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506" activeTab="1"/>
  </bookViews>
  <sheets>
    <sheet name="1045Xi Istruzioni" sheetId="1" r:id="rId1"/>
    <sheet name="1045Ai Domanda" sheetId="2" r:id="rId2"/>
    <sheet name="1045Bi Dati di base lav." sheetId="3" r:id="rId3"/>
    <sheet name="1045Di Rapporto (1)" sheetId="4" r:id="rId4"/>
    <sheet name="1045Di Rapporto (2)" sheetId="5" r:id="rId5"/>
    <sheet name="1045Ei Calcolo" sheetId="6" r:id="rId6"/>
    <sheet name="Hilfsdaten" sheetId="7" state="hidden" r:id="rId7"/>
    <sheet name="Übersetzungstexte" sheetId="8" state="hidden" r:id="rId8"/>
  </sheets>
  <externalReferences>
    <externalReference r:id="rId11"/>
    <externalReference r:id="rId12"/>
    <externalReference r:id="rId13"/>
    <externalReference r:id="rId14"/>
    <externalReference r:id="rId15"/>
  </externalReferences>
  <definedNames>
    <definedName name="_xlnm.Print_Area" localSheetId="1">'1045Ai Domanda'!$A$1:$B$40</definedName>
    <definedName name="_xlnm.Print_Area" localSheetId="2">'1045Bi Dati di base lav.'!$A$1:$T$208</definedName>
    <definedName name="_xlnm.Print_Area" localSheetId="3">'1045Di Rapporto (1)'!$A$1:$AL$219</definedName>
    <definedName name="_xlnm.Print_Area" localSheetId="4">'1045Di Rapporto (2)'!$A$1:$BG$219</definedName>
    <definedName name="_xlnm.Print_Area" localSheetId="5">'1045Ei Calcolo'!$A$1:$AN$211</definedName>
    <definedName name="_xlnm.Print_Area" localSheetId="0">'1045Xi Istruzioni'!$A$1:$D$148</definedName>
    <definedName name="MAnzahl" localSheetId="0">#REF!</definedName>
    <definedName name="MAnzahl">'[1]Hilfsdaten'!$F$3:$F$25</definedName>
    <definedName name="_xlnm.Print_Area" localSheetId="1">'1045Ai Domanda'!$A$1:$B$40</definedName>
    <definedName name="_xlnm.Print_Area" localSheetId="2">'1045Bi Dati di base lav.'!$B$1:$S$107</definedName>
    <definedName name="_xlnm.Print_Area" localSheetId="3">'1045Di Rapporto (1)'!$A$1:$AK$118</definedName>
    <definedName name="_xlnm.Print_Area" localSheetId="4">'1045Di Rapporto (2)'!$A$1:$AK$118</definedName>
    <definedName name="_xlnm.Print_Area" localSheetId="5">'1045Ei Calcolo'!$A$1:$R$111</definedName>
    <definedName name="_xlnm.Print_Titles" localSheetId="2">'1045Bi Dati di base lav.'!$6:$6</definedName>
    <definedName name="_xlnm.Print_Titles" localSheetId="3">'1045Di Rapporto (1)'!$16:$17</definedName>
    <definedName name="_xlnm.Print_Titles" localSheetId="4">'1045Di Rapporto (2)'!$16:$17</definedName>
    <definedName name="_xlnm.Print_Titles" localSheetId="5">'1045Ei Calcolo'!$10:$10</definedName>
    <definedName name="Stand" localSheetId="0">'[2]Parameter &amp; Prozesse'!$A$3:$A$14</definedName>
    <definedName name="Stand">'[3]Parameter &amp; Prozesse'!$A$3:$A$14</definedName>
    <definedName name="Status_LO" localSheetId="0">'[2]Parameter &amp; Prozesse'!$A$18:$A$30</definedName>
    <definedName name="Status_LO">'[3]Parameter &amp; Prozesse'!$A$18:$A$30</definedName>
    <definedName name="t_art">'[4]Parameter'!$B$7:$B$9</definedName>
    <definedName name="t_JN">'[4]Parameter'!$B$13</definedName>
    <definedName name="t_komplexität">'[4]Parameter'!$B$18:$B$20</definedName>
    <definedName name="_xlnm.Print_Titles" localSheetId="2">'1045Bi Dati di base lav.'!$4:$6</definedName>
    <definedName name="_xlnm.Print_Titles" localSheetId="3">'1045Di Rapporto (1)'!$16:$17</definedName>
    <definedName name="_xlnm.Print_Titles" localSheetId="4">'1045Di Rapporto (2)'!$16:$17</definedName>
    <definedName name="_xlnm.Print_Titles" localSheetId="5">'1045Ei Calcolo'!$8:$10</definedName>
  </definedNames>
  <calcPr fullCalcOnLoad="1"/>
</workbook>
</file>

<file path=xl/sharedStrings.xml><?xml version="1.0" encoding="utf-8"?>
<sst xmlns="http://schemas.openxmlformats.org/spreadsheetml/2006/main" count="675" uniqueCount="499">
  <si>
    <t>Schlechtwetter</t>
  </si>
  <si>
    <t>V1.62(09.2019)</t>
  </si>
  <si>
    <t>Zellen-Hilfetexte auf Blatt 1. Hier damit nicht Macro angepasst werden muss, wenn auf Hilfetexte verschoben</t>
  </si>
  <si>
    <t>In diese Kolonne nicht übersetzen</t>
  </si>
  <si>
    <t>deutsch</t>
  </si>
  <si>
    <t>französisch</t>
  </si>
  <si>
    <t>italienisch</t>
  </si>
  <si>
    <t>Wählen Sprache</t>
  </si>
  <si>
    <t>Sprache</t>
  </si>
  <si>
    <t>Blattnamen maximal 31 Zeichen</t>
  </si>
  <si>
    <t>Stammdaten Betrieb</t>
  </si>
  <si>
    <t>Stammdaten Mitarbeiter</t>
  </si>
  <si>
    <t>Abrech. wetterbed. Arbeitsausf.</t>
  </si>
  <si>
    <t>Übersetzungstexte</t>
  </si>
  <si>
    <t>Hilfsdaten</t>
  </si>
  <si>
    <t>Header &amp; Footer (Left, Center, Right)</t>
  </si>
  <si>
    <t>Header &amp; Footer Blatt 1</t>
  </si>
  <si>
    <t>&amp;"Arial"&amp;8</t>
  </si>
  <si>
    <t>Arbeitslosenversicherung</t>
  </si>
  <si>
    <t>&amp;"Arial"&amp;10&amp;B</t>
  </si>
  <si>
    <t>Für Fragen dieses Arbeitsblatt betreffend wenden Sie sich bitte an Ihre Arbeitslosenkasse.</t>
  </si>
  <si>
    <t>&amp;"Arial"&amp;8&amp;D</t>
  </si>
  <si>
    <t>Header &amp; Footer Blatt 2</t>
  </si>
  <si>
    <t>Seite &amp;P</t>
  </si>
  <si>
    <t>Header &amp; Footer Blatt 3</t>
  </si>
  <si>
    <t>&amp;B&amp;"Arial"&amp;8</t>
  </si>
  <si>
    <t>Abrechnung über die wetterbedingten Arbeitsausfälle</t>
  </si>
  <si>
    <t xml:space="preserve"> &amp;P</t>
  </si>
  <si>
    <t>Seite</t>
  </si>
  <si>
    <t>(Formular 716.503)</t>
  </si>
  <si>
    <t>Header &amp; Footer TCRD Blatt 1</t>
  </si>
  <si>
    <t>&amp;"Arial"&amp;10</t>
  </si>
  <si>
    <t>Korrigierte Abrechnung des SECO</t>
  </si>
  <si>
    <t xml:space="preserve">Beilage </t>
  </si>
  <si>
    <t xml:space="preserve"> zu Revisionsverfügung AGK </t>
  </si>
  <si>
    <t>SECO/TCRD/</t>
  </si>
  <si>
    <t>&amp;D</t>
  </si>
  <si>
    <t>Seite &amp;P von &amp;N</t>
  </si>
  <si>
    <t>Header &amp; Footer TCRD Blatt 2</t>
  </si>
  <si>
    <t>Header &amp; Footer TCRD Blatt 3</t>
  </si>
  <si>
    <t>Konstanten Blatt 1</t>
  </si>
  <si>
    <t>BUR-Nr.</t>
  </si>
  <si>
    <t>Firmenname</t>
  </si>
  <si>
    <t>Strasse/Nr.</t>
  </si>
  <si>
    <t>PLZ</t>
  </si>
  <si>
    <t>Ort</t>
  </si>
  <si>
    <t>Sachbearbeiter</t>
  </si>
  <si>
    <t>Telefon</t>
  </si>
  <si>
    <t>Telefax</t>
  </si>
  <si>
    <t>e-Mail</t>
  </si>
  <si>
    <t>Zahlungsverbindung</t>
  </si>
  <si>
    <t>Betrieb/Betriebsabteilung</t>
  </si>
  <si>
    <t>Abrechnungsperiode</t>
  </si>
  <si>
    <t>Eingabefrist</t>
  </si>
  <si>
    <t>Betriebsgrösse</t>
  </si>
  <si>
    <t>Anzahl Arbeitstage/Jahr</t>
  </si>
  <si>
    <t>Jahresd. wöchentl. Normalarbeitsz.</t>
  </si>
  <si>
    <t>Max. massgeb. Verdienst</t>
  </si>
  <si>
    <t>Karenztage</t>
  </si>
  <si>
    <t>Beitragssatz AHV/IV/EO/ALV%</t>
  </si>
  <si>
    <t>TCRD Beilage-Nr.</t>
  </si>
  <si>
    <t>TCRD Verfügungs-Nr.</t>
  </si>
  <si>
    <t>TCRD Kurzzeichen Inspektor</t>
  </si>
  <si>
    <t>Farbcode Ein-/Ausgabefelder</t>
  </si>
  <si>
    <t>Eingabe erforderlich</t>
  </si>
  <si>
    <t>Wert fehlerhaft</t>
  </si>
  <si>
    <t>Ausgabefeld</t>
  </si>
  <si>
    <t>Mehr Mitarbeiter erfasst als maximale Betriebsgrösse</t>
  </si>
  <si>
    <t>Wählen Sie die  Betriebsgrösse</t>
  </si>
  <si>
    <t>Dieser Wert wird automatisch bestimmt, kann aber überschrieben werden</t>
  </si>
  <si>
    <t>Konstanten Blatt 2</t>
  </si>
  <si>
    <t>Versicherten-Nr.</t>
  </si>
  <si>
    <t>Name</t>
  </si>
  <si>
    <t>Vorname</t>
  </si>
  <si>
    <t>Geburts-</t>
  </si>
  <si>
    <t>datum</t>
  </si>
  <si>
    <t>Monats-</t>
  </si>
  <si>
    <t>lohn</t>
  </si>
  <si>
    <t>Stunden-</t>
  </si>
  <si>
    <t>Anzahl bez.</t>
  </si>
  <si>
    <t xml:space="preserve">Monate </t>
  </si>
  <si>
    <t>pro Jahr</t>
  </si>
  <si>
    <t>(12/13)</t>
  </si>
  <si>
    <t>Weitere</t>
  </si>
  <si>
    <t>Lohn-</t>
  </si>
  <si>
    <t>bestand-</t>
  </si>
  <si>
    <t>teile p. Jahr</t>
  </si>
  <si>
    <t>Jahres-</t>
  </si>
  <si>
    <t>durchschn.</t>
  </si>
  <si>
    <t>wöchentl.</t>
  </si>
  <si>
    <t>Arbeitszeit</t>
  </si>
  <si>
    <t>Anzahl</t>
  </si>
  <si>
    <t>Ferientage</t>
  </si>
  <si>
    <t>Feiertage</t>
  </si>
  <si>
    <t>Anrechen-</t>
  </si>
  <si>
    <t>barer</t>
  </si>
  <si>
    <t>Verdienst</t>
  </si>
  <si>
    <t>wurde gekürzt</t>
  </si>
  <si>
    <t>Konstanten Blatt 3</t>
  </si>
  <si>
    <t>Name,Vorname</t>
  </si>
  <si>
    <t>anrechen-</t>
  </si>
  <si>
    <t>barer Std.-</t>
  </si>
  <si>
    <t>Wöchentl.</t>
  </si>
  <si>
    <t>in der AP</t>
  </si>
  <si>
    <t>Sollstd. Abr.-</t>
  </si>
  <si>
    <t>Periode Inkl.</t>
  </si>
  <si>
    <t>Vorholzeit</t>
  </si>
  <si>
    <t>Istzeit</t>
  </si>
  <si>
    <t>Bezahlte/</t>
  </si>
  <si>
    <t>Unbezahlte</t>
  </si>
  <si>
    <t>Absenzen</t>
  </si>
  <si>
    <t>Saldo Ende Per.</t>
  </si>
  <si>
    <t>vorherg.</t>
  </si>
  <si>
    <t>(nur für Gleitzeit)</t>
  </si>
  <si>
    <t>laufend</t>
  </si>
  <si>
    <t>Diff.</t>
  </si>
  <si>
    <t>Ausfall-</t>
  </si>
  <si>
    <t>stunden</t>
  </si>
  <si>
    <t>total</t>
  </si>
  <si>
    <t>Saldo</t>
  </si>
  <si>
    <t>Mehrstd.</t>
  </si>
  <si>
    <t>Vormonate</t>
  </si>
  <si>
    <t>bare Aus-</t>
  </si>
  <si>
    <t>fall-Std.</t>
  </si>
  <si>
    <t>Verdienst-</t>
  </si>
  <si>
    <t>ausfall</t>
  </si>
  <si>
    <t>100%</t>
  </si>
  <si>
    <t>80%</t>
  </si>
  <si>
    <t>Zwischen-</t>
  </si>
  <si>
    <t>Beschäftigung</t>
  </si>
  <si>
    <t>Abzug</t>
  </si>
  <si>
    <t>Beantragte</t>
  </si>
  <si>
    <t>Vergütung</t>
  </si>
  <si>
    <t>Seitentotal</t>
  </si>
  <si>
    <t>Anzahl bezugsberechtigter Mitarbeiter:</t>
  </si>
  <si>
    <t>Anzahl betroffener Mitarbeiter:</t>
  </si>
  <si>
    <t>Arbeitsausfall in Prozent:</t>
  </si>
  <si>
    <t>Anspruch: 80%</t>
  </si>
  <si>
    <t>Max. VV:</t>
  </si>
  <si>
    <t>AHV/IV/EO/ALV:</t>
  </si>
  <si>
    <t>Karenzzeit:</t>
  </si>
  <si>
    <t>Tag(e)</t>
  </si>
  <si>
    <t>Total:</t>
  </si>
  <si>
    <t>Schlechtwetterentschädigung:</t>
  </si>
  <si>
    <t>Konstanten Blatt 5</t>
  </si>
  <si>
    <t>Datum</t>
  </si>
  <si>
    <t>Gültig ab</t>
  </si>
  <si>
    <t>Arbeitstage</t>
  </si>
  <si>
    <t>pro jahr</t>
  </si>
  <si>
    <t>Max. massgeb.</t>
  </si>
  <si>
    <t>Beitragssatz</t>
  </si>
  <si>
    <t>Mitarbeiter</t>
  </si>
  <si>
    <t>a1: bis 18 Mitarbeiter</t>
  </si>
  <si>
    <t>a2: bis 39 Mitarbeiter</t>
  </si>
  <si>
    <t>a3: bis 60 Mitarbeiter</t>
  </si>
  <si>
    <t>a4: bis 81 Mitarbeiter</t>
  </si>
  <si>
    <t>a5: bis 102 Mitarbeiter</t>
  </si>
  <si>
    <t>b1: bis 144 Mitarbeiter</t>
  </si>
  <si>
    <t>b2: bis 186 Mitarbeiter</t>
  </si>
  <si>
    <t>b3: bis 207 Mitarbeiter</t>
  </si>
  <si>
    <t>b4: bis 249 Mitarbeiter</t>
  </si>
  <si>
    <t>b5: bis 291 Mitarbeiter</t>
  </si>
  <si>
    <t>c1: bis 333 Mitarbeiter</t>
  </si>
  <si>
    <t>c2: bis 375 Mitarbeiter</t>
  </si>
  <si>
    <t>c3: bis 417 Mitarbeiter</t>
  </si>
  <si>
    <t>c4: bis 459 Mitarbeiter</t>
  </si>
  <si>
    <t>c5: bis 501 Mitarbeiter</t>
  </si>
  <si>
    <t>d1: bis 564 Mitarbeiter</t>
  </si>
  <si>
    <t>d2: bis 627 Mitarbeiter</t>
  </si>
  <si>
    <t>d3: bis 690 Mitarbeiter</t>
  </si>
  <si>
    <t>d4: bis 753 Mitarbeiter</t>
  </si>
  <si>
    <t>e1: bis 816 Mitarbeiter</t>
  </si>
  <si>
    <t>e2: bis 879 Mitarbeiter</t>
  </si>
  <si>
    <t>e3: bis 942 Mitarbeiter</t>
  </si>
  <si>
    <t>e4: bis 1005 Mitarbeiter</t>
  </si>
  <si>
    <t>Sichtbar</t>
  </si>
  <si>
    <t>Anfang</t>
  </si>
  <si>
    <t>Erfasst</t>
  </si>
  <si>
    <t>Erste Zeile:</t>
  </si>
  <si>
    <t>Letzte Zeile:</t>
  </si>
  <si>
    <t>Schutzwort:</t>
  </si>
  <si>
    <t>AHV-Pflicht ab:</t>
  </si>
  <si>
    <t>Version:</t>
  </si>
  <si>
    <t>TCRD (0=nein, 1=ja):</t>
  </si>
  <si>
    <t>TCRD erste Zeile:</t>
  </si>
  <si>
    <t>TCRD letzte Zeile:</t>
  </si>
  <si>
    <t>Hilfetexte für die Abrechnung von wetterbedingten Arbeitsausfällen</t>
  </si>
  <si>
    <t>Hilfetexttitel</t>
  </si>
  <si>
    <t>Hilfetext</t>
  </si>
  <si>
    <t>Allgemeine Erläuterungen</t>
  </si>
  <si>
    <t>Erläuterungen bekommen Sie, indem Sie den Cursor in die betreffende Spalte positionieren und gleichzeitig die Tasten "STRG" und "h" drücken. Auf englischen Tastaturen drücken Sie "CTRL" und "h".</t>
  </si>
  <si>
    <t>Kol. 1: Name/Vorname</t>
  </si>
  <si>
    <t>Auf der Abrechnung ist pro Abrechnungsperiode jede arbeitnehmende Person des Betriebes aufzuführen, ungeachtet, ob er wetterbedingte Arbeitsausfälle erlitten hat oder nicht. Für die Nichtbetroffenen genügen die Angaben unter Kol. 1, Kol. 4 und Kol. 6.</t>
  </si>
  <si>
    <t>Kol. 2: Anrechenbarer Stundenverdienst</t>
  </si>
  <si>
    <t>Massgebend ist der vertraglich vereinbarte Lohn in der letzten Zahltagsperiode vor Beginn der Arbeitsausfälle</t>
  </si>
  <si>
    <t>(max.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t>
  </si>
  <si>
    <t>Ermittlung des anrechenbaren Stundenverdienstes siehe Broschüre „Info-Service Schlechtwetterentschädigung“.</t>
  </si>
  <si>
    <t>Kol. 3: Wöchentliche Arbeitszeit in der AP</t>
  </si>
  <si>
    <t>Einzutragen ist die individuelle, vertraglich vereinbarte Arbeitszeit je arbeitnehmende Person, ohne allfällige Vorholzeit. Bei unterschiedlich langen Arbeitszeiten innerhalb eines Jahres ist die für die betreffende Abrechnungsperiode gültige Arbeitszeit einzutragen.</t>
  </si>
  <si>
    <t>Kol. 4: Sollstunden der Abrechnungsperiode inklusive Vorholzeit</t>
  </si>
  <si>
    <t>Umfasst die Zahltagsperiode eine, zwei oder vier Wochen, so beträgt die Abrechnungsperiode vier Wochen. In allen übrigen Fällen beträgt die Abrechnungsperiode einen Monat.</t>
  </si>
  <si>
    <t>Kol. 5: Istzeit</t>
  </si>
  <si>
    <t>Die tatsächlich gearbeiteten Stunden inkl. allfällige in dieser Abrechnungsperiode geleisteten Mehrstunden.</t>
  </si>
  <si>
    <t>Kol. 6: Bezahlte/unbezahlte Absenzen</t>
  </si>
  <si>
    <t>Sämtliche bezahlten und unbezahlten Absenzen (Ferien, Feiertage, freiwilliges Fernbleiben von der Arbeit, Krankheit, Unfall, Militärdienst usw.) in Stunden.</t>
  </si>
  <si>
    <t>Kol. 7: Gleitzeit. Saldo Ende vorhergehende Abrechnungsperiode</t>
  </si>
  <si>
    <t>Zulässiger Plus-Stundensaldo gemäss betrieblicher Gleitzeitregelung, max. 20 Arbeitsstunden; darüber liegende Stunden gelten als Mehrstunden.</t>
  </si>
  <si>
    <t>Kol. 7: Gleitzeit. Saldo Ende laufende Abrechnungsperiode</t>
  </si>
  <si>
    <t>Kol. 7: Gleitzeit. Differenz mit umgekehrten Vorzeichen</t>
  </si>
  <si>
    <t>Berechnung: Saldo Ende der vorhergehenden Periode abzüglich Saldo Ende der laufenden Periode.</t>
  </si>
  <si>
    <t>Ausfallstunden total</t>
  </si>
  <si>
    <t>Die tatsächlich ausgefallenen wetterbedingten Ausfallstunden der ganzen und halben Tage, für welche eine Zustimmung der kantonalen Amtsstelle vorliegt, höchstens jedoch die Anzahl Stunden, die sich aus folgender Berechnung ergeben: Kol. 4 abzüglich des Totals von Kol. 5, 6, 7 (Differenz).</t>
  </si>
  <si>
    <t>Kol. 8: Saldo der ausbezahlten und noch nicht ausbezahlten Mehrstunden aus den Vormonaten</t>
  </si>
  <si>
    <t>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Mehrstundensaldi, die nicht vollständig durch die anrechenbaren Ausfallstunden ausgeglichen werden können, sind auf die nächste Abrechnungsperiode vorzutragen.</t>
  </si>
  <si>
    <t>Kol. 9: Anrechenbare Ausfallstunden</t>
  </si>
  <si>
    <t>Die anrechenbaren Ausfallstunden reduzieren sich um die Mehrstundensaldi (Kol. 8)</t>
  </si>
  <si>
    <t>Kol. 10: Verdienstausfall 100 %</t>
  </si>
  <si>
    <t>Multiplikation der Kol. 9 mit Kol. 2. Das Total dieser Kolonne wird um das Total des Verdienstes aus Zwischenbeschäftigung reduziert und diese Differenz mit 6,05% multipliziert, was die Vergütung der Arbeitgeberbeiträge an die AHV/IV/EO/ALV ergibt. Diese Vergütung wird zum Total der Kol. 13 hinzugezählt.</t>
  </si>
  <si>
    <t>Kol. 11: Verdienstausfall 80 %</t>
  </si>
  <si>
    <t>Die Schlechtwetterentschädigung beträgt für jede arbeitnehmende Person 80% des Verdienstausfalles.</t>
  </si>
  <si>
    <t>Verdienst Zwischenbeschäftigung</t>
  </si>
  <si>
    <t>Als Einkommen aus Zwischenbeschäftigung gilt jeder Verdienst aus unselbständiger oder selbständiger Tätigkeit, den ein Abeitnehmer während seines Arbeitsausfalles zusätzlich erzielt.</t>
  </si>
  <si>
    <t>Der Arbeitgeber der Zwischenbeschäftigung hat dem ursprünglichen Arbeitgeber monatlich das Einkommen aus Zwischenbeschäftigung mitzuteilen (Art. 41 AVIG).</t>
  </si>
  <si>
    <t>Anrechenbarer Verdienstausfall 80% (Kol. 11 der Abrechnung)</t>
  </si>
  <si>
    <t>'+ Verdienst aus Zwischenbeschäftigung (brutto)</t>
  </si>
  <si>
    <t>-  Verdienstausfall 100% (Kol. 10 der Abrechnung)</t>
  </si>
  <si>
    <t>= Kürzung von Kol. 13 der Abrechnung.</t>
  </si>
  <si>
    <t>Kol. 12: Abzug Karenztage 80 %</t>
  </si>
  <si>
    <t>Karenzzeit zulasten des Arbeitgebers.</t>
  </si>
  <si>
    <t>Kol. 13: Beantragte Vergütung</t>
  </si>
  <si>
    <t>Sofern alle Voraussetzungen erfüllt sind, vergütet die Kasse den Betrag der sich aus der Subtraktion der Kol. 12 und des Abzugs aus Zwischenbeschäftigung von der Kol. 11 ergibt. Zum Total dieser Kolonne wird die Vergütung der Arbeitgeberbeiträge an AHV/IV/EO/ALV hinzugezählt.</t>
  </si>
  <si>
    <t>Regel 7</t>
  </si>
  <si>
    <t>Regel 12</t>
  </si>
  <si>
    <t>Regel 13</t>
  </si>
  <si>
    <t>Regel 14</t>
  </si>
  <si>
    <t>S13 / 12</t>
  </si>
  <si>
    <t>Regel 8</t>
  </si>
  <si>
    <t>Regel 15</t>
  </si>
  <si>
    <t>Regel 17</t>
  </si>
  <si>
    <t>Regel 19/20</t>
  </si>
  <si>
    <t>AHV-pflichtiger</t>
  </si>
  <si>
    <t>AHV-pflichtige</t>
  </si>
  <si>
    <t>*</t>
  </si>
  <si>
    <t>Art der Ansprechperson</t>
  </si>
  <si>
    <t>Geben Sie eine Periode im Format MM.JJJJ ein. Beispiel: 02.2020</t>
  </si>
  <si>
    <t>Verdienst-
ausfall
80%</t>
  </si>
  <si>
    <t>Abzug
Karenztage
80%</t>
  </si>
  <si>
    <t>Beantragte
Vergütung</t>
  </si>
  <si>
    <t>Verdienst-
ausfall
100%</t>
  </si>
  <si>
    <t>Gleitzeit c</t>
  </si>
  <si>
    <t>Ausfall-
stunden
Total</t>
  </si>
  <si>
    <t>Anrechen-
bare
Ausfall-Std.</t>
  </si>
  <si>
    <t>Abzug
Zwischen-
beschäftigung</t>
  </si>
  <si>
    <t>Verdienst
Zwischen-
beschäftigung</t>
  </si>
  <si>
    <t>Anzahl
betroffene
Mitarbeiter</t>
  </si>
  <si>
    <t>Anzahl
bezugsber.
Mitarbeiter</t>
  </si>
  <si>
    <t>Sollstd.
Bezugsber.
Mitarbeiter</t>
  </si>
  <si>
    <t>Absenzen
bezugsber.
Mitarbeiter</t>
  </si>
  <si>
    <t>Sollstd.
Inkl.
Vorholzeit</t>
  </si>
  <si>
    <t>AHV-pflichtiger
Verdienst
Zwischen-
beschäftigung</t>
  </si>
  <si>
    <t>AHV-pflichtiger
Verdienst-
ausfall
100%</t>
  </si>
  <si>
    <t>bezahlte /
unbezahlte
Absenzen</t>
  </si>
  <si>
    <t>AHV-pflichtige
Abzugsbasis</t>
  </si>
  <si>
    <t>AHV-pflichtig</t>
  </si>
  <si>
    <t>Anzahl
bezugs-
berechtige
Mitarbeiter</t>
  </si>
  <si>
    <t>Regel 7
FF12</t>
  </si>
  <si>
    <t>Regel 9
deApM</t>
  </si>
  <si>
    <t>Regel 10
Std.-Lohn ohne
Prämie</t>
  </si>
  <si>
    <t>Regel 11
Std.-Lohn
mit
Prämie</t>
  </si>
  <si>
    <t>Regel 12
Monatslohn
ohne
Prämie</t>
  </si>
  <si>
    <t xml:space="preserve">
Regel 13
Monatslohn
mit
Prämie</t>
  </si>
  <si>
    <t>Regel 14
Vergleichs-
wert</t>
  </si>
  <si>
    <t>Regel 10 - 14
Anrechenb.
Std.-Verd.
aSV</t>
  </si>
  <si>
    <t>Regel 14
Anrechenb.
Stunden-
verdienst</t>
  </si>
  <si>
    <t>Anrechen-
barer
Verdienst</t>
  </si>
  <si>
    <t>Wöchentl.
Arbeitszeit
in der AP</t>
  </si>
  <si>
    <t>#Antrag</t>
  </si>
  <si>
    <t xml:space="preserve">#Stammdaten MA / </t>
  </si>
  <si>
    <t>Veränderungen gegenüber Vormonat</t>
  </si>
  <si>
    <t>E-mail</t>
  </si>
  <si>
    <t>756.0987.6543.21</t>
  </si>
  <si>
    <t>Dupont</t>
  </si>
  <si>
    <t>Marie</t>
  </si>
  <si>
    <t>Istruzioni per compilare la richiesta</t>
  </si>
  <si>
    <t>Informazioni generali</t>
  </si>
  <si>
    <t>Campo d'entrata / di uscita del codice colore</t>
  </si>
  <si>
    <t>Entrata</t>
  </si>
  <si>
    <t>Valore non corretto</t>
  </si>
  <si>
    <t>Campo di uscita / Calcolo / Informazione</t>
  </si>
  <si>
    <t>Istruzioni per la scheda "1045Ai Domanda"</t>
  </si>
  <si>
    <t>Numero IDI</t>
  </si>
  <si>
    <t>Il numero d'identificazione della sua azienda. Potete trovarla all'indirizzo seguente: https://www.uid.admin.ch</t>
  </si>
  <si>
    <t>Numero RIS</t>
  </si>
  <si>
    <t>Nome dell'azienda</t>
  </si>
  <si>
    <t>Il nome ufficiale dell'azienda come è registrato nel registro RIS e IDI.</t>
  </si>
  <si>
    <t>L'indirizzo dell'azienda o del settore d'esercizio che fa richiesta per lavoro ridotto.</t>
  </si>
  <si>
    <t>Persona di contatto</t>
  </si>
  <si>
    <t>Coordinate di pagamento (IBAN)</t>
  </si>
  <si>
    <t>Da compilare qualora i dati del conto non corrispondono con i dati dell'azienda indicati di sopra.</t>
  </si>
  <si>
    <t>Contratto collettivo di lavoro valido</t>
  </si>
  <si>
    <t>Data dell'ultimo pagamento dei salari</t>
  </si>
  <si>
    <t>Tempo di lavoro settimanale in ore previsto nel periodo di conteggio</t>
  </si>
  <si>
    <t xml:space="preserve">Le ore di lavoro settimanali possono variare secondo le stagioni. Vogliate indicare la durata del lavoro previsto applicabile nel periodo di conteggio. </t>
  </si>
  <si>
    <t>Periodo di conteggio</t>
  </si>
  <si>
    <t xml:space="preserve">Termine di inoltro </t>
  </si>
  <si>
    <t>Luogo, data, firma</t>
  </si>
  <si>
    <t>Non dimenticate di apporre la data e la firma sulla richiesta.</t>
  </si>
  <si>
    <t>Istruzioni per la scheda "1045Bi Dati di base lav."</t>
  </si>
  <si>
    <t>Hanno diritto all'indennità:</t>
  </si>
  <si>
    <t>(vedere l'opuscolo "Indennità per intemperie")</t>
  </si>
  <si>
    <t>I lavoratori a cui la perdita di ore di lavoro non può essere determinata o in cui le ore di lavoro non possono essere controllate in maniera adeguata. Il rispetto di questa disposizione legale necessita un controllo del tempo di lavoro;</t>
  </si>
  <si>
    <t>Le persone che, in qualità di partner, di detentori di una quota finanziaria o che fanno parte di un organo decisionale dell'azienda, che possono determinare o influenzare in maniera significativa le decisioni del datore di lavoro, così come i loro coniugi o i loro partner registrati. Le persone che esercitano un'influenza significativa comprendono generalmente i firmatari individuali e quelli che hanno un interesse finanziario importante in un'azienda;</t>
  </si>
  <si>
    <t>I lavoratori che sono stati messi a disposizione da un'altra azienda.</t>
  </si>
  <si>
    <t>Numero AVS, cognome, nome, data di nascita</t>
  </si>
  <si>
    <t>Salario mensile / Salario orario</t>
  </si>
  <si>
    <t>Numero di giorni di vacanze all'anno</t>
  </si>
  <si>
    <t>Numero di giorni festivi all'anno</t>
  </si>
  <si>
    <t>Le ore effettive dovute nel periodo di conteggio dichiarate devono essere indicate qui.</t>
  </si>
  <si>
    <t>Assenze pagate / non pagate</t>
  </si>
  <si>
    <t>Saldo orario flessibile</t>
  </si>
  <si>
    <t>Istruzioni per la scheda "1045Ei Calcolo"</t>
  </si>
  <si>
    <t>Questa scheda non necessita nessun inserimento.
I diversi parametri calcolati sono elencati qui</t>
  </si>
  <si>
    <t>L'indennità calcolata è approssimativa e può variare dall'importo realmente pagato.</t>
  </si>
  <si>
    <t>Domanda d'indennità per intemperie</t>
  </si>
  <si>
    <t>Indirizzo</t>
  </si>
  <si>
    <t>Numero</t>
  </si>
  <si>
    <t>Luogo</t>
  </si>
  <si>
    <t>Cognome della persona di contatto</t>
  </si>
  <si>
    <t>Nome della persona di contatto</t>
  </si>
  <si>
    <t>Telefono</t>
  </si>
  <si>
    <t>Termine di inoltro</t>
  </si>
  <si>
    <t>Osservazioni:</t>
  </si>
  <si>
    <t>Il datore di lavoro ha l'obbligo di fornire informazioni corrispondenti al vero (art. 88 LADI e art. 28 LPGA).</t>
  </si>
  <si>
    <t>Luogo:</t>
  </si>
  <si>
    <t>Data:</t>
  </si>
  <si>
    <t>Firma:</t>
  </si>
  <si>
    <t>Azienda / sett. d‘es.:</t>
  </si>
  <si>
    <t>Periodo di conteggio:</t>
  </si>
  <si>
    <t>Dati dei lavoratori</t>
  </si>
  <si>
    <t>Nr. AVS</t>
  </si>
  <si>
    <t>Cognome</t>
  </si>
  <si>
    <t>Nome</t>
  </si>
  <si>
    <t>Data di nascita</t>
  </si>
  <si>
    <t>Dati salariali</t>
  </si>
  <si>
    <t>Salario mensile</t>
  </si>
  <si>
    <t>Salario orario</t>
  </si>
  <si>
    <t>Numero di giorni di vacanza all'anno</t>
  </si>
  <si>
    <t>Tempo di lavoro durante il periodo di conteggio</t>
  </si>
  <si>
    <t>Tempo effettivo</t>
  </si>
  <si>
    <t>Saldo ore suppl. mese precedente</t>
  </si>
  <si>
    <t xml:space="preserve">Inizio periodo conteggio </t>
  </si>
  <si>
    <t>Fine periodo conteggio</t>
  </si>
  <si>
    <t>Nome:</t>
  </si>
  <si>
    <t>Cantone:</t>
  </si>
  <si>
    <t>Tempo di lavoro pertinente nel periodo contabile</t>
  </si>
  <si>
    <t>Periodo</t>
  </si>
  <si>
    <t>Dal (GG.MM.AAAA):</t>
  </si>
  <si>
    <t>Al (GG.MM.AAAA):</t>
  </si>
  <si>
    <t>Tempo di lavoro</t>
  </si>
  <si>
    <t>Ore mattino</t>
  </si>
  <si>
    <t>Ore pomeriggio</t>
  </si>
  <si>
    <t>Ore giornaliere perse durante il periodo di conteggio</t>
  </si>
  <si>
    <t>Giorno
1</t>
  </si>
  <si>
    <t>Giorno
2</t>
  </si>
  <si>
    <t>Giorno
3</t>
  </si>
  <si>
    <t>Giorno
4</t>
  </si>
  <si>
    <t>Giorno
5</t>
  </si>
  <si>
    <t>Giorno
6</t>
  </si>
  <si>
    <t>Giorno
7</t>
  </si>
  <si>
    <t>Giorno
8</t>
  </si>
  <si>
    <t>Giorno
9</t>
  </si>
  <si>
    <t>Giorno
10</t>
  </si>
  <si>
    <t>Giorno
11</t>
  </si>
  <si>
    <t>Giorno
12</t>
  </si>
  <si>
    <t>Giorno
13</t>
  </si>
  <si>
    <t>Giorno
14</t>
  </si>
  <si>
    <t>Giorno
15</t>
  </si>
  <si>
    <t>Giorno
16</t>
  </si>
  <si>
    <t>Giorno
17</t>
  </si>
  <si>
    <t>Giorno
18</t>
  </si>
  <si>
    <t>Giorno
19</t>
  </si>
  <si>
    <t>Giorno
20</t>
  </si>
  <si>
    <t>Giorno
21</t>
  </si>
  <si>
    <t>Giorno
22</t>
  </si>
  <si>
    <t>Giorno
23</t>
  </si>
  <si>
    <t>Giorno
24</t>
  </si>
  <si>
    <t>Giorno
25</t>
  </si>
  <si>
    <t>Giorno
26</t>
  </si>
  <si>
    <t>Giorno
27</t>
  </si>
  <si>
    <t>Giorno
28</t>
  </si>
  <si>
    <t>Giorno
29</t>
  </si>
  <si>
    <t>Giorno
30</t>
  </si>
  <si>
    <t>Giorno
31</t>
  </si>
  <si>
    <t>Totale ore perse</t>
  </si>
  <si>
    <t>Firma</t>
  </si>
  <si>
    <t>Riassunto</t>
  </si>
  <si>
    <t>Numero di lavoratori colpiti:</t>
  </si>
  <si>
    <t>Numero di lavoratori aventi diritto:</t>
  </si>
  <si>
    <t>Importo massimo delle entrate pertinenti:</t>
  </si>
  <si>
    <t>Perdita di lavoro</t>
  </si>
  <si>
    <t>Giorni di attesa:</t>
  </si>
  <si>
    <t>Contributi AVS / AI / IPG / AD:</t>
  </si>
  <si>
    <t>Bonifico rivendicato lordo:</t>
  </si>
  <si>
    <t>Attenzione: L'importo del pagamento finale può differire dal risultato ottenuto qui. Il calcolo è effettuato a titolo indicativo e senza garanzia.</t>
  </si>
  <si>
    <t>Totale</t>
  </si>
  <si>
    <t>Salario orario da prendere in cons.</t>
  </si>
  <si>
    <t>Tempo lav./periodo conteggio/con ore di rec.</t>
  </si>
  <si>
    <t>Differenza</t>
  </si>
  <si>
    <t>Ore perse da considerare</t>
  </si>
  <si>
    <t>Perdita di guadagno</t>
  </si>
  <si>
    <t>Bonifico rivendicato netto</t>
  </si>
  <si>
    <t>Bonifico rivendicato lordo</t>
  </si>
  <si>
    <t>Vi invitiamo a leggere l'opuscolo "Indennità per intemperie" sul sito www.lavoro.swiss nella sua totalità. Questo opuscolo vi spiega tutto quello che dovete sapere sull'indennità per intemperie. Le istruzioni qui fornite hanno unicamente come scopo di facilitare la compilazione di questo formulario.</t>
  </si>
  <si>
    <t>Il nome della parte dell'azienda per la quale si richiede l'indennità per intemperie. Se chiedete il lavoro ridotto per tutta l'azienda, indicare "tutta l'azienda".</t>
  </si>
  <si>
    <t>Indirizzo, numero, NPA, luogo</t>
  </si>
  <si>
    <t>NPA</t>
  </si>
  <si>
    <t>NPA:</t>
  </si>
  <si>
    <t>1 - Persona interna</t>
  </si>
  <si>
    <t>2 - Terza persona (procura allegata)</t>
  </si>
  <si>
    <t>Trasferimento a un altro dipartimento</t>
  </si>
  <si>
    <t>Passaggio da apprendista a dipendente</t>
  </si>
  <si>
    <t>Pensionamento</t>
  </si>
  <si>
    <t>Nuovo dipendente</t>
  </si>
  <si>
    <t>Deceduto</t>
  </si>
  <si>
    <t>Nessun consenso alla riduzione dell'orario di lavoro</t>
  </si>
  <si>
    <t>Inizio del termine di disdetta</t>
  </si>
  <si>
    <t>Avviso di modifica del contratto di lavoro</t>
  </si>
  <si>
    <t>Nuovo nella posizione analoga a quella di un datore di lavoro</t>
  </si>
  <si>
    <t>Altri componenti del salario all’anno</t>
  </si>
  <si>
    <t>Il vostro numero di registro delle imprese e degli stabilimenti, abbreviato numero RIS. Potete trovarlo nella decisione del servizio cantonale.</t>
  </si>
  <si>
    <t>Tutta l’azienda / settore d'esercizio</t>
  </si>
  <si>
    <t>Cognome, nome, telefono, e-mail della persona di contatto</t>
  </si>
  <si>
    <t>Per qualsiasi domanda, vi invitiamo a volerci comunicare le coordinate esatte e complete della persona di contatto.</t>
  </si>
  <si>
    <t>Su questo conto verranno versate le indennità per lavoro ridotto.</t>
  </si>
  <si>
    <t>Cognome, nome, indirizzo, NPA e luogo (se il titolare del conto è diverso rispetto a quelli dell'azienda)</t>
  </si>
  <si>
    <t>Indicate il contratto collettivo di lavoro (CCL) valido per tutta l’azienda o il settore d’esercizio.</t>
  </si>
  <si>
    <t>Quando avete versato l'ultima volta il salario conformemente agli obblighi contrattuali? Esempio: 25.09.2025</t>
  </si>
  <si>
    <t>Indicate il mese per il quale desiderate conteggiare il lavoro ridotto nel formato MM.AAAA. Esempio: 09.2022</t>
  </si>
  <si>
    <t>Calcolato automaticamente. Dovete richiedere il lavoro ridotto al più tardi tre mesi dalla fine del periodo di conteggio, nel caso contrario il diritto si estingue.</t>
  </si>
  <si>
    <t>Numero di giorni lavorativi all'anno</t>
  </si>
  <si>
    <t>Calcolato automaticamente non appena viene inserito un periodo di conteggio.</t>
  </si>
  <si>
    <t>Importo massimo del guadagno determinante</t>
  </si>
  <si>
    <t xml:space="preserve">Periodo d’attesa
</t>
  </si>
  <si>
    <t>Tasso di contribuzione AVS / AI / IPG / AD in percentuale</t>
  </si>
  <si>
    <t xml:space="preserve">I lavoratori soggetti all’obbligo di contribuzione all’AD
I lavoratori che hanno terminato la scuola dell’obbligo ma non hanno ancora raggiunto l’età minima per l’obbligo di contribuzione all’AVS.
</t>
  </si>
  <si>
    <t>*
*</t>
  </si>
  <si>
    <t>Non hanno diritto all'indennità per per intemperie:</t>
  </si>
  <si>
    <t>Il coniuge o il partner registrato del datore di lavoro occupato nell’azienda di quest’ultimo;</t>
  </si>
  <si>
    <t>I lavoratori che non accettano la sospensione del lavoro (remunerazione secondo il contratto di lavoro);</t>
  </si>
  <si>
    <t>I lavoratori al servizio di un'organizzazione per lavoro temporaneo; né le aziende che forniscono il personale a prestito né quelle che lo impiegano possono rivendicare l'indennità per per intemperie per questi lavoratori;</t>
  </si>
  <si>
    <t>Può essere inserito un valore solo in una casella. Per il salario orario indicare quello di base senza la quota per le vacanze, i giorni festivi e la tredicesima mensilità.</t>
  </si>
  <si>
    <t>Numero di mesi pagati all'anno (12 / 13)</t>
  </si>
  <si>
    <t>Avete convenuto una tredicesima mensilità con il lavoratore? Se sì, indicate 13, altrimenti 12.</t>
  </si>
  <si>
    <t>Vogliate indicare i giorni di vacanza annuali convenuti contrattualmente.</t>
  </si>
  <si>
    <r>
      <t xml:space="preserve">Vogliate indicare il numero di giorni festivi concessi.
</t>
    </r>
    <r>
      <rPr>
        <b/>
        <sz val="10"/>
        <color indexed="8"/>
        <rFont val="Arial"/>
        <family val="2"/>
      </rPr>
      <t xml:space="preserve">Importante: </t>
    </r>
    <r>
      <rPr>
        <sz val="10"/>
        <color indexed="8"/>
        <rFont val="Arial"/>
        <family val="2"/>
      </rPr>
      <t>per i salariati a tempo parziale, solo i giorni festivi dei giorni di lavoro effettivi possono essere presi in considerazione. Esempio: se una persona lavora al 60% dal lunedì al mercoledì, eil Venerdì santo e l’Ascensione non devono essere calcolati. Se, invece, qualcuno lavora cinque giorni a settimana con un tempo di lavoro parziale, allora tutti i giorni festivi sono calcolati, a condizione che non siano in un giorno non lavorativo (per esempio di domenica).</t>
    </r>
  </si>
  <si>
    <t xml:space="preserve">Media del tempo di lavoro settimanale all'anno </t>
  </si>
  <si>
    <t>La durata media del lavoro settimanale dovuta convenuta dal contratto. Questo può variare secondo le stagioni, per esempio 44 h / settimana nel semestre estivo, ma solo 40 h / settimana nel semestre invernale. In questo caso, il valore richiesto è di 42 h / settimana.</t>
  </si>
  <si>
    <r>
      <rPr>
        <b/>
        <sz val="10"/>
        <color indexed="8"/>
        <rFont val="Arial"/>
        <family val="2"/>
      </rPr>
      <t xml:space="preserve">- Totale compreso il tempo di recupero: </t>
    </r>
    <r>
      <rPr>
        <sz val="10"/>
        <color indexed="8"/>
        <rFont val="Arial"/>
        <family val="2"/>
      </rPr>
      <t>tutte le ore dovute, comprese le eventuali ore di compensazione anticipata
e/o quelle da recuperare, i giorni festivi concessi e/o i giorni di vacanza convenuti.</t>
    </r>
  </si>
  <si>
    <t>Il tempo di lavoro realmente lavorato e attestato durante il periodo di conteggio.</t>
  </si>
  <si>
    <t>Tutte le assenze in ore sono da indicare qui: giorni festivi (attenzione: vedere spiegazione "Numero di giorni festivi all'anno"), vacanze, malattia/infortunio, congedi non pagati, ecc.</t>
  </si>
  <si>
    <r>
      <rPr>
        <b/>
        <sz val="10"/>
        <color indexed="8"/>
        <rFont val="Arial"/>
        <family val="2"/>
      </rPr>
      <t xml:space="preserve">- Inizio periodo di conteggio: </t>
    </r>
    <r>
      <rPr>
        <sz val="10"/>
        <color indexed="8"/>
        <rFont val="Arial"/>
        <family val="2"/>
      </rPr>
      <t>saldo all'inizio del periodo di conteggio.</t>
    </r>
  </si>
  <si>
    <r>
      <t>- Fine periodo di conteggio: saldo</t>
    </r>
    <r>
      <rPr>
        <sz val="10"/>
        <color indexed="8"/>
        <rFont val="Arial"/>
        <family val="2"/>
      </rPr>
      <t xml:space="preserve"> alla fine del periodo di conteggio.</t>
    </r>
  </si>
  <si>
    <t>Il saldo dell'orario flessibile deve essere compilato solo se l'azienda dispone di un apposito regolamento scritto che applica già prima dell'introduzione del lavoro ridotto ed è stato effettivamente svolto. Solo i saldi tra -20 / +20 ore possono essere prese in considerazione.</t>
  </si>
  <si>
    <t>Saldo delle ore supplementari dei mesi precedenti</t>
  </si>
  <si>
    <t>Indicate tutte le ore supplementari effettuate durante i 6 mesi precedenti l’inizio del termine quadro di 2 anni che non sono state compensate con tempo libero. Dopo l’inizio del termine quadro si devono indicare tutte le ore supplementari effettuate entro il detto termine quadro, ma al massimo negli ultimi 12 mesi, che non sono state compensate con tempo libero. Queste ore supplementari riducono le ore perse. Le ore supplementari che non possono essere compensate completamente con le ore perse vanno riportate al periodo di conteggio successivo.</t>
  </si>
  <si>
    <t>Reddito conseguito con un'occupazione provvisoria</t>
  </si>
  <si>
    <t>Se i dipendenti lavorano presso un altro datore di lavoro durante il periodo di conteggio, i redditi conseguiti devono essere dichiarati.</t>
  </si>
  <si>
    <t>Istruzioni per la scheda "1045Di Rapporto (1-2)"</t>
  </si>
  <si>
    <t>Tempo di lavoro settimanale previsto nel periodo di conteggio</t>
  </si>
  <si>
    <t>Periodo d’attesa</t>
  </si>
  <si>
    <t>Per qualsiasi informazione che concerne l'indennità per intemperie, vi invitiamo a voler consultare l'opuscolo informativo "Indennità per intemperie" su  www.lavoro.swiss.</t>
  </si>
  <si>
    <t>Conferma:
Confermo di aver risposto a tutte le domande in modo completo e veritiero. Prendo atto che, in conformità agli articoli 105 e 106 LADI, delle indicazioni inveritiere o non corrette che hanno portato ad un pagamento ingiustificato delle prestazioni costituiscono un'infrazione penale. In ogni caso, le prestazioni indebitamente riscosse devono essere restituite.</t>
  </si>
  <si>
    <t>Inoltre confermo: 
- I lavoratori sono stati informati della sospensione del lavoro e dell'obbligo di controllo. I lavoratori che non hanno accettato la sospensione del lavoro saranno remunerati in base al loro contratto di lavoro.
- I lavoratori colpiti hanno ricevuto l'indennità per intemperie anticipato e nel giorno abituale di paga per il relativo periodo. 
- Il periodo di attesa relativa alla sospensione del lavoro è stato preso a carico dal datore di lavoro.
- Le contribuzioni legali e contrattuali delle assicurazioni sociali saranno pagate in conformità alle ore di lavoro normali.</t>
  </si>
  <si>
    <t>Dati per il calcolo delle dell'IPI per il periodo di conteggio</t>
  </si>
  <si>
    <t>Numero di mesi pagati all'anno
(12/13)</t>
  </si>
  <si>
    <t>Altri componenti del salario all'anno</t>
  </si>
  <si>
    <t>Media del tempo di lavoro sett. all'anno</t>
  </si>
  <si>
    <t>Settimanale</t>
  </si>
  <si>
    <t>Totale,        con rec.</t>
  </si>
  <si>
    <t>Saldo ore suppl. mesi precedenti</t>
  </si>
  <si>
    <t>Reddito conseguito 
con un'occ. prov.</t>
  </si>
  <si>
    <t>Mustermann</t>
  </si>
  <si>
    <t>Erika</t>
  </si>
  <si>
    <t>Tasso di contribuzione AVS / AI / IPG / AD:</t>
  </si>
  <si>
    <t>Deduzione periodo d’attesa 80%</t>
  </si>
  <si>
    <t>Contributi AVS / AI / 
IPG / AD rivendicati</t>
  </si>
  <si>
    <t>Importante: la domanda deve essere firmata a mano</t>
  </si>
  <si>
    <t>Vogliate indicare se una persona interna o un terzo autorizzato è disponibile in qualità di persona di riferimento.</t>
  </si>
  <si>
    <t>Il numero dei giorni di attesa deve essere selezionato sulla base dell'opuscolo "Indennità per intemperie" su www.lavoro.swiss. I valori autorizzati sono da 0 a 3. Selezionate il valore corretto nell'elenco a discesa.</t>
  </si>
  <si>
    <t>Vogliateindicare tutti i lavoratori dell’azienda o del settore d’esercizio aventi diritto alle prestazioni.</t>
  </si>
  <si>
    <t>Vogliate indicare tutti gli altri componenti del salario soggetti all’AVS, come le indennità per lavoro notturno e domenicale oppure i bonus e le gratifiche.</t>
  </si>
  <si>
    <r>
      <t xml:space="preserve">- </t>
    </r>
    <r>
      <rPr>
        <b/>
        <sz val="10"/>
        <color indexed="8"/>
        <rFont val="Arial"/>
        <family val="2"/>
      </rPr>
      <t>Settimanale</t>
    </r>
    <r>
      <rPr>
        <sz val="10"/>
        <color indexed="8"/>
        <rFont val="Arial"/>
        <family val="2"/>
      </rPr>
      <t>: il tempo di lavoro settimanale dovuto senza le eventuali ore di compensazione anticipata e/o quelle da recuperare. Questo valore può essere diverso rispetto alla media del tempo di lavoro settimanale all’anno, vedi sopra.</t>
    </r>
  </si>
  <si>
    <t xml:space="preserve">Importante: il rapporto deve essere stampato e firmato dai lavoratori. </t>
  </si>
  <si>
    <t>Compilate un rapporto separatato per ogni cantiere.
Copiate una scheda di rapporto in bianco se più di due cantieri sono interessati.</t>
  </si>
  <si>
    <r>
      <t xml:space="preserve">Indicate le ore giornaliere perse rispetto alle ore dovute. Stampate la scheda e fatela firmare ai lavoratori. Così facendo, confermano le ore richieste come pure il loro consenso alla sospensione del lavoro (un rapporto separatato </t>
    </r>
    <r>
      <rPr>
        <sz val="10"/>
        <rFont val="Arial"/>
        <family val="2"/>
      </rPr>
      <t>per ogni cantiere</t>
    </r>
    <r>
      <rPr>
        <sz val="10"/>
        <color indexed="8"/>
        <rFont val="Arial"/>
        <family val="2"/>
      </rPr>
      <t xml:space="preserve"> nelle istruzioni per la scheda "1045Bi Dati di base lav."). 
Importante: può essere rivendicato un massimo di ore perse equivalente alla durata di lavoro prevista per il periodo di conteggio.</t>
    </r>
  </si>
  <si>
    <t>Vogliate indicare tutti i lavoratori dell’azienda o del settore d’esercizio che hanno subito una perdita di lavoro dovuta a intemperie aventi diritto alle prestazioni</t>
  </si>
  <si>
    <t>Nr. del cantiere:</t>
  </si>
  <si>
    <t>Deduzione reddito conseguito con occ. prov.</t>
  </si>
  <si>
    <r>
      <rPr>
        <b/>
        <sz val="12"/>
        <color indexed="8"/>
        <rFont val="Arial"/>
        <family val="2"/>
      </rPr>
      <t>Se il titolare del conto è diverso rispetto a quello dell'azienda</t>
    </r>
    <r>
      <rPr>
        <sz val="12"/>
        <color indexed="8"/>
        <rFont val="Arial"/>
        <family val="2"/>
      </rPr>
      <t xml:space="preserve">
Cognome, nome, indirizzo, NPA e luogo</t>
    </r>
  </si>
</sst>
</file>

<file path=xl/styles.xml><?xml version="1.0" encoding="utf-8"?>
<styleSheet xmlns="http://schemas.openxmlformats.org/spreadsheetml/2006/main">
  <numFmts count="1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0"/>
    <numFmt numFmtId="165" formatCode="[$SFr.-807]\ #,##0.00"/>
    <numFmt numFmtId="166" formatCode="0.000%"/>
    <numFmt numFmtId="167" formatCode="mm/yyyy"/>
    <numFmt numFmtId="168" formatCode="[$-407]mmmm\ yy;@"/>
    <numFmt numFmtId="169" formatCode="000\.0000\.0000\.00"/>
    <numFmt numFmtId="170" formatCode="\7\5\6\.0000\.0000\.00"/>
    <numFmt numFmtId="171" formatCode="dd/mm/yyyy;@"/>
    <numFmt numFmtId="172" formatCode="000\ 000\ 00\ 00"/>
    <numFmt numFmtId="173" formatCode="0.000"/>
  </numFmts>
  <fonts count="83">
    <font>
      <sz val="11"/>
      <color theme="1"/>
      <name val="Calibri"/>
      <family val="2"/>
    </font>
    <font>
      <sz val="11"/>
      <color indexed="8"/>
      <name val="Calibri"/>
      <family val="2"/>
    </font>
    <font>
      <sz val="11"/>
      <color indexed="8"/>
      <name val="Arial"/>
      <family val="2"/>
    </font>
    <font>
      <sz val="8"/>
      <name val="Arial"/>
      <family val="2"/>
    </font>
    <font>
      <sz val="10"/>
      <name val="Arial"/>
      <family val="2"/>
    </font>
    <font>
      <sz val="10"/>
      <color indexed="8"/>
      <name val="Arial"/>
      <family val="2"/>
    </font>
    <font>
      <b/>
      <sz val="10"/>
      <name val="Arial"/>
      <family val="2"/>
    </font>
    <font>
      <b/>
      <sz val="12"/>
      <color indexed="9"/>
      <name val="Arial"/>
      <family val="2"/>
    </font>
    <font>
      <b/>
      <sz val="11"/>
      <color indexed="8"/>
      <name val="Arial"/>
      <family val="2"/>
    </font>
    <font>
      <b/>
      <sz val="10"/>
      <color indexed="8"/>
      <name val="Arial"/>
      <family val="2"/>
    </font>
    <font>
      <sz val="10"/>
      <name val="Calibri"/>
      <family val="2"/>
    </font>
    <font>
      <sz val="11"/>
      <name val="Calibri"/>
      <family val="2"/>
    </font>
    <font>
      <b/>
      <sz val="12"/>
      <color indexed="8"/>
      <name val="Arial"/>
      <family val="2"/>
    </font>
    <font>
      <sz val="12"/>
      <color indexed="8"/>
      <name val="Arial"/>
      <family val="2"/>
    </font>
    <font>
      <b/>
      <sz val="11"/>
      <color indexed="8"/>
      <name val="Calibri"/>
      <family val="2"/>
    </font>
    <font>
      <sz val="8"/>
      <name val="Calibri"/>
      <family val="2"/>
    </font>
    <font>
      <sz val="12"/>
      <name val="Arial"/>
      <family val="2"/>
    </font>
    <font>
      <b/>
      <sz val="10"/>
      <color indexed="10"/>
      <name val="Arial"/>
      <family val="2"/>
    </font>
    <font>
      <sz val="10"/>
      <color indexed="8"/>
      <name val="Calibri"/>
      <family val="2"/>
    </font>
    <font>
      <b/>
      <sz val="14"/>
      <color indexed="8"/>
      <name val="Arial"/>
      <family val="2"/>
    </font>
    <font>
      <sz val="12"/>
      <color indexed="8"/>
      <name val="Source Code Pro"/>
      <family val="3"/>
    </font>
    <font>
      <b/>
      <sz val="12"/>
      <color indexed="8"/>
      <name val="Source Code Pro"/>
      <family val="3"/>
    </font>
    <font>
      <sz val="10"/>
      <color indexed="10"/>
      <name val="Arial"/>
      <family val="2"/>
    </font>
    <font>
      <sz val="12"/>
      <color indexed="8"/>
      <name val="Calibri"/>
      <family val="2"/>
    </font>
    <font>
      <b/>
      <sz val="10"/>
      <name val="Calibri"/>
      <family val="2"/>
    </font>
    <font>
      <i/>
      <sz val="10"/>
      <color indexed="23"/>
      <name val="Arial"/>
      <family val="2"/>
    </font>
    <font>
      <i/>
      <sz val="10"/>
      <color indexed="23"/>
      <name val="Calibri"/>
      <family val="2"/>
    </font>
    <font>
      <i/>
      <sz val="12"/>
      <color indexed="23"/>
      <name val="Arial"/>
      <family val="2"/>
    </font>
    <font>
      <i/>
      <sz val="11"/>
      <color indexed="23"/>
      <name val="Arial"/>
      <family val="2"/>
    </font>
    <font>
      <b/>
      <i/>
      <sz val="10"/>
      <color indexed="23"/>
      <name val="Arial"/>
      <family val="2"/>
    </font>
    <font>
      <b/>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sz val="11"/>
      <color theme="1"/>
      <name val="Arial"/>
      <family val="2"/>
    </font>
    <font>
      <b/>
      <sz val="10"/>
      <color theme="1"/>
      <name val="Arial"/>
      <family val="2"/>
    </font>
    <font>
      <b/>
      <sz val="11"/>
      <color theme="1"/>
      <name val="Arial"/>
      <family val="2"/>
    </font>
    <font>
      <b/>
      <sz val="10"/>
      <color theme="1" tint="0.04998999834060669"/>
      <name val="Arial"/>
      <family val="2"/>
    </font>
    <font>
      <sz val="10"/>
      <color theme="1" tint="0.04998999834060669"/>
      <name val="Arial"/>
      <family val="2"/>
    </font>
    <font>
      <sz val="12"/>
      <color theme="1"/>
      <name val="Arial"/>
      <family val="2"/>
    </font>
    <font>
      <sz val="12"/>
      <color theme="1"/>
      <name val="Source Code Pro"/>
      <family val="3"/>
    </font>
    <font>
      <b/>
      <sz val="12"/>
      <color theme="1"/>
      <name val="Source Code Pro"/>
      <family val="3"/>
    </font>
    <font>
      <sz val="10"/>
      <color rgb="FFFF0000"/>
      <name val="Arial"/>
      <family val="2"/>
    </font>
    <font>
      <b/>
      <sz val="12"/>
      <color theme="1"/>
      <name val="Arial"/>
      <family val="2"/>
    </font>
    <font>
      <i/>
      <sz val="12"/>
      <color theme="0" tint="-0.4999699890613556"/>
      <name val="Arial"/>
      <family val="2"/>
    </font>
    <font>
      <i/>
      <sz val="10"/>
      <color theme="0" tint="-0.4999699890613556"/>
      <name val="Arial"/>
      <family val="2"/>
    </font>
    <font>
      <i/>
      <sz val="11"/>
      <color theme="0" tint="-0.4999699890613556"/>
      <name val="Arial"/>
      <family val="2"/>
    </font>
    <font>
      <sz val="10"/>
      <color theme="1"/>
      <name val="Calibri"/>
      <family val="2"/>
    </font>
    <font>
      <i/>
      <sz val="10"/>
      <color theme="0" tint="-0.4999699890613556"/>
      <name val="Calibri"/>
      <family val="2"/>
    </font>
    <font>
      <b/>
      <i/>
      <sz val="10"/>
      <color theme="0" tint="-0.4999699890613556"/>
      <name val="Arial"/>
      <family val="2"/>
    </font>
    <font>
      <b/>
      <sz val="10"/>
      <color rgb="FFFF0000"/>
      <name val="Arial"/>
      <family val="2"/>
    </font>
    <font>
      <b/>
      <sz val="14"/>
      <color theme="1"/>
      <name val="Arial"/>
      <family val="2"/>
    </font>
    <font>
      <b/>
      <sz val="12"/>
      <color theme="0"/>
      <name val="Arial"/>
      <family val="2"/>
    </font>
    <font>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theme="5" tint="-0.24997000396251678"/>
        <bgColor indexed="64"/>
      </patternFill>
    </fill>
    <fill>
      <patternFill patternType="solid">
        <fgColor rgb="FFFFC000"/>
        <bgColor indexed="64"/>
      </patternFill>
    </fill>
    <fill>
      <patternFill patternType="solid">
        <fgColor theme="0" tint="-0.24997000396251678"/>
        <bgColor indexed="64"/>
      </patternFill>
    </fill>
    <fill>
      <patternFill patternType="solid">
        <fgColor rgb="FFCCFFCC"/>
        <bgColor indexed="64"/>
      </patternFill>
    </fill>
    <fill>
      <patternFill patternType="solid">
        <fgColor indexed="10"/>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medium"/>
      <right style="hair"/>
      <top/>
      <bottom style="thin"/>
    </border>
    <border>
      <left style="hair"/>
      <right/>
      <top/>
      <bottom style="thin"/>
    </border>
    <border>
      <left/>
      <right style="hair"/>
      <top/>
      <bottom style="thin"/>
    </border>
    <border>
      <left style="medium"/>
      <right/>
      <top style="medium"/>
      <bottom style="thin"/>
    </border>
    <border>
      <left/>
      <right/>
      <top style="medium"/>
      <bottom style="thin"/>
    </border>
    <border>
      <left/>
      <right style="medium"/>
      <top style="medium"/>
      <bottom style="thin"/>
    </border>
    <border>
      <left style="medium"/>
      <right/>
      <top/>
      <bottom style="thin"/>
    </border>
    <border>
      <left style="hair"/>
      <right style="thin"/>
      <top/>
      <bottom style="thin"/>
    </border>
    <border>
      <left style="thin"/>
      <right/>
      <top/>
      <bottom style="thin"/>
    </border>
    <border>
      <left style="hair"/>
      <right style="medium"/>
      <top/>
      <bottom style="thin"/>
    </border>
    <border>
      <left style="medium"/>
      <right style="thin"/>
      <top/>
      <bottom style="thin"/>
    </border>
    <border>
      <left style="medium"/>
      <right style="thin"/>
      <top style="medium"/>
      <bottom style="thin"/>
    </border>
    <border>
      <left style="medium"/>
      <right style="thin"/>
      <top style="thin"/>
      <bottom style="medium"/>
    </border>
    <border>
      <left style="medium"/>
      <right style="thin"/>
      <top style="hair"/>
      <bottom style="hair"/>
    </border>
    <border>
      <left style="thin"/>
      <right style="thin"/>
      <top style="hair"/>
      <bottom style="hair"/>
    </border>
    <border>
      <left style="thin"/>
      <right style="medium"/>
      <top style="thin"/>
      <bottom style="hair"/>
    </border>
    <border>
      <left style="medium"/>
      <right style="medium"/>
      <top style="thin"/>
      <bottom style="thin"/>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top/>
      <bottom style="hair"/>
    </border>
    <border>
      <left style="thin"/>
      <right style="hair"/>
      <top/>
      <bottom style="hair"/>
    </border>
    <border>
      <left style="hair"/>
      <right style="thin"/>
      <top/>
      <bottom style="hair"/>
    </border>
    <border>
      <left style="medium"/>
      <right/>
      <top/>
      <bottom style="hair"/>
    </border>
    <border>
      <left style="medium"/>
      <right/>
      <top style="hair"/>
      <bottom style="medium"/>
    </border>
    <border>
      <left/>
      <right/>
      <top style="hair"/>
      <bottom style="medium"/>
    </border>
    <border>
      <left style="medium"/>
      <right style="hair"/>
      <top/>
      <bottom style="hair"/>
    </border>
    <border>
      <left style="hair"/>
      <right style="hair"/>
      <top/>
      <bottom style="hair"/>
    </border>
    <border>
      <left style="hair"/>
      <right/>
      <top/>
      <bottom style="hair"/>
    </border>
    <border>
      <left style="medium"/>
      <right style="hair"/>
      <top style="hair"/>
      <bottom style="hair"/>
    </border>
    <border>
      <left style="hair"/>
      <right style="hair"/>
      <top style="hair"/>
      <bottom style="hair"/>
    </border>
    <border>
      <left style="hair"/>
      <right/>
      <top style="hair"/>
      <bottom style="hair"/>
    </border>
    <border>
      <left style="medium"/>
      <right style="hair"/>
      <top style="hair"/>
      <bottom style="medium"/>
    </border>
    <border>
      <left style="hair"/>
      <right style="hair"/>
      <top style="hair"/>
      <bottom style="medium"/>
    </border>
    <border>
      <left style="hair"/>
      <right/>
      <top style="hair"/>
      <bottom style="medium"/>
    </border>
    <border>
      <left style="medium"/>
      <right style="thin"/>
      <top style="thin"/>
      <bottom style="thin"/>
    </border>
    <border>
      <left style="thin"/>
      <right style="thin"/>
      <top style="medium"/>
      <bottom style="thin"/>
    </border>
    <border>
      <left style="thin"/>
      <right style="medium"/>
      <top style="medium"/>
      <bottom style="thin"/>
    </border>
    <border>
      <left style="medium"/>
      <right style="medium"/>
      <top style="medium"/>
      <bottom/>
    </border>
    <border>
      <left style="hair"/>
      <right style="hair"/>
      <top/>
      <bottom style="thin"/>
    </border>
    <border>
      <left/>
      <right style="medium"/>
      <top/>
      <bottom style="thin"/>
    </border>
    <border>
      <left style="thin"/>
      <right style="hair"/>
      <top/>
      <bottom style="thin"/>
    </border>
    <border>
      <left/>
      <right/>
      <top style="thin"/>
      <bottom style="hair"/>
    </border>
    <border>
      <left/>
      <right/>
      <top style="thin"/>
      <bottom/>
    </border>
    <border>
      <left style="thin"/>
      <right style="thin"/>
      <top style="thin"/>
      <bottom style="thin"/>
    </border>
    <border>
      <left style="thin"/>
      <right style="medium"/>
      <top/>
      <bottom style="hair"/>
    </border>
    <border>
      <left style="medium"/>
      <right style="hair"/>
      <top style="thin"/>
      <bottom style="thin"/>
    </border>
    <border>
      <left style="hair"/>
      <right style="hair"/>
      <top style="thin"/>
      <bottom style="thin"/>
    </border>
    <border>
      <left style="thin"/>
      <right style="medium"/>
      <top style="thin"/>
      <bottom style="thin"/>
    </border>
    <border>
      <left style="hair"/>
      <right style="medium"/>
      <top/>
      <bottom style="hair"/>
    </border>
    <border>
      <left style="hair"/>
      <right style="medium"/>
      <top style="hair"/>
      <bottom style="hair"/>
    </border>
    <border>
      <left style="hair"/>
      <right style="medium"/>
      <top style="hair"/>
      <bottom style="medium"/>
    </border>
    <border>
      <left/>
      <right style="thin"/>
      <top/>
      <bottom style="hair"/>
    </border>
    <border>
      <left style="thin"/>
      <right style="thin"/>
      <top/>
      <bottom style="hair"/>
    </border>
    <border>
      <left style="thin"/>
      <right style="thin"/>
      <top style="thin"/>
      <bottom style="hair"/>
    </border>
    <border>
      <left style="thin"/>
      <right style="hair"/>
      <top style="thin"/>
      <bottom style="hair"/>
    </border>
    <border>
      <left style="hair"/>
      <right style="hair"/>
      <top style="thin"/>
      <bottom style="hair"/>
    </border>
    <border>
      <left style="medium"/>
      <right style="thin"/>
      <top/>
      <bottom style="hair"/>
    </border>
    <border>
      <left style="thin"/>
      <right style="hair"/>
      <top style="hair"/>
      <bottom style="hair"/>
    </border>
    <border>
      <left style="thin"/>
      <right style="hair"/>
      <top style="hair"/>
      <bottom style="medium"/>
    </border>
    <border>
      <left style="hair"/>
      <right/>
      <top style="thin"/>
      <bottom style="thin"/>
    </border>
    <border>
      <left style="hair"/>
      <right style="thin"/>
      <top style="thin"/>
      <bottom style="thin"/>
    </border>
    <border>
      <left/>
      <right style="thin"/>
      <top style="thin"/>
      <bottom style="thin"/>
    </border>
    <border>
      <left style="thin"/>
      <right/>
      <top style="thin"/>
      <bottom style="thin"/>
    </border>
    <border>
      <left style="thin"/>
      <right style="hair"/>
      <top style="thin"/>
      <bottom style="thin"/>
    </border>
    <border>
      <left style="medium"/>
      <right/>
      <top/>
      <bottom/>
    </border>
    <border>
      <left style="hair"/>
      <right style="thin"/>
      <top style="thin"/>
      <bottom style="hair"/>
    </border>
    <border>
      <left style="thin"/>
      <right style="hair"/>
      <top style="thin"/>
      <bottom/>
    </border>
    <border>
      <left style="hair"/>
      <right style="medium"/>
      <top style="thin"/>
      <bottom style="hair"/>
    </border>
    <border>
      <left style="hair"/>
      <right style="thin"/>
      <top/>
      <bottom style="medium"/>
    </border>
    <border>
      <left/>
      <right/>
      <top/>
      <bottom style="hair"/>
    </border>
    <border>
      <left/>
      <right style="medium"/>
      <top/>
      <bottom style="hair"/>
    </border>
    <border>
      <left/>
      <right style="medium"/>
      <top style="hair"/>
      <bottom style="medium"/>
    </border>
    <border>
      <left style="hair"/>
      <right style="thin"/>
      <top style="hair"/>
      <bottom style="hair"/>
    </border>
    <border>
      <left style="hair"/>
      <right style="thin"/>
      <top style="hair"/>
      <bottom style="medium"/>
    </border>
    <border>
      <left style="thin"/>
      <right style="medium"/>
      <top/>
      <bottom style="thin"/>
    </border>
    <border>
      <left/>
      <right style="thin"/>
      <top style="hair"/>
      <bottom style="medium"/>
    </border>
    <border>
      <left style="thin"/>
      <right/>
      <top style="hair"/>
      <bottom style="medium"/>
    </border>
    <border>
      <left/>
      <right style="medium"/>
      <top style="thin"/>
      <bottom style="hair"/>
    </border>
    <border>
      <left/>
      <right style="medium"/>
      <top style="hair"/>
      <bottom style="hair"/>
    </border>
    <border>
      <left style="hair"/>
      <right style="thin"/>
      <top style="medium"/>
      <bottom/>
    </border>
    <border>
      <left style="thin"/>
      <right style="thin"/>
      <top style="thin"/>
      <bottom style="medium"/>
    </border>
    <border>
      <left style="thin"/>
      <right style="medium"/>
      <top style="thin"/>
      <bottom style="medium"/>
    </border>
    <border>
      <left style="medium"/>
      <right style="hair"/>
      <top style="medium"/>
      <bottom/>
    </border>
    <border>
      <left style="hair"/>
      <right style="hair"/>
      <top style="medium"/>
      <bottom/>
    </border>
    <border>
      <left style="hair"/>
      <right style="medium"/>
      <top style="medium"/>
      <bottom/>
    </border>
    <border>
      <left style="thin"/>
      <right style="thin"/>
      <top style="medium"/>
      <bottom/>
    </border>
    <border>
      <left style="thin"/>
      <right style="thin"/>
      <top/>
      <bottom style="thin"/>
    </border>
    <border>
      <left style="thin"/>
      <right style="medium"/>
      <top style="medium"/>
      <bottom/>
    </border>
    <border>
      <left style="medium"/>
      <right/>
      <top style="medium"/>
      <bottom/>
    </border>
    <border>
      <left/>
      <right style="thin"/>
      <top style="medium"/>
      <bottom/>
    </border>
    <border>
      <left style="thin"/>
      <right/>
      <top style="medium"/>
      <bottom/>
    </border>
    <border>
      <left style="thin"/>
      <right style="hair"/>
      <top style="medium"/>
      <bottom/>
    </border>
    <border>
      <left style="thin"/>
      <right/>
      <top style="thin"/>
      <bottom style="medium"/>
    </border>
    <border>
      <left/>
      <right style="medium"/>
      <top style="thin"/>
      <bottom style="medium"/>
    </border>
    <border>
      <left style="medium"/>
      <right/>
      <top style="thin"/>
      <bottom/>
    </border>
    <border>
      <left/>
      <right style="thin"/>
      <top style="thin"/>
      <bottom/>
    </border>
    <border>
      <left style="thin"/>
      <right/>
      <top style="thin"/>
      <bottom/>
    </border>
    <border>
      <left/>
      <right style="medium"/>
      <top style="thin"/>
      <bottom/>
    </border>
    <border>
      <left style="thin"/>
      <right/>
      <top style="medium"/>
      <bottom style="thin"/>
    </border>
    <border>
      <left/>
      <right style="medium"/>
      <top style="thin"/>
      <bottom style="thin"/>
    </border>
    <border>
      <left style="medium"/>
      <right style="thin"/>
      <top style="medium"/>
      <bottom/>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0"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0">
    <xf numFmtId="0" fontId="0" fillId="0" borderId="0" xfId="0" applyFont="1" applyAlignment="1">
      <alignment/>
    </xf>
    <xf numFmtId="0" fontId="0" fillId="0" borderId="0" xfId="0" applyAlignment="1" applyProtection="1">
      <alignment horizontal="left"/>
      <protection hidden="1"/>
    </xf>
    <xf numFmtId="0" fontId="0" fillId="0" borderId="0" xfId="0" applyAlignment="1" applyProtection="1">
      <alignment/>
      <protection hidden="1"/>
    </xf>
    <xf numFmtId="0" fontId="3" fillId="0" borderId="0" xfId="0" applyFont="1" applyAlignment="1" applyProtection="1">
      <alignment/>
      <protection hidden="1"/>
    </xf>
    <xf numFmtId="14" fontId="0" fillId="0" borderId="0" xfId="0" applyNumberFormat="1" applyAlignment="1" applyProtection="1">
      <alignment/>
      <protection hidden="1"/>
    </xf>
    <xf numFmtId="164" fontId="0" fillId="0" borderId="0" xfId="0" applyNumberFormat="1" applyAlignment="1" applyProtection="1">
      <alignment/>
      <protection hidden="1"/>
    </xf>
    <xf numFmtId="165" fontId="0" fillId="0" borderId="0" xfId="0" applyNumberFormat="1" applyAlignment="1" applyProtection="1">
      <alignment/>
      <protection hidden="1"/>
    </xf>
    <xf numFmtId="166" fontId="0" fillId="0" borderId="0" xfId="0" applyNumberFormat="1" applyAlignment="1" applyProtection="1">
      <alignment/>
      <protection hidden="1"/>
    </xf>
    <xf numFmtId="2" fontId="0" fillId="0" borderId="0" xfId="0" applyNumberFormat="1" applyAlignment="1" applyProtection="1">
      <alignment/>
      <protection hidden="1"/>
    </xf>
    <xf numFmtId="14" fontId="0" fillId="0" borderId="0" xfId="0" applyNumberFormat="1" applyAlignment="1" applyProtection="1">
      <alignment horizontal="left"/>
      <protection hidden="1"/>
    </xf>
    <xf numFmtId="0" fontId="3" fillId="0" borderId="0" xfId="0" applyFont="1" applyAlignment="1">
      <alignment horizontal="justify"/>
    </xf>
    <xf numFmtId="0" fontId="3" fillId="0" borderId="0" xfId="0" applyFont="1" applyAlignment="1">
      <alignment/>
    </xf>
    <xf numFmtId="0" fontId="4" fillId="0" borderId="0" xfId="0" applyFont="1" applyAlignment="1" applyProtection="1">
      <alignment/>
      <protection hidden="1"/>
    </xf>
    <xf numFmtId="0" fontId="3" fillId="0" borderId="0" xfId="0" applyFont="1" applyAlignment="1" applyProtection="1">
      <alignment horizontal="left"/>
      <protection hidden="1"/>
    </xf>
    <xf numFmtId="0" fontId="3" fillId="0" borderId="0" xfId="0" applyFont="1" applyAlignment="1">
      <alignment horizontal="left"/>
    </xf>
    <xf numFmtId="0" fontId="3" fillId="0" borderId="0" xfId="0" applyFont="1" applyAlignment="1" quotePrefix="1">
      <alignment/>
    </xf>
    <xf numFmtId="10" fontId="0" fillId="0" borderId="0" xfId="0" applyNumberFormat="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pplyProtection="1">
      <alignment horizontal="justify"/>
      <protection hidden="1"/>
    </xf>
    <xf numFmtId="0" fontId="5" fillId="0" borderId="0" xfId="0" applyFont="1" applyAlignment="1" applyProtection="1">
      <alignment/>
      <protection locked="0"/>
    </xf>
    <xf numFmtId="0" fontId="4" fillId="0" borderId="0" xfId="0" applyFont="1" applyAlignment="1" applyProtection="1">
      <alignment/>
      <protection locked="0"/>
    </xf>
    <xf numFmtId="0" fontId="0" fillId="0" borderId="0" xfId="0" applyAlignment="1" applyProtection="1">
      <alignment/>
      <protection locked="0"/>
    </xf>
    <xf numFmtId="49" fontId="0" fillId="0" borderId="0" xfId="0" applyNumberFormat="1" applyAlignment="1" applyProtection="1">
      <alignment/>
      <protection hidden="1"/>
    </xf>
    <xf numFmtId="49" fontId="4" fillId="0" borderId="0" xfId="0" applyNumberFormat="1" applyFont="1" applyAlignment="1" applyProtection="1">
      <alignment/>
      <protection hidden="1"/>
    </xf>
    <xf numFmtId="164" fontId="4" fillId="0" borderId="0" xfId="0" applyNumberFormat="1" applyFont="1" applyAlignment="1" applyProtection="1">
      <alignment/>
      <protection locked="0"/>
    </xf>
    <xf numFmtId="49" fontId="0" fillId="0" borderId="0" xfId="0" applyNumberFormat="1" applyAlignment="1" applyProtection="1">
      <alignment/>
      <protection locked="0"/>
    </xf>
    <xf numFmtId="0" fontId="0" fillId="0" borderId="0" xfId="0" applyAlignment="1" applyProtection="1">
      <alignment wrapText="1"/>
      <protection locked="0"/>
    </xf>
    <xf numFmtId="0" fontId="0" fillId="0" borderId="0" xfId="0" applyAlignment="1" applyProtection="1" quotePrefix="1">
      <alignment/>
      <protection locked="0"/>
    </xf>
    <xf numFmtId="2" fontId="4" fillId="0" borderId="0" xfId="0" applyNumberFormat="1" applyFont="1" applyAlignment="1">
      <alignment horizontal="left"/>
    </xf>
    <xf numFmtId="0" fontId="62" fillId="0" borderId="0" xfId="0" applyFont="1" applyAlignment="1" applyProtection="1">
      <alignment/>
      <protection hidden="1"/>
    </xf>
    <xf numFmtId="0" fontId="63" fillId="0" borderId="0" xfId="0" applyFont="1" applyAlignment="1" applyProtection="1">
      <alignment/>
      <protection hidden="1"/>
    </xf>
    <xf numFmtId="2" fontId="10" fillId="0" borderId="0" xfId="0" applyNumberFormat="1" applyFont="1" applyAlignment="1" applyProtection="1">
      <alignment horizontal="right"/>
      <protection hidden="1"/>
    </xf>
    <xf numFmtId="0" fontId="64" fillId="0" borderId="0" xfId="0" applyFont="1" applyAlignment="1" applyProtection="1">
      <alignment/>
      <protection hidden="1"/>
    </xf>
    <xf numFmtId="0" fontId="65" fillId="0" borderId="0" xfId="0" applyFont="1" applyAlignment="1" applyProtection="1">
      <alignment vertical="center"/>
      <protection hidden="1"/>
    </xf>
    <xf numFmtId="0" fontId="63" fillId="0" borderId="0" xfId="0" applyFont="1" applyAlignment="1" applyProtection="1">
      <alignment vertical="center"/>
      <protection hidden="1"/>
    </xf>
    <xf numFmtId="4" fontId="4" fillId="0" borderId="0" xfId="0" applyNumberFormat="1" applyFont="1" applyAlignment="1">
      <alignment/>
    </xf>
    <xf numFmtId="2" fontId="62" fillId="0" borderId="0" xfId="0" applyNumberFormat="1" applyFont="1" applyAlignment="1" applyProtection="1">
      <alignment horizontal="center"/>
      <protection hidden="1"/>
    </xf>
    <xf numFmtId="2" fontId="62" fillId="0" borderId="0" xfId="0" applyNumberFormat="1" applyFont="1" applyAlignment="1" applyProtection="1">
      <alignment horizontal="right"/>
      <protection hidden="1"/>
    </xf>
    <xf numFmtId="164" fontId="62" fillId="0" borderId="0" xfId="0" applyNumberFormat="1" applyFont="1" applyAlignment="1" applyProtection="1">
      <alignment horizontal="right"/>
      <protection hidden="1"/>
    </xf>
    <xf numFmtId="2" fontId="4" fillId="0" borderId="0" xfId="0" applyNumberFormat="1" applyFont="1" applyAlignment="1" applyProtection="1">
      <alignment horizontal="right"/>
      <protection hidden="1"/>
    </xf>
    <xf numFmtId="2" fontId="4" fillId="0" borderId="0" xfId="0" applyNumberFormat="1" applyFont="1" applyAlignment="1" applyProtection="1">
      <alignment/>
      <protection hidden="1"/>
    </xf>
    <xf numFmtId="0" fontId="4" fillId="0" borderId="0" xfId="0" applyFont="1" applyAlignment="1" applyProtection="1">
      <alignment horizontal="left"/>
      <protection hidden="1"/>
    </xf>
    <xf numFmtId="4" fontId="4" fillId="0" borderId="0" xfId="0" applyNumberFormat="1" applyFont="1" applyAlignment="1">
      <alignment horizontal="right"/>
    </xf>
    <xf numFmtId="0" fontId="4" fillId="0" borderId="0" xfId="0" applyFont="1" applyAlignment="1" applyProtection="1">
      <alignment horizontal="center"/>
      <protection hidden="1"/>
    </xf>
    <xf numFmtId="2" fontId="4" fillId="0" borderId="0" xfId="0" applyNumberFormat="1" applyFont="1" applyAlignment="1">
      <alignment horizontal="left" wrapText="1"/>
    </xf>
    <xf numFmtId="49" fontId="4" fillId="0" borderId="0" xfId="0" applyNumberFormat="1" applyFont="1" applyAlignment="1">
      <alignment horizontal="left" wrapText="1"/>
    </xf>
    <xf numFmtId="0" fontId="4" fillId="0" borderId="0" xfId="0" applyFont="1" applyAlignment="1">
      <alignment horizontal="left" wrapText="1"/>
    </xf>
    <xf numFmtId="0" fontId="4" fillId="0" borderId="10" xfId="0" applyFont="1" applyBorder="1" applyAlignment="1" applyProtection="1">
      <alignment/>
      <protection hidden="1"/>
    </xf>
    <xf numFmtId="0" fontId="6" fillId="0" borderId="0" xfId="0" applyFont="1" applyAlignment="1">
      <alignment/>
    </xf>
    <xf numFmtId="4" fontId="4" fillId="0" borderId="0" xfId="0" applyNumberFormat="1" applyFont="1" applyAlignment="1">
      <alignment horizontal="center"/>
    </xf>
    <xf numFmtId="4" fontId="4" fillId="0" borderId="0" xfId="0" applyNumberFormat="1" applyFont="1" applyAlignment="1">
      <alignment horizontal="left"/>
    </xf>
    <xf numFmtId="0" fontId="62" fillId="0" borderId="0" xfId="0" applyFont="1" applyAlignment="1" applyProtection="1">
      <alignment vertical="center"/>
      <protection hidden="1"/>
    </xf>
    <xf numFmtId="0" fontId="62" fillId="0" borderId="0" xfId="0" applyFont="1" applyAlignment="1" applyProtection="1">
      <alignment horizontal="left" vertical="center"/>
      <protection hidden="1"/>
    </xf>
    <xf numFmtId="0" fontId="65" fillId="0" borderId="0" xfId="0" applyFont="1" applyAlignment="1" applyProtection="1">
      <alignment vertical="center" wrapText="1"/>
      <protection hidden="1"/>
    </xf>
    <xf numFmtId="171" fontId="62" fillId="0" borderId="0" xfId="0" applyNumberFormat="1" applyFont="1" applyAlignment="1" applyProtection="1">
      <alignment horizontal="left"/>
      <protection hidden="1"/>
    </xf>
    <xf numFmtId="0" fontId="4" fillId="0" borderId="0" xfId="0" applyFont="1" applyAlignment="1" applyProtection="1">
      <alignment horizontal="left" vertical="center"/>
      <protection hidden="1"/>
    </xf>
    <xf numFmtId="168" fontId="4" fillId="0" borderId="0" xfId="0" applyNumberFormat="1" applyFont="1" applyAlignment="1" applyProtection="1">
      <alignment horizontal="right"/>
      <protection hidden="1"/>
    </xf>
    <xf numFmtId="2" fontId="62" fillId="0" borderId="0" xfId="0" applyNumberFormat="1" applyFont="1" applyAlignment="1" applyProtection="1">
      <alignment horizontal="center" vertical="center"/>
      <protection hidden="1"/>
    </xf>
    <xf numFmtId="168" fontId="4" fillId="0" borderId="0" xfId="0" applyNumberFormat="1" applyFont="1" applyAlignment="1" applyProtection="1">
      <alignment horizontal="left" vertical="center"/>
      <protection hidden="1"/>
    </xf>
    <xf numFmtId="0" fontId="66" fillId="0" borderId="0" xfId="0" applyFont="1" applyAlignment="1" applyProtection="1">
      <alignment vertical="center"/>
      <protection hidden="1"/>
    </xf>
    <xf numFmtId="4" fontId="66" fillId="0" borderId="0" xfId="0" applyNumberFormat="1" applyFont="1" applyAlignment="1" applyProtection="1">
      <alignment vertical="center"/>
      <protection hidden="1"/>
    </xf>
    <xf numFmtId="0" fontId="4" fillId="0" borderId="0" xfId="0" applyFont="1" applyAlignment="1" applyProtection="1">
      <alignment vertical="center" wrapText="1"/>
      <protection hidden="1"/>
    </xf>
    <xf numFmtId="0" fontId="67" fillId="0" borderId="0" xfId="0" applyFont="1" applyAlignment="1" applyProtection="1">
      <alignment vertical="center"/>
      <protection hidden="1"/>
    </xf>
    <xf numFmtId="0" fontId="59" fillId="0" borderId="0" xfId="0" applyFont="1" applyAlignment="1" applyProtection="1">
      <alignment/>
      <protection hidden="1"/>
    </xf>
    <xf numFmtId="0" fontId="16" fillId="0" borderId="0" xfId="0" applyFont="1" applyAlignment="1" applyProtection="1">
      <alignment/>
      <protection hidden="1"/>
    </xf>
    <xf numFmtId="0" fontId="16" fillId="0" borderId="0" xfId="0" applyFont="1" applyAlignment="1" applyProtection="1">
      <alignment horizontal="left"/>
      <protection hidden="1"/>
    </xf>
    <xf numFmtId="0" fontId="4" fillId="33" borderId="11" xfId="0" applyFont="1" applyFill="1" applyBorder="1" applyAlignment="1" applyProtection="1">
      <alignment horizontal="right" wrapText="1"/>
      <protection hidden="1"/>
    </xf>
    <xf numFmtId="0" fontId="4" fillId="33" borderId="12" xfId="0" applyFont="1" applyFill="1" applyBorder="1" applyAlignment="1" applyProtection="1">
      <alignment horizontal="right" wrapText="1"/>
      <protection hidden="1"/>
    </xf>
    <xf numFmtId="0" fontId="4" fillId="34" borderId="13" xfId="0" applyFont="1" applyFill="1" applyBorder="1" applyAlignment="1" applyProtection="1">
      <alignment horizontal="right" wrapText="1"/>
      <protection hidden="1"/>
    </xf>
    <xf numFmtId="168" fontId="4" fillId="0" borderId="0" xfId="0" applyNumberFormat="1" applyFont="1" applyAlignment="1" applyProtection="1">
      <alignment horizontal="right" wrapText="1"/>
      <protection hidden="1"/>
    </xf>
    <xf numFmtId="4" fontId="6" fillId="0" borderId="0" xfId="0" applyNumberFormat="1" applyFont="1" applyAlignment="1">
      <alignment horizontal="center" wrapText="1"/>
    </xf>
    <xf numFmtId="0" fontId="4" fillId="0" borderId="0" xfId="0" applyFont="1" applyAlignment="1" applyProtection="1">
      <alignment horizontal="right" wrapText="1"/>
      <protection hidden="1"/>
    </xf>
    <xf numFmtId="0" fontId="4" fillId="34" borderId="14" xfId="0" applyFont="1" applyFill="1" applyBorder="1" applyAlignment="1" applyProtection="1">
      <alignment/>
      <protection hidden="1"/>
    </xf>
    <xf numFmtId="0" fontId="4" fillId="34" borderId="15" xfId="0" applyFont="1" applyFill="1" applyBorder="1" applyAlignment="1" applyProtection="1">
      <alignment/>
      <protection hidden="1"/>
    </xf>
    <xf numFmtId="0" fontId="4" fillId="34" borderId="16" xfId="0" applyFont="1" applyFill="1" applyBorder="1" applyAlignment="1" applyProtection="1">
      <alignment/>
      <protection hidden="1"/>
    </xf>
    <xf numFmtId="0" fontId="4" fillId="34" borderId="17" xfId="0" applyFont="1" applyFill="1" applyBorder="1" applyAlignment="1" applyProtection="1">
      <alignment/>
      <protection hidden="1"/>
    </xf>
    <xf numFmtId="0" fontId="4" fillId="34" borderId="18" xfId="0" applyFont="1" applyFill="1" applyBorder="1" applyAlignment="1" applyProtection="1">
      <alignment/>
      <protection hidden="1"/>
    </xf>
    <xf numFmtId="0" fontId="4" fillId="34" borderId="19" xfId="0" applyFont="1" applyFill="1" applyBorder="1" applyAlignment="1" applyProtection="1">
      <alignment/>
      <protection hidden="1"/>
    </xf>
    <xf numFmtId="0" fontId="4" fillId="34" borderId="20" xfId="0" applyFont="1" applyFill="1" applyBorder="1" applyAlignment="1" applyProtection="1">
      <alignment/>
      <protection hidden="1"/>
    </xf>
    <xf numFmtId="0" fontId="10" fillId="0" borderId="0" xfId="0" applyFont="1" applyAlignment="1" applyProtection="1">
      <alignment/>
      <protection hidden="1"/>
    </xf>
    <xf numFmtId="0" fontId="4" fillId="34" borderId="21" xfId="0" applyFont="1" applyFill="1" applyBorder="1" applyAlignment="1" applyProtection="1">
      <alignment horizontal="center" wrapText="1"/>
      <protection hidden="1"/>
    </xf>
    <xf numFmtId="2" fontId="4" fillId="34" borderId="22" xfId="0" applyNumberFormat="1" applyFont="1" applyFill="1" applyBorder="1" applyAlignment="1" applyProtection="1">
      <alignment vertical="center"/>
      <protection hidden="1"/>
    </xf>
    <xf numFmtId="164" fontId="4" fillId="34" borderId="23" xfId="0" applyNumberFormat="1" applyFont="1" applyFill="1" applyBorder="1" applyAlignment="1" applyProtection="1">
      <alignment vertical="center"/>
      <protection hidden="1"/>
    </xf>
    <xf numFmtId="169" fontId="10" fillId="0" borderId="0" xfId="0" applyNumberFormat="1" applyFont="1" applyAlignment="1" applyProtection="1">
      <alignment horizontal="left"/>
      <protection hidden="1"/>
    </xf>
    <xf numFmtId="0" fontId="10" fillId="0" borderId="0" xfId="0" applyFont="1" applyAlignment="1" applyProtection="1">
      <alignment horizontal="left"/>
      <protection hidden="1"/>
    </xf>
    <xf numFmtId="2" fontId="16" fillId="0" borderId="24" xfId="0" applyNumberFormat="1" applyFont="1" applyBorder="1" applyAlignment="1" applyProtection="1">
      <alignment vertical="center"/>
      <protection locked="0"/>
    </xf>
    <xf numFmtId="2" fontId="16" fillId="0" borderId="25" xfId="0" applyNumberFormat="1" applyFont="1" applyBorder="1" applyAlignment="1" applyProtection="1">
      <alignment vertical="center"/>
      <protection locked="0"/>
    </xf>
    <xf numFmtId="2" fontId="16" fillId="34" borderId="26" xfId="0" applyNumberFormat="1" applyFont="1" applyFill="1" applyBorder="1" applyAlignment="1" applyProtection="1">
      <alignment vertical="center"/>
      <protection hidden="1"/>
    </xf>
    <xf numFmtId="49" fontId="4" fillId="0" borderId="27" xfId="0" applyNumberFormat="1" applyFont="1" applyBorder="1" applyAlignment="1" applyProtection="1">
      <alignment vertical="center"/>
      <protection hidden="1"/>
    </xf>
    <xf numFmtId="0" fontId="4" fillId="0" borderId="0" xfId="0" applyFont="1" applyAlignment="1" applyProtection="1">
      <alignment vertical="center"/>
      <protection hidden="1"/>
    </xf>
    <xf numFmtId="2" fontId="68" fillId="0" borderId="24" xfId="0" applyNumberFormat="1" applyFont="1" applyBorder="1" applyAlignment="1" applyProtection="1">
      <alignment vertical="center"/>
      <protection locked="0"/>
    </xf>
    <xf numFmtId="2" fontId="68" fillId="0" borderId="25" xfId="0" applyNumberFormat="1" applyFont="1" applyBorder="1" applyAlignment="1" applyProtection="1">
      <alignment vertical="center"/>
      <protection locked="0"/>
    </xf>
    <xf numFmtId="2" fontId="68" fillId="34" borderId="28" xfId="0" applyNumberFormat="1" applyFont="1" applyFill="1" applyBorder="1" applyAlignment="1" applyProtection="1">
      <alignment vertical="center"/>
      <protection hidden="1"/>
    </xf>
    <xf numFmtId="49" fontId="62" fillId="0" borderId="27" xfId="0" applyNumberFormat="1" applyFont="1" applyBorder="1" applyAlignment="1" applyProtection="1">
      <alignment vertical="center"/>
      <protection hidden="1"/>
    </xf>
    <xf numFmtId="2" fontId="4" fillId="0" borderId="0" xfId="0" applyNumberFormat="1" applyFont="1" applyAlignment="1" applyProtection="1">
      <alignment vertical="center"/>
      <protection hidden="1"/>
    </xf>
    <xf numFmtId="2" fontId="62" fillId="0" borderId="0" xfId="0" applyNumberFormat="1" applyFont="1" applyAlignment="1" applyProtection="1">
      <alignment vertical="center"/>
      <protection hidden="1"/>
    </xf>
    <xf numFmtId="2" fontId="68" fillId="0" borderId="29" xfId="0" applyNumberFormat="1" applyFont="1" applyBorder="1" applyAlignment="1" applyProtection="1">
      <alignment vertical="center"/>
      <protection locked="0"/>
    </xf>
    <xf numFmtId="2" fontId="68" fillId="0" borderId="30" xfId="0" applyNumberFormat="1" applyFont="1" applyBorder="1" applyAlignment="1" applyProtection="1">
      <alignment vertical="center"/>
      <protection locked="0"/>
    </xf>
    <xf numFmtId="2" fontId="68" fillId="34" borderId="31" xfId="0" applyNumberFormat="1" applyFont="1" applyFill="1" applyBorder="1" applyAlignment="1" applyProtection="1">
      <alignment vertical="center"/>
      <protection hidden="1"/>
    </xf>
    <xf numFmtId="49" fontId="62" fillId="0" borderId="32" xfId="0" applyNumberFormat="1" applyFont="1" applyBorder="1" applyAlignment="1" applyProtection="1">
      <alignment vertical="center"/>
      <protection hidden="1"/>
    </xf>
    <xf numFmtId="14" fontId="62" fillId="0" borderId="0" xfId="0" applyNumberFormat="1" applyFont="1" applyAlignment="1" applyProtection="1">
      <alignment vertical="center"/>
      <protection hidden="1"/>
    </xf>
    <xf numFmtId="164" fontId="62" fillId="0" borderId="0" xfId="0" applyNumberFormat="1" applyFont="1" applyAlignment="1" applyProtection="1">
      <alignment vertical="center"/>
      <protection hidden="1"/>
    </xf>
    <xf numFmtId="165" fontId="62" fillId="0" borderId="0" xfId="0" applyNumberFormat="1" applyFont="1" applyAlignment="1" applyProtection="1">
      <alignment vertical="center"/>
      <protection hidden="1"/>
    </xf>
    <xf numFmtId="10" fontId="62" fillId="0" borderId="0" xfId="0" applyNumberFormat="1" applyFont="1" applyAlignment="1" applyProtection="1">
      <alignment vertical="center"/>
      <protection hidden="1"/>
    </xf>
    <xf numFmtId="49" fontId="62" fillId="0" borderId="0" xfId="0" applyNumberFormat="1" applyFont="1" applyAlignment="1" applyProtection="1">
      <alignment vertical="center"/>
      <protection hidden="1"/>
    </xf>
    <xf numFmtId="0" fontId="69" fillId="0" borderId="0" xfId="0" applyFont="1" applyAlignment="1" applyProtection="1">
      <alignment vertical="center"/>
      <protection hidden="1"/>
    </xf>
    <xf numFmtId="14" fontId="62" fillId="0" borderId="0" xfId="0" applyNumberFormat="1" applyFont="1" applyAlignment="1" applyProtection="1">
      <alignment horizontal="left" vertical="center"/>
      <protection hidden="1"/>
    </xf>
    <xf numFmtId="1" fontId="62" fillId="0" borderId="0" xfId="0" applyNumberFormat="1" applyFont="1" applyAlignment="1" applyProtection="1">
      <alignment horizontal="left" vertical="center"/>
      <protection hidden="1"/>
    </xf>
    <xf numFmtId="0" fontId="70" fillId="0" borderId="0" xfId="0" applyFont="1" applyAlignment="1" applyProtection="1">
      <alignment/>
      <protection hidden="1"/>
    </xf>
    <xf numFmtId="0" fontId="62" fillId="0" borderId="0" xfId="0" applyFont="1" applyAlignment="1" applyProtection="1">
      <alignment horizontal="left" vertical="center" wrapText="1"/>
      <protection hidden="1"/>
    </xf>
    <xf numFmtId="0" fontId="62" fillId="0" borderId="0" xfId="0" applyFont="1" applyAlignment="1" applyProtection="1">
      <alignment vertical="center" wrapText="1"/>
      <protection hidden="1"/>
    </xf>
    <xf numFmtId="0" fontId="71" fillId="35" borderId="0" xfId="0" applyFont="1" applyFill="1" applyAlignment="1">
      <alignment horizontal="left"/>
    </xf>
    <xf numFmtId="0" fontId="71" fillId="0" borderId="0" xfId="0" applyFont="1" applyAlignment="1">
      <alignment horizontal="left"/>
    </xf>
    <xf numFmtId="0" fontId="62" fillId="0" borderId="0" xfId="0" applyFont="1" applyAlignment="1">
      <alignment horizontal="right"/>
    </xf>
    <xf numFmtId="0" fontId="62" fillId="36" borderId="0" xfId="0" applyFont="1" applyFill="1" applyAlignment="1">
      <alignment horizontal="left"/>
    </xf>
    <xf numFmtId="0" fontId="62" fillId="0" borderId="0" xfId="0" applyFont="1" applyAlignment="1">
      <alignment horizontal="right" vertical="top"/>
    </xf>
    <xf numFmtId="0" fontId="62" fillId="36" borderId="0" xfId="0" applyFont="1" applyFill="1" applyAlignment="1">
      <alignment horizontal="left" vertical="top" wrapText="1"/>
    </xf>
    <xf numFmtId="0" fontId="62" fillId="0" borderId="0" xfId="0" applyFont="1" applyAlignment="1">
      <alignment horizontal="right" vertical="top" wrapText="1"/>
    </xf>
    <xf numFmtId="0" fontId="6" fillId="0" borderId="0" xfId="0" applyFont="1" applyAlignment="1" applyProtection="1">
      <alignment horizontal="left"/>
      <protection hidden="1"/>
    </xf>
    <xf numFmtId="0" fontId="62" fillId="11" borderId="0" xfId="0" applyFont="1" applyFill="1" applyAlignment="1">
      <alignment horizontal="left"/>
    </xf>
    <xf numFmtId="0" fontId="62" fillId="22" borderId="0" xfId="0" applyFont="1" applyFill="1" applyAlignment="1">
      <alignment horizontal="left"/>
    </xf>
    <xf numFmtId="0" fontId="64" fillId="0" borderId="0" xfId="0" applyFont="1" applyAlignment="1">
      <alignment horizontal="right"/>
    </xf>
    <xf numFmtId="0" fontId="0" fillId="0" borderId="0" xfId="0" applyAlignment="1">
      <alignment horizontal="right"/>
    </xf>
    <xf numFmtId="0" fontId="62" fillId="36" borderId="0" xfId="0" applyFont="1" applyFill="1" applyAlignment="1">
      <alignment horizontal="left" vertical="top"/>
    </xf>
    <xf numFmtId="0" fontId="6" fillId="34" borderId="33" xfId="0" applyFont="1" applyFill="1" applyBorder="1" applyAlignment="1" applyProtection="1">
      <alignment horizontal="left" vertical="center"/>
      <protection hidden="1"/>
    </xf>
    <xf numFmtId="0" fontId="6" fillId="34" borderId="34" xfId="0" applyFont="1" applyFill="1" applyBorder="1" applyAlignment="1" applyProtection="1">
      <alignment vertical="center"/>
      <protection hidden="1"/>
    </xf>
    <xf numFmtId="0" fontId="6" fillId="34" borderId="34" xfId="0" applyFont="1" applyFill="1" applyBorder="1" applyAlignment="1" applyProtection="1">
      <alignment horizontal="left" vertical="center"/>
      <protection hidden="1"/>
    </xf>
    <xf numFmtId="164" fontId="6" fillId="34" borderId="33" xfId="0" applyNumberFormat="1" applyFont="1" applyFill="1" applyBorder="1" applyAlignment="1" applyProtection="1">
      <alignment horizontal="left" vertical="center"/>
      <protection hidden="1"/>
    </xf>
    <xf numFmtId="164" fontId="6" fillId="34" borderId="34" xfId="0" applyNumberFormat="1" applyFont="1" applyFill="1" applyBorder="1" applyAlignment="1" applyProtection="1">
      <alignment horizontal="right" vertical="center"/>
      <protection hidden="1"/>
    </xf>
    <xf numFmtId="0" fontId="6" fillId="34" borderId="35" xfId="0" applyFont="1" applyFill="1" applyBorder="1" applyAlignment="1" applyProtection="1">
      <alignment horizontal="left" vertical="center"/>
      <protection hidden="1"/>
    </xf>
    <xf numFmtId="164" fontId="6" fillId="34" borderId="35" xfId="0" applyNumberFormat="1" applyFont="1" applyFill="1" applyBorder="1" applyAlignment="1" applyProtection="1">
      <alignment horizontal="right" vertical="center"/>
      <protection hidden="1"/>
    </xf>
    <xf numFmtId="2" fontId="4" fillId="0" borderId="0" xfId="0" applyNumberFormat="1" applyFont="1" applyAlignment="1">
      <alignment horizontal="right" vertical="center"/>
    </xf>
    <xf numFmtId="2" fontId="4" fillId="0" borderId="0" xfId="0" applyNumberFormat="1" applyFont="1" applyAlignment="1">
      <alignment vertical="center"/>
    </xf>
    <xf numFmtId="0" fontId="4" fillId="0" borderId="0" xfId="0" applyFont="1" applyAlignment="1">
      <alignment vertical="center"/>
    </xf>
    <xf numFmtId="2" fontId="4" fillId="0" borderId="36" xfId="0" applyNumberFormat="1" applyFont="1" applyBorder="1" applyAlignment="1" applyProtection="1">
      <alignment horizontal="right" vertical="center"/>
      <protection locked="0"/>
    </xf>
    <xf numFmtId="2" fontId="4" fillId="0" borderId="37" xfId="0" applyNumberFormat="1" applyFont="1" applyBorder="1" applyAlignment="1" applyProtection="1">
      <alignment horizontal="right" vertical="center"/>
      <protection locked="0"/>
    </xf>
    <xf numFmtId="2" fontId="4" fillId="0" borderId="38" xfId="0" applyNumberFormat="1" applyFont="1" applyBorder="1" applyAlignment="1" applyProtection="1">
      <alignment horizontal="right" vertical="center"/>
      <protection locked="0"/>
    </xf>
    <xf numFmtId="1" fontId="4" fillId="0" borderId="0" xfId="0" applyNumberFormat="1" applyFont="1" applyAlignment="1">
      <alignment horizontal="center" vertical="center"/>
    </xf>
    <xf numFmtId="4" fontId="4" fillId="0" borderId="0" xfId="0" applyNumberFormat="1" applyFont="1" applyAlignment="1">
      <alignment vertical="center"/>
    </xf>
    <xf numFmtId="0" fontId="4" fillId="34" borderId="15" xfId="0" applyFont="1" applyFill="1" applyBorder="1" applyAlignment="1">
      <alignment horizontal="center" vertical="center"/>
    </xf>
    <xf numFmtId="0" fontId="4" fillId="34" borderId="39" xfId="0" applyFont="1" applyFill="1" applyBorder="1" applyAlignment="1">
      <alignment vertical="center"/>
    </xf>
    <xf numFmtId="0" fontId="4" fillId="0" borderId="0" xfId="0" applyFont="1" applyAlignment="1">
      <alignment horizontal="center" vertical="center"/>
    </xf>
    <xf numFmtId="0" fontId="4" fillId="34" borderId="40" xfId="0" applyFont="1" applyFill="1" applyBorder="1" applyAlignment="1">
      <alignment vertical="center"/>
    </xf>
    <xf numFmtId="164" fontId="4" fillId="34" borderId="41" xfId="0" applyNumberFormat="1" applyFont="1" applyFill="1" applyBorder="1" applyAlignment="1" applyProtection="1">
      <alignment horizontal="right" vertical="center"/>
      <protection hidden="1"/>
    </xf>
    <xf numFmtId="10" fontId="4" fillId="0" borderId="0" xfId="0" applyNumberFormat="1" applyFont="1" applyAlignment="1">
      <alignment horizontal="right" vertical="center"/>
    </xf>
    <xf numFmtId="4" fontId="6" fillId="34" borderId="33" xfId="0" applyNumberFormat="1" applyFont="1" applyFill="1" applyBorder="1" applyAlignment="1">
      <alignment horizontal="left" vertical="center"/>
    </xf>
    <xf numFmtId="4" fontId="6" fillId="34" borderId="34" xfId="0" applyNumberFormat="1" applyFont="1" applyFill="1" applyBorder="1" applyAlignment="1">
      <alignment horizontal="left" vertical="center"/>
    </xf>
    <xf numFmtId="4" fontId="6" fillId="34" borderId="34" xfId="0" applyNumberFormat="1" applyFont="1" applyFill="1" applyBorder="1" applyAlignment="1">
      <alignment horizontal="center" vertical="center"/>
    </xf>
    <xf numFmtId="4" fontId="6" fillId="34" borderId="35" xfId="0" applyNumberFormat="1" applyFont="1" applyFill="1" applyBorder="1" applyAlignment="1">
      <alignment horizontal="center" vertical="center"/>
    </xf>
    <xf numFmtId="4" fontId="4" fillId="0" borderId="0" xfId="0" applyNumberFormat="1" applyFont="1" applyAlignment="1">
      <alignment horizontal="right" vertical="center"/>
    </xf>
    <xf numFmtId="4" fontId="6" fillId="0" borderId="0" xfId="0" applyNumberFormat="1" applyFont="1" applyAlignment="1">
      <alignment horizontal="center" vertical="center" wrapText="1"/>
    </xf>
    <xf numFmtId="4" fontId="4" fillId="0" borderId="0" xfId="0" applyNumberFormat="1" applyFont="1" applyAlignment="1">
      <alignment horizontal="center" vertical="center"/>
    </xf>
    <xf numFmtId="4" fontId="4" fillId="0" borderId="0" xfId="0" applyNumberFormat="1" applyFont="1" applyAlignment="1">
      <alignment horizontal="left" vertical="center"/>
    </xf>
    <xf numFmtId="0" fontId="4" fillId="34" borderId="42" xfId="0" applyFont="1" applyFill="1" applyBorder="1" applyAlignment="1" applyProtection="1">
      <alignment horizontal="left" vertical="center"/>
      <protection hidden="1"/>
    </xf>
    <xf numFmtId="0" fontId="4" fillId="34" borderId="43" xfId="0" applyFont="1" applyFill="1" applyBorder="1" applyAlignment="1">
      <alignment vertical="center"/>
    </xf>
    <xf numFmtId="0" fontId="4" fillId="34" borderId="44" xfId="0" applyFont="1" applyFill="1" applyBorder="1" applyAlignment="1">
      <alignment vertical="center"/>
    </xf>
    <xf numFmtId="4" fontId="4" fillId="0" borderId="0" xfId="0" applyNumberFormat="1" applyFont="1" applyAlignment="1">
      <alignment horizontal="right" vertical="center" wrapText="1"/>
    </xf>
    <xf numFmtId="0" fontId="4" fillId="34" borderId="45" xfId="0" applyFont="1" applyFill="1" applyBorder="1" applyAlignment="1" applyProtection="1">
      <alignment horizontal="left" vertical="center"/>
      <protection hidden="1"/>
    </xf>
    <xf numFmtId="0" fontId="4" fillId="34" borderId="46" xfId="0" applyFont="1" applyFill="1" applyBorder="1" applyAlignment="1">
      <alignment vertical="center"/>
    </xf>
    <xf numFmtId="0" fontId="4" fillId="34" borderId="47" xfId="0" applyFont="1" applyFill="1" applyBorder="1" applyAlignment="1">
      <alignment vertical="center"/>
    </xf>
    <xf numFmtId="0" fontId="4" fillId="34" borderId="48" xfId="0" applyFont="1" applyFill="1" applyBorder="1" applyAlignment="1" applyProtection="1">
      <alignment horizontal="left" vertical="center"/>
      <protection hidden="1"/>
    </xf>
    <xf numFmtId="0" fontId="4" fillId="34" borderId="49" xfId="0" applyFont="1" applyFill="1" applyBorder="1" applyAlignment="1">
      <alignment vertical="center"/>
    </xf>
    <xf numFmtId="0" fontId="4" fillId="34" borderId="50" xfId="0" applyFont="1" applyFill="1" applyBorder="1" applyAlignment="1">
      <alignment vertical="center"/>
    </xf>
    <xf numFmtId="0" fontId="72" fillId="34" borderId="51" xfId="0" applyFont="1" applyFill="1" applyBorder="1" applyAlignment="1" applyProtection="1">
      <alignment horizontal="left" vertical="center" indent="1"/>
      <protection hidden="1"/>
    </xf>
    <xf numFmtId="0" fontId="72" fillId="34" borderId="23" xfId="0" applyFont="1" applyFill="1" applyBorder="1" applyAlignment="1" applyProtection="1">
      <alignment horizontal="left" vertical="center" indent="1"/>
      <protection hidden="1"/>
    </xf>
    <xf numFmtId="0" fontId="16" fillId="34" borderId="52" xfId="0" applyFont="1" applyFill="1" applyBorder="1" applyAlignment="1" applyProtection="1">
      <alignment horizontal="left" vertical="center"/>
      <protection hidden="1"/>
    </xf>
    <xf numFmtId="0" fontId="16" fillId="34" borderId="53" xfId="0" applyFont="1" applyFill="1" applyBorder="1" applyAlignment="1" applyProtection="1">
      <alignment horizontal="left" vertical="center"/>
      <protection hidden="1"/>
    </xf>
    <xf numFmtId="0" fontId="64" fillId="34" borderId="33" xfId="0" applyFont="1" applyFill="1" applyBorder="1" applyAlignment="1" applyProtection="1">
      <alignment/>
      <protection hidden="1"/>
    </xf>
    <xf numFmtId="0" fontId="64" fillId="34" borderId="34" xfId="0" applyFont="1" applyFill="1" applyBorder="1" applyAlignment="1" applyProtection="1">
      <alignment/>
      <protection hidden="1"/>
    </xf>
    <xf numFmtId="2" fontId="24" fillId="34" borderId="35" xfId="0" applyNumberFormat="1" applyFont="1" applyFill="1" applyBorder="1" applyAlignment="1" applyProtection="1">
      <alignment horizontal="right"/>
      <protection hidden="1"/>
    </xf>
    <xf numFmtId="0" fontId="4" fillId="34" borderId="35" xfId="0" applyFont="1" applyFill="1" applyBorder="1" applyAlignment="1" applyProtection="1">
      <alignment horizontal="right" wrapText="1"/>
      <protection hidden="1"/>
    </xf>
    <xf numFmtId="0" fontId="62" fillId="34" borderId="54" xfId="0" applyFont="1" applyFill="1" applyBorder="1" applyAlignment="1" applyProtection="1">
      <alignment wrapText="1"/>
      <protection hidden="1"/>
    </xf>
    <xf numFmtId="0" fontId="16" fillId="34" borderId="11" xfId="0" applyFont="1" applyFill="1" applyBorder="1" applyAlignment="1" applyProtection="1">
      <alignment wrapText="1"/>
      <protection hidden="1"/>
    </xf>
    <xf numFmtId="0" fontId="16" fillId="34" borderId="55" xfId="0" applyFont="1" applyFill="1" applyBorder="1" applyAlignment="1" applyProtection="1">
      <alignment wrapText="1"/>
      <protection hidden="1"/>
    </xf>
    <xf numFmtId="14" fontId="16" fillId="33" borderId="20" xfId="0" applyNumberFormat="1" applyFont="1" applyFill="1" applyBorder="1" applyAlignment="1" applyProtection="1">
      <alignment horizontal="right" wrapText="1"/>
      <protection hidden="1"/>
    </xf>
    <xf numFmtId="0" fontId="64" fillId="34" borderId="56" xfId="0" applyFont="1" applyFill="1" applyBorder="1" applyAlignment="1" applyProtection="1">
      <alignment wrapText="1"/>
      <protection hidden="1"/>
    </xf>
    <xf numFmtId="9" fontId="4" fillId="33" borderId="57" xfId="0" applyNumberFormat="1" applyFont="1" applyFill="1" applyBorder="1" applyAlignment="1" applyProtection="1">
      <alignment wrapText="1"/>
      <protection hidden="1"/>
    </xf>
    <xf numFmtId="9" fontId="4" fillId="33" borderId="18" xfId="0" applyNumberFormat="1" applyFont="1" applyFill="1" applyBorder="1" applyAlignment="1" applyProtection="1">
      <alignment wrapText="1"/>
      <protection hidden="1"/>
    </xf>
    <xf numFmtId="164" fontId="4" fillId="34" borderId="58" xfId="0" applyNumberFormat="1" applyFont="1" applyFill="1" applyBorder="1" applyAlignment="1" applyProtection="1">
      <alignment horizontal="right" vertical="center"/>
      <protection hidden="1"/>
    </xf>
    <xf numFmtId="0" fontId="4" fillId="34" borderId="59" xfId="0" applyFont="1" applyFill="1" applyBorder="1" applyAlignment="1" applyProtection="1">
      <alignment horizontal="right" vertical="center"/>
      <protection hidden="1"/>
    </xf>
    <xf numFmtId="2" fontId="6" fillId="34" borderId="41" xfId="0" applyNumberFormat="1" applyFont="1" applyFill="1" applyBorder="1" applyAlignment="1" applyProtection="1">
      <alignment horizontal="right" vertical="center"/>
      <protection hidden="1"/>
    </xf>
    <xf numFmtId="0" fontId="62" fillId="0" borderId="0" xfId="0" applyFont="1" applyAlignment="1">
      <alignment horizontal="left"/>
    </xf>
    <xf numFmtId="0" fontId="62" fillId="0" borderId="0" xfId="0" applyFont="1" applyAlignment="1">
      <alignment horizontal="left" wrapText="1"/>
    </xf>
    <xf numFmtId="0" fontId="4" fillId="37" borderId="0" xfId="0" applyFont="1" applyFill="1" applyAlignment="1" applyProtection="1">
      <alignment vertical="top"/>
      <protection hidden="1"/>
    </xf>
    <xf numFmtId="0" fontId="62" fillId="0" borderId="0" xfId="0" applyFont="1" applyAlignment="1" applyProtection="1">
      <alignment horizontal="right" vertical="top"/>
      <protection hidden="1"/>
    </xf>
    <xf numFmtId="0" fontId="62" fillId="0" borderId="0" xfId="0" applyFont="1" applyAlignment="1" applyProtection="1">
      <alignment vertical="top"/>
      <protection hidden="1"/>
    </xf>
    <xf numFmtId="0" fontId="4" fillId="37" borderId="0" xfId="0" applyFont="1" applyFill="1" applyAlignment="1" applyProtection="1">
      <alignment vertical="top" wrapText="1"/>
      <protection hidden="1"/>
    </xf>
    <xf numFmtId="0" fontId="6" fillId="0" borderId="60" xfId="0" applyFont="1" applyBorder="1" applyAlignment="1" applyProtection="1">
      <alignment horizontal="center" vertical="top"/>
      <protection hidden="1"/>
    </xf>
    <xf numFmtId="0" fontId="62" fillId="38" borderId="60" xfId="0" applyFont="1" applyFill="1" applyBorder="1" applyAlignment="1" applyProtection="1">
      <alignment horizontal="center" vertical="top"/>
      <protection hidden="1"/>
    </xf>
    <xf numFmtId="0" fontId="62" fillId="39" borderId="60" xfId="0" applyFont="1" applyFill="1" applyBorder="1" applyAlignment="1" applyProtection="1">
      <alignment horizontal="center" vertical="top"/>
      <protection hidden="1"/>
    </xf>
    <xf numFmtId="0" fontId="4" fillId="37" borderId="0" xfId="0" applyFont="1" applyFill="1" applyAlignment="1">
      <alignment horizontal="left" vertical="top"/>
    </xf>
    <xf numFmtId="0" fontId="62" fillId="34" borderId="60" xfId="0" applyFont="1" applyFill="1" applyBorder="1" applyAlignment="1" applyProtection="1">
      <alignment horizontal="center" vertical="top"/>
      <protection hidden="1"/>
    </xf>
    <xf numFmtId="0" fontId="62" fillId="35" borderId="0" xfId="0" applyFont="1" applyFill="1" applyAlignment="1">
      <alignment horizontal="left" vertical="top"/>
    </xf>
    <xf numFmtId="0" fontId="62" fillId="35" borderId="0" xfId="0" applyFont="1" applyFill="1" applyAlignment="1">
      <alignment horizontal="left" vertical="top" wrapText="1"/>
    </xf>
    <xf numFmtId="0" fontId="64" fillId="0" borderId="0" xfId="0" applyFont="1" applyAlignment="1">
      <alignment horizontal="right" vertical="top" wrapText="1"/>
    </xf>
    <xf numFmtId="0" fontId="71" fillId="0" borderId="0" xfId="0" applyFont="1" applyAlignment="1">
      <alignment horizontal="left" vertical="top"/>
    </xf>
    <xf numFmtId="0" fontId="64" fillId="0" borderId="0" xfId="0" applyFont="1" applyAlignment="1">
      <alignment horizontal="right" vertical="top"/>
    </xf>
    <xf numFmtId="0" fontId="6" fillId="0" borderId="0" xfId="0" applyFont="1" applyAlignment="1" applyProtection="1">
      <alignment horizontal="left" vertical="top"/>
      <protection hidden="1"/>
    </xf>
    <xf numFmtId="0" fontId="62" fillId="0" borderId="0" xfId="0" applyFont="1" applyAlignment="1">
      <alignment horizontal="right" wrapText="1"/>
    </xf>
    <xf numFmtId="0" fontId="62" fillId="0" borderId="0" xfId="0" applyFont="1" applyAlignment="1">
      <alignment/>
    </xf>
    <xf numFmtId="2" fontId="4" fillId="0" borderId="61" xfId="0" applyNumberFormat="1" applyFont="1" applyBorder="1" applyAlignment="1" applyProtection="1">
      <alignment horizontal="right" vertical="center"/>
      <protection locked="0"/>
    </xf>
    <xf numFmtId="2" fontId="4" fillId="0" borderId="28" xfId="0" applyNumberFormat="1" applyFont="1" applyBorder="1" applyAlignment="1" applyProtection="1">
      <alignment horizontal="right" vertical="center"/>
      <protection locked="0"/>
    </xf>
    <xf numFmtId="2" fontId="4" fillId="0" borderId="31" xfId="0" applyNumberFormat="1" applyFont="1" applyBorder="1" applyAlignment="1" applyProtection="1">
      <alignment horizontal="right" vertical="center"/>
      <protection locked="0"/>
    </xf>
    <xf numFmtId="169" fontId="73" fillId="34" borderId="62" xfId="0" applyNumberFormat="1" applyFont="1" applyFill="1" applyBorder="1" applyAlignment="1" applyProtection="1">
      <alignment horizontal="left" vertical="center"/>
      <protection hidden="1"/>
    </xf>
    <xf numFmtId="0" fontId="73" fillId="34" borderId="63" xfId="0" applyFont="1" applyFill="1" applyBorder="1" applyAlignment="1" applyProtection="1">
      <alignment horizontal="left" vertical="center"/>
      <protection hidden="1"/>
    </xf>
    <xf numFmtId="14" fontId="73" fillId="34" borderId="63" xfId="0" applyNumberFormat="1" applyFont="1" applyFill="1" applyBorder="1" applyAlignment="1" applyProtection="1">
      <alignment horizontal="right" vertical="center"/>
      <protection hidden="1"/>
    </xf>
    <xf numFmtId="2" fontId="73" fillId="34" borderId="64" xfId="0" applyNumberFormat="1" applyFont="1" applyFill="1" applyBorder="1" applyAlignment="1" applyProtection="1">
      <alignment horizontal="right" vertical="center"/>
      <protection hidden="1"/>
    </xf>
    <xf numFmtId="49" fontId="74" fillId="0" borderId="27" xfId="0" applyNumberFormat="1" applyFont="1" applyBorder="1" applyAlignment="1" applyProtection="1">
      <alignment/>
      <protection hidden="1"/>
    </xf>
    <xf numFmtId="0" fontId="74" fillId="0" borderId="0" xfId="0" applyFont="1" applyAlignment="1" applyProtection="1">
      <alignment/>
      <protection hidden="1"/>
    </xf>
    <xf numFmtId="0" fontId="74" fillId="34" borderId="62" xfId="0" applyFont="1" applyFill="1" applyBorder="1" applyAlignment="1" applyProtection="1">
      <alignment horizontal="left" vertical="center"/>
      <protection hidden="1"/>
    </xf>
    <xf numFmtId="2" fontId="75" fillId="0" borderId="51" xfId="0" applyNumberFormat="1" applyFont="1" applyBorder="1" applyAlignment="1">
      <alignment vertical="center"/>
    </xf>
    <xf numFmtId="2" fontId="75" fillId="0" borderId="60" xfId="0" applyNumberFormat="1" applyFont="1" applyBorder="1" applyAlignment="1">
      <alignment vertical="center"/>
    </xf>
    <xf numFmtId="169" fontId="16" fillId="34" borderId="42" xfId="0" applyNumberFormat="1" applyFont="1" applyFill="1" applyBorder="1" applyAlignment="1">
      <alignment horizontal="left" vertical="center"/>
    </xf>
    <xf numFmtId="49" fontId="16" fillId="34" borderId="43" xfId="0" applyNumberFormat="1" applyFont="1" applyFill="1" applyBorder="1" applyAlignment="1">
      <alignment horizontal="left" vertical="center"/>
    </xf>
    <xf numFmtId="14" fontId="16" fillId="34" borderId="65" xfId="0" applyNumberFormat="1" applyFont="1" applyFill="1" applyBorder="1" applyAlignment="1">
      <alignment vertical="center"/>
    </xf>
    <xf numFmtId="169" fontId="16" fillId="34" borderId="45" xfId="0" applyNumberFormat="1" applyFont="1" applyFill="1" applyBorder="1" applyAlignment="1">
      <alignment horizontal="left" vertical="center"/>
    </xf>
    <xf numFmtId="49" fontId="16" fillId="34" borderId="46" xfId="0" applyNumberFormat="1" applyFont="1" applyFill="1" applyBorder="1" applyAlignment="1">
      <alignment horizontal="left" vertical="center"/>
    </xf>
    <xf numFmtId="14" fontId="16" fillId="34" borderId="66" xfId="0" applyNumberFormat="1" applyFont="1" applyFill="1" applyBorder="1" applyAlignment="1">
      <alignment vertical="center"/>
    </xf>
    <xf numFmtId="169" fontId="16" fillId="34" borderId="48" xfId="0" applyNumberFormat="1" applyFont="1" applyFill="1" applyBorder="1" applyAlignment="1">
      <alignment horizontal="left" vertical="center"/>
    </xf>
    <xf numFmtId="49" fontId="16" fillId="34" borderId="49" xfId="0" applyNumberFormat="1" applyFont="1" applyFill="1" applyBorder="1" applyAlignment="1">
      <alignment horizontal="left" vertical="center"/>
    </xf>
    <xf numFmtId="14" fontId="16" fillId="34" borderId="67" xfId="0" applyNumberFormat="1" applyFont="1" applyFill="1" applyBorder="1" applyAlignment="1">
      <alignment vertical="center"/>
    </xf>
    <xf numFmtId="0" fontId="11" fillId="0" borderId="0" xfId="0" applyFont="1" applyAlignment="1">
      <alignment/>
    </xf>
    <xf numFmtId="0" fontId="10" fillId="0" borderId="0" xfId="0" applyFont="1" applyAlignment="1">
      <alignment/>
    </xf>
    <xf numFmtId="2" fontId="4" fillId="0" borderId="68" xfId="0" applyNumberFormat="1" applyFont="1" applyBorder="1" applyAlignment="1" applyProtection="1">
      <alignment horizontal="right" vertical="center"/>
      <protection locked="0"/>
    </xf>
    <xf numFmtId="2" fontId="4" fillId="0" borderId="69" xfId="0" applyNumberFormat="1" applyFont="1" applyBorder="1" applyAlignment="1" applyProtection="1">
      <alignment horizontal="right" vertical="center"/>
      <protection locked="0"/>
    </xf>
    <xf numFmtId="4" fontId="4" fillId="34" borderId="70" xfId="0" applyNumberFormat="1" applyFont="1" applyFill="1" applyBorder="1" applyAlignment="1">
      <alignment horizontal="right" vertical="center"/>
    </xf>
    <xf numFmtId="4" fontId="4" fillId="34" borderId="69" xfId="0" applyNumberFormat="1" applyFont="1" applyFill="1" applyBorder="1" applyAlignment="1">
      <alignment horizontal="right" vertical="center"/>
    </xf>
    <xf numFmtId="4" fontId="4" fillId="34" borderId="71" xfId="0" applyNumberFormat="1" applyFont="1" applyFill="1" applyBorder="1" applyAlignment="1">
      <alignment horizontal="right" vertical="center"/>
    </xf>
    <xf numFmtId="4" fontId="4" fillId="34" borderId="72" xfId="0" applyNumberFormat="1" applyFont="1" applyFill="1" applyBorder="1" applyAlignment="1">
      <alignment horizontal="right" vertical="center"/>
    </xf>
    <xf numFmtId="4" fontId="4" fillId="33" borderId="61" xfId="0" applyNumberFormat="1" applyFont="1" applyFill="1" applyBorder="1" applyAlignment="1">
      <alignment horizontal="right" vertical="center"/>
    </xf>
    <xf numFmtId="4" fontId="4" fillId="33" borderId="73" xfId="0" applyNumberFormat="1" applyFont="1" applyFill="1" applyBorder="1" applyAlignment="1">
      <alignment horizontal="right" vertical="center"/>
    </xf>
    <xf numFmtId="4" fontId="4" fillId="33" borderId="69" xfId="0" applyNumberFormat="1" applyFont="1" applyFill="1" applyBorder="1" applyAlignment="1">
      <alignment horizontal="right" vertical="center"/>
    </xf>
    <xf numFmtId="4" fontId="6" fillId="33" borderId="61" xfId="0" applyNumberFormat="1" applyFont="1" applyFill="1" applyBorder="1" applyAlignment="1">
      <alignment horizontal="right" vertical="center"/>
    </xf>
    <xf numFmtId="4" fontId="4" fillId="34" borderId="25" xfId="0" applyNumberFormat="1" applyFont="1" applyFill="1" applyBorder="1" applyAlignment="1">
      <alignment horizontal="right" vertical="center"/>
    </xf>
    <xf numFmtId="4" fontId="4" fillId="34" borderId="74" xfId="0" applyNumberFormat="1" applyFont="1" applyFill="1" applyBorder="1" applyAlignment="1">
      <alignment horizontal="right" vertical="center"/>
    </xf>
    <xf numFmtId="4" fontId="4" fillId="34" borderId="46" xfId="0" applyNumberFormat="1" applyFont="1" applyFill="1" applyBorder="1" applyAlignment="1">
      <alignment horizontal="right" vertical="center"/>
    </xf>
    <xf numFmtId="4" fontId="4" fillId="33" borderId="28" xfId="0" applyNumberFormat="1" applyFont="1" applyFill="1" applyBorder="1" applyAlignment="1">
      <alignment horizontal="right" vertical="center"/>
    </xf>
    <xf numFmtId="4" fontId="4" fillId="33" borderId="24" xfId="0" applyNumberFormat="1" applyFont="1" applyFill="1" applyBorder="1" applyAlignment="1">
      <alignment horizontal="right" vertical="center"/>
    </xf>
    <xf numFmtId="4" fontId="4" fillId="33" borderId="25" xfId="0" applyNumberFormat="1" applyFont="1" applyFill="1" applyBorder="1" applyAlignment="1">
      <alignment horizontal="right" vertical="center"/>
    </xf>
    <xf numFmtId="4" fontId="6" fillId="33" borderId="28" xfId="0" applyNumberFormat="1" applyFont="1" applyFill="1" applyBorder="1" applyAlignment="1">
      <alignment horizontal="right" vertical="center"/>
    </xf>
    <xf numFmtId="4" fontId="4" fillId="34" borderId="30" xfId="0" applyNumberFormat="1" applyFont="1" applyFill="1" applyBorder="1" applyAlignment="1">
      <alignment horizontal="right" vertical="center"/>
    </xf>
    <xf numFmtId="4" fontId="4" fillId="34" borderId="75" xfId="0" applyNumberFormat="1" applyFont="1" applyFill="1" applyBorder="1" applyAlignment="1">
      <alignment horizontal="right" vertical="center"/>
    </xf>
    <xf numFmtId="4" fontId="4" fillId="34" borderId="49" xfId="0" applyNumberFormat="1" applyFont="1" applyFill="1" applyBorder="1" applyAlignment="1">
      <alignment horizontal="right" vertical="center"/>
    </xf>
    <xf numFmtId="4" fontId="4" fillId="33" borderId="31" xfId="0" applyNumberFormat="1" applyFont="1" applyFill="1" applyBorder="1" applyAlignment="1">
      <alignment horizontal="right" vertical="center"/>
    </xf>
    <xf numFmtId="4" fontId="4" fillId="33" borderId="29" xfId="0" applyNumberFormat="1" applyFont="1" applyFill="1" applyBorder="1" applyAlignment="1">
      <alignment horizontal="right" vertical="center"/>
    </xf>
    <xf numFmtId="4" fontId="4" fillId="33" borderId="30" xfId="0" applyNumberFormat="1" applyFont="1" applyFill="1" applyBorder="1" applyAlignment="1">
      <alignment horizontal="right" vertical="center"/>
    </xf>
    <xf numFmtId="4" fontId="6" fillId="33" borderId="31" xfId="0" applyNumberFormat="1" applyFont="1" applyFill="1" applyBorder="1" applyAlignment="1">
      <alignment horizontal="right" vertical="center"/>
    </xf>
    <xf numFmtId="170" fontId="4" fillId="0" borderId="42" xfId="0" applyNumberFormat="1" applyFont="1" applyBorder="1" applyAlignment="1" applyProtection="1">
      <alignment horizontal="left" vertical="center"/>
      <protection locked="0"/>
    </xf>
    <xf numFmtId="164" fontId="4" fillId="0" borderId="43" xfId="0" applyNumberFormat="1" applyFont="1" applyBorder="1" applyAlignment="1" applyProtection="1">
      <alignment vertical="center"/>
      <protection locked="0"/>
    </xf>
    <xf numFmtId="164" fontId="4" fillId="0" borderId="44" xfId="0" applyNumberFormat="1" applyFont="1" applyBorder="1" applyAlignment="1" applyProtection="1">
      <alignment vertical="center"/>
      <protection locked="0"/>
    </xf>
    <xf numFmtId="14" fontId="4" fillId="0" borderId="38" xfId="0" applyNumberFormat="1" applyFont="1" applyBorder="1" applyAlignment="1" applyProtection="1">
      <alignment vertical="center"/>
      <protection locked="0"/>
    </xf>
    <xf numFmtId="2" fontId="4" fillId="0" borderId="42" xfId="0" applyNumberFormat="1" applyFont="1" applyBorder="1" applyAlignment="1" applyProtection="1">
      <alignment horizontal="right" vertical="center"/>
      <protection locked="0"/>
    </xf>
    <xf numFmtId="1" fontId="4" fillId="0" borderId="69" xfId="0" applyNumberFormat="1" applyFont="1" applyBorder="1" applyAlignment="1" applyProtection="1">
      <alignment horizontal="right" vertical="center"/>
      <protection locked="0"/>
    </xf>
    <xf numFmtId="2" fontId="4" fillId="0" borderId="73" xfId="0" applyNumberFormat="1" applyFont="1" applyBorder="1" applyAlignment="1" applyProtection="1">
      <alignment horizontal="right" vertical="center"/>
      <protection locked="0"/>
    </xf>
    <xf numFmtId="0" fontId="62" fillId="0" borderId="0" xfId="0" applyFont="1" applyAlignment="1" applyProtection="1">
      <alignment horizontal="left"/>
      <protection hidden="1"/>
    </xf>
    <xf numFmtId="0" fontId="62" fillId="0" borderId="0" xfId="0" applyFont="1" applyAlignment="1">
      <alignment horizontal="left" vertical="top"/>
    </xf>
    <xf numFmtId="0" fontId="62" fillId="0" borderId="0" xfId="0" applyFont="1" applyAlignment="1">
      <alignment horizontal="left" vertical="top" wrapText="1"/>
    </xf>
    <xf numFmtId="0" fontId="62" fillId="0" borderId="0" xfId="0" applyFont="1" applyAlignment="1">
      <alignment vertical="top"/>
    </xf>
    <xf numFmtId="0" fontId="62" fillId="0" borderId="0" xfId="0" applyFont="1" applyAlignment="1" quotePrefix="1">
      <alignment horizontal="left" wrapText="1"/>
    </xf>
    <xf numFmtId="0" fontId="76" fillId="0" borderId="0" xfId="0" applyFont="1" applyAlignment="1">
      <alignment vertical="center"/>
    </xf>
    <xf numFmtId="164" fontId="62" fillId="0" borderId="0" xfId="0" applyNumberFormat="1" applyFont="1" applyAlignment="1">
      <alignment horizontal="center" vertical="center"/>
    </xf>
    <xf numFmtId="164" fontId="62" fillId="0" borderId="0" xfId="0" applyNumberFormat="1" applyFont="1" applyAlignment="1">
      <alignment horizontal="right" vertical="center"/>
    </xf>
    <xf numFmtId="164" fontId="4" fillId="0" borderId="0" xfId="0" applyNumberFormat="1" applyFont="1" applyAlignment="1">
      <alignment horizontal="right" vertical="center"/>
    </xf>
    <xf numFmtId="0" fontId="4" fillId="0" borderId="0" xfId="0" applyFont="1" applyAlignment="1">
      <alignment horizontal="right" vertical="center"/>
    </xf>
    <xf numFmtId="2" fontId="4" fillId="0" borderId="0" xfId="0" applyNumberFormat="1" applyFont="1" applyAlignment="1">
      <alignment horizontal="left" vertical="center"/>
    </xf>
    <xf numFmtId="164" fontId="4" fillId="0" borderId="0" xfId="0" applyNumberFormat="1" applyFont="1" applyAlignment="1">
      <alignment horizontal="center" vertical="center"/>
    </xf>
    <xf numFmtId="0" fontId="62" fillId="0" borderId="0" xfId="0" applyFont="1" applyAlignment="1">
      <alignment vertical="center"/>
    </xf>
    <xf numFmtId="0" fontId="76" fillId="0" borderId="0" xfId="0" applyFont="1" applyAlignment="1">
      <alignment/>
    </xf>
    <xf numFmtId="164" fontId="62" fillId="0" borderId="0" xfId="0" applyNumberFormat="1" applyFont="1" applyAlignment="1">
      <alignment horizontal="center"/>
    </xf>
    <xf numFmtId="164" fontId="62" fillId="0" borderId="0" xfId="0" applyNumberFormat="1" applyFont="1" applyAlignment="1">
      <alignment horizontal="right"/>
    </xf>
    <xf numFmtId="164" fontId="4" fillId="0" borderId="0" xfId="0" applyNumberFormat="1" applyFont="1" applyAlignment="1">
      <alignment horizontal="right"/>
    </xf>
    <xf numFmtId="2" fontId="4" fillId="0" borderId="0" xfId="0" applyNumberFormat="1" applyFont="1" applyAlignment="1">
      <alignment horizontal="right"/>
    </xf>
    <xf numFmtId="0" fontId="4" fillId="0" borderId="0" xfId="0" applyFont="1" applyAlignment="1">
      <alignment horizontal="right"/>
    </xf>
    <xf numFmtId="164" fontId="4" fillId="0" borderId="0" xfId="0" applyNumberFormat="1" applyFont="1" applyAlignment="1">
      <alignment horizontal="center"/>
    </xf>
    <xf numFmtId="2" fontId="4" fillId="0" borderId="0" xfId="0" applyNumberFormat="1" applyFont="1" applyAlignment="1">
      <alignment/>
    </xf>
    <xf numFmtId="0" fontId="4" fillId="0" borderId="0" xfId="0" applyFont="1" applyAlignment="1">
      <alignment/>
    </xf>
    <xf numFmtId="2" fontId="4" fillId="0" borderId="0" xfId="0" applyNumberFormat="1" applyFont="1" applyAlignment="1">
      <alignment horizontal="center" wrapText="1"/>
    </xf>
    <xf numFmtId="164" fontId="4" fillId="0" borderId="0" xfId="0" applyNumberFormat="1" applyFont="1" applyAlignment="1">
      <alignment horizontal="left" wrapText="1"/>
    </xf>
    <xf numFmtId="170" fontId="74" fillId="0" borderId="62" xfId="0" applyNumberFormat="1" applyFont="1" applyBorder="1" applyAlignment="1">
      <alignment horizontal="left" vertical="center"/>
    </xf>
    <xf numFmtId="164" fontId="74" fillId="0" borderId="63" xfId="0" applyNumberFormat="1" applyFont="1" applyBorder="1" applyAlignment="1">
      <alignment vertical="center"/>
    </xf>
    <xf numFmtId="164" fontId="74" fillId="0" borderId="76" xfId="0" applyNumberFormat="1" applyFont="1" applyBorder="1" applyAlignment="1">
      <alignment vertical="center"/>
    </xf>
    <xf numFmtId="14" fontId="74" fillId="0" borderId="77" xfId="0" applyNumberFormat="1" applyFont="1" applyBorder="1" applyAlignment="1">
      <alignment vertical="center"/>
    </xf>
    <xf numFmtId="2" fontId="74" fillId="0" borderId="62" xfId="0" applyNumberFormat="1" applyFont="1" applyBorder="1" applyAlignment="1">
      <alignment horizontal="right" vertical="center"/>
    </xf>
    <xf numFmtId="2" fontId="74" fillId="0" borderId="77" xfId="0" applyNumberFormat="1" applyFont="1" applyBorder="1" applyAlignment="1">
      <alignment horizontal="right" vertical="center"/>
    </xf>
    <xf numFmtId="1" fontId="74" fillId="0" borderId="60" xfId="0" applyNumberFormat="1" applyFont="1" applyBorder="1" applyAlignment="1">
      <alignment horizontal="right" vertical="center"/>
    </xf>
    <xf numFmtId="2" fontId="74" fillId="0" borderId="60" xfId="0" applyNumberFormat="1" applyFont="1" applyBorder="1" applyAlignment="1">
      <alignment horizontal="right" vertical="center"/>
    </xf>
    <xf numFmtId="2" fontId="74" fillId="0" borderId="78" xfId="0" applyNumberFormat="1" applyFont="1" applyBorder="1" applyAlignment="1">
      <alignment horizontal="right" vertical="center"/>
    </xf>
    <xf numFmtId="2" fontId="74" fillId="0" borderId="64" xfId="0" applyNumberFormat="1" applyFont="1" applyBorder="1" applyAlignment="1">
      <alignment horizontal="right" vertical="center"/>
    </xf>
    <xf numFmtId="2" fontId="74" fillId="0" borderId="51" xfId="0" applyNumberFormat="1" applyFont="1" applyBorder="1" applyAlignment="1">
      <alignment horizontal="right" vertical="center"/>
    </xf>
    <xf numFmtId="2" fontId="74" fillId="0" borderId="79" xfId="0" applyNumberFormat="1" applyFont="1" applyBorder="1" applyAlignment="1">
      <alignment horizontal="right" vertical="center"/>
    </xf>
    <xf numFmtId="2" fontId="74" fillId="0" borderId="80" xfId="0" applyNumberFormat="1" applyFont="1" applyBorder="1" applyAlignment="1">
      <alignment horizontal="right" vertical="center"/>
    </xf>
    <xf numFmtId="0" fontId="77" fillId="0" borderId="0" xfId="0" applyFont="1" applyAlignment="1">
      <alignment vertical="center"/>
    </xf>
    <xf numFmtId="1" fontId="74" fillId="0" borderId="0" xfId="0" applyNumberFormat="1" applyFont="1" applyAlignment="1">
      <alignment horizontal="center" vertical="center"/>
    </xf>
    <xf numFmtId="2" fontId="74" fillId="0" borderId="0" xfId="0" applyNumberFormat="1" applyFont="1" applyAlignment="1">
      <alignment horizontal="right" vertical="center"/>
    </xf>
    <xf numFmtId="164" fontId="74" fillId="0" borderId="0" xfId="0" applyNumberFormat="1" applyFont="1" applyAlignment="1">
      <alignment horizontal="right" vertical="center"/>
    </xf>
    <xf numFmtId="4" fontId="74" fillId="0" borderId="0" xfId="0" applyNumberFormat="1" applyFont="1" applyAlignment="1">
      <alignment vertical="center"/>
    </xf>
    <xf numFmtId="0" fontId="74" fillId="0" borderId="0" xfId="0" applyFont="1" applyAlignment="1">
      <alignment vertical="center"/>
    </xf>
    <xf numFmtId="0" fontId="74" fillId="0" borderId="0" xfId="0" applyFont="1" applyAlignment="1">
      <alignment vertical="center" wrapText="1"/>
    </xf>
    <xf numFmtId="0" fontId="4" fillId="0" borderId="0" xfId="0" applyFont="1" applyAlignment="1">
      <alignment vertical="center" wrapText="1"/>
    </xf>
    <xf numFmtId="2" fontId="62" fillId="0" borderId="0" xfId="0" applyNumberFormat="1" applyFont="1" applyAlignment="1">
      <alignment horizontal="center"/>
    </xf>
    <xf numFmtId="164" fontId="4" fillId="0" borderId="0" xfId="0" applyNumberFormat="1" applyFont="1" applyAlignment="1">
      <alignment/>
    </xf>
    <xf numFmtId="14" fontId="16" fillId="0" borderId="81" xfId="0" applyNumberFormat="1" applyFont="1" applyBorder="1" applyAlignment="1" applyProtection="1">
      <alignment/>
      <protection locked="0"/>
    </xf>
    <xf numFmtId="14" fontId="16" fillId="0" borderId="82" xfId="0" applyNumberFormat="1" applyFont="1" applyBorder="1" applyAlignment="1" applyProtection="1">
      <alignment/>
      <protection locked="0"/>
    </xf>
    <xf numFmtId="2" fontId="16" fillId="0" borderId="83" xfId="0" applyNumberFormat="1" applyFont="1" applyBorder="1" applyAlignment="1" applyProtection="1">
      <alignment/>
      <protection locked="0"/>
    </xf>
    <xf numFmtId="2" fontId="16" fillId="0" borderId="84" xfId="0" applyNumberFormat="1" applyFont="1" applyBorder="1" applyAlignment="1" applyProtection="1">
      <alignment/>
      <protection locked="0"/>
    </xf>
    <xf numFmtId="14" fontId="16" fillId="0" borderId="48" xfId="0" applyNumberFormat="1" applyFont="1" applyBorder="1" applyAlignment="1" applyProtection="1">
      <alignment/>
      <protection locked="0"/>
    </xf>
    <xf numFmtId="14" fontId="16" fillId="0" borderId="85" xfId="0" applyNumberFormat="1" applyFont="1" applyBorder="1" applyAlignment="1" applyProtection="1">
      <alignment/>
      <protection locked="0"/>
    </xf>
    <xf numFmtId="2" fontId="16" fillId="0" borderId="75" xfId="0" applyNumberFormat="1" applyFont="1" applyBorder="1" applyAlignment="1" applyProtection="1">
      <alignment/>
      <protection locked="0"/>
    </xf>
    <xf numFmtId="2" fontId="16" fillId="0" borderId="67" xfId="0" applyNumberFormat="1" applyFont="1" applyBorder="1" applyAlignment="1" applyProtection="1">
      <alignment/>
      <protection locked="0"/>
    </xf>
    <xf numFmtId="0" fontId="4" fillId="34" borderId="15" xfId="0" applyFont="1" applyFill="1" applyBorder="1" applyAlignment="1">
      <alignment vertical="center"/>
    </xf>
    <xf numFmtId="0" fontId="4" fillId="34" borderId="15" xfId="0" applyFont="1" applyFill="1" applyBorder="1" applyAlignment="1">
      <alignment horizontal="left" vertical="center"/>
    </xf>
    <xf numFmtId="0" fontId="4" fillId="34" borderId="15" xfId="0" applyFont="1" applyFill="1" applyBorder="1" applyAlignment="1">
      <alignment horizontal="right" vertical="center"/>
    </xf>
    <xf numFmtId="0" fontId="4" fillId="0" borderId="0" xfId="0" applyFont="1" applyAlignment="1">
      <alignment horizontal="center" vertical="center" wrapText="1"/>
    </xf>
    <xf numFmtId="0" fontId="4" fillId="34" borderId="86" xfId="0" applyFont="1" applyFill="1" applyBorder="1" applyAlignment="1">
      <alignment horizontal="right" vertical="center"/>
    </xf>
    <xf numFmtId="0" fontId="4" fillId="34" borderId="86" xfId="0" applyFont="1" applyFill="1" applyBorder="1" applyAlignment="1">
      <alignment horizontal="left" vertical="center"/>
    </xf>
    <xf numFmtId="0" fontId="4" fillId="34" borderId="86" xfId="0" applyFont="1" applyFill="1" applyBorder="1" applyAlignment="1">
      <alignment horizontal="center" vertical="center"/>
    </xf>
    <xf numFmtId="166" fontId="4" fillId="34" borderId="86" xfId="48" applyNumberFormat="1" applyFont="1" applyFill="1" applyBorder="1" applyAlignment="1" applyProtection="1">
      <alignment horizontal="left" vertical="center"/>
      <protection/>
    </xf>
    <xf numFmtId="10" fontId="4" fillId="34" borderId="86" xfId="0" applyNumberFormat="1" applyFont="1" applyFill="1" applyBorder="1" applyAlignment="1">
      <alignment horizontal="left" vertical="center"/>
    </xf>
    <xf numFmtId="4" fontId="4" fillId="34" borderId="87" xfId="0" applyNumberFormat="1" applyFont="1" applyFill="1" applyBorder="1" applyAlignment="1">
      <alignment horizontal="right" vertical="center"/>
    </xf>
    <xf numFmtId="0" fontId="4" fillId="34" borderId="41" xfId="0" applyFont="1" applyFill="1" applyBorder="1" applyAlignment="1">
      <alignment horizontal="right" vertical="center"/>
    </xf>
    <xf numFmtId="0" fontId="4" fillId="34" borderId="41" xfId="0" applyFont="1" applyFill="1" applyBorder="1" applyAlignment="1">
      <alignment horizontal="left" vertical="center"/>
    </xf>
    <xf numFmtId="0" fontId="4" fillId="34" borderId="41" xfId="0" applyFont="1" applyFill="1" applyBorder="1" applyAlignment="1">
      <alignment horizontal="center" vertical="center"/>
    </xf>
    <xf numFmtId="4" fontId="4" fillId="34" borderId="41" xfId="0" applyNumberFormat="1" applyFont="1" applyFill="1" applyBorder="1" applyAlignment="1">
      <alignment horizontal="left" vertical="center"/>
    </xf>
    <xf numFmtId="1" fontId="4" fillId="34" borderId="41" xfId="0" applyNumberFormat="1" applyFont="1" applyFill="1" applyBorder="1" applyAlignment="1">
      <alignment horizontal="left" vertical="center"/>
    </xf>
    <xf numFmtId="4" fontId="6" fillId="34" borderId="88" xfId="0" applyNumberFormat="1" applyFont="1" applyFill="1" applyBorder="1" applyAlignment="1">
      <alignment horizontal="right" vertical="center"/>
    </xf>
    <xf numFmtId="169" fontId="4" fillId="0" borderId="0" xfId="0" applyNumberFormat="1" applyFont="1" applyAlignment="1">
      <alignment horizontal="left" vertical="center"/>
    </xf>
    <xf numFmtId="2" fontId="4" fillId="0" borderId="0" xfId="0" applyNumberFormat="1" applyFont="1" applyAlignment="1">
      <alignment horizontal="center" vertical="center"/>
    </xf>
    <xf numFmtId="2" fontId="4" fillId="0" borderId="0" xfId="0" applyNumberFormat="1" applyFont="1" applyAlignment="1">
      <alignment horizontal="center" vertical="center" wrapText="1"/>
    </xf>
    <xf numFmtId="0" fontId="74" fillId="34" borderId="63" xfId="0" applyFont="1" applyFill="1" applyBorder="1" applyAlignment="1">
      <alignment vertical="center"/>
    </xf>
    <xf numFmtId="0" fontId="74" fillId="34" borderId="76" xfId="0" applyFont="1" applyFill="1" applyBorder="1" applyAlignment="1">
      <alignment vertical="center"/>
    </xf>
    <xf numFmtId="4" fontId="74" fillId="33" borderId="51" xfId="0" applyNumberFormat="1" applyFont="1" applyFill="1" applyBorder="1" applyAlignment="1">
      <alignment horizontal="right" vertical="center"/>
    </xf>
    <xf numFmtId="4" fontId="74" fillId="33" borderId="60" xfId="0" applyNumberFormat="1" applyFont="1" applyFill="1" applyBorder="1" applyAlignment="1">
      <alignment horizontal="right" vertical="center"/>
    </xf>
    <xf numFmtId="4" fontId="74" fillId="34" borderId="60" xfId="0" applyNumberFormat="1" applyFont="1" applyFill="1" applyBorder="1" applyAlignment="1">
      <alignment horizontal="right" vertical="center"/>
    </xf>
    <xf numFmtId="4" fontId="74" fillId="34" borderId="80" xfId="0" applyNumberFormat="1" applyFont="1" applyFill="1" applyBorder="1" applyAlignment="1">
      <alignment horizontal="right" vertical="center"/>
    </xf>
    <xf numFmtId="4" fontId="74" fillId="34" borderId="63" xfId="0" applyNumberFormat="1" applyFont="1" applyFill="1" applyBorder="1" applyAlignment="1">
      <alignment horizontal="right" vertical="center"/>
    </xf>
    <xf numFmtId="4" fontId="74" fillId="33" borderId="77" xfId="0" applyNumberFormat="1" applyFont="1" applyFill="1" applyBorder="1" applyAlignment="1">
      <alignment horizontal="right" vertical="center"/>
    </xf>
    <xf numFmtId="4" fontId="74" fillId="33" borderId="64" xfId="0" applyNumberFormat="1" applyFont="1" applyFill="1" applyBorder="1" applyAlignment="1">
      <alignment horizontal="right" vertical="center"/>
    </xf>
    <xf numFmtId="4" fontId="74" fillId="33" borderId="80" xfId="0" applyNumberFormat="1" applyFont="1" applyFill="1" applyBorder="1" applyAlignment="1">
      <alignment horizontal="right" vertical="center"/>
    </xf>
    <xf numFmtId="4" fontId="78" fillId="33" borderId="64" xfId="0" applyNumberFormat="1" applyFont="1" applyFill="1" applyBorder="1" applyAlignment="1">
      <alignment horizontal="right" vertical="center"/>
    </xf>
    <xf numFmtId="4" fontId="74" fillId="0" borderId="0" xfId="0" applyNumberFormat="1" applyFont="1" applyAlignment="1">
      <alignment horizontal="right" vertical="center"/>
    </xf>
    <xf numFmtId="4" fontId="74" fillId="0" borderId="0" xfId="0" applyNumberFormat="1" applyFont="1" applyAlignment="1">
      <alignment horizontal="right" vertical="center" wrapText="1"/>
    </xf>
    <xf numFmtId="2" fontId="74" fillId="0" borderId="0" xfId="0" applyNumberFormat="1" applyFont="1" applyAlignment="1">
      <alignment vertical="center"/>
    </xf>
    <xf numFmtId="0" fontId="74" fillId="0" borderId="0" xfId="0" applyFont="1" applyAlignment="1">
      <alignment horizontal="center" vertical="center"/>
    </xf>
    <xf numFmtId="4" fontId="4" fillId="33" borderId="82" xfId="0" applyNumberFormat="1" applyFont="1" applyFill="1" applyBorder="1" applyAlignment="1">
      <alignment horizontal="right" vertical="center"/>
    </xf>
    <xf numFmtId="4" fontId="4" fillId="33" borderId="26" xfId="0" applyNumberFormat="1" applyFont="1" applyFill="1" applyBorder="1" applyAlignment="1">
      <alignment horizontal="right" vertical="center"/>
    </xf>
    <xf numFmtId="4" fontId="4" fillId="33" borderId="71" xfId="0" applyNumberFormat="1" applyFont="1" applyFill="1" applyBorder="1" applyAlignment="1">
      <alignment horizontal="right" vertical="center"/>
    </xf>
    <xf numFmtId="4" fontId="4" fillId="33" borderId="70" xfId="0" applyNumberFormat="1" applyFont="1" applyFill="1" applyBorder="1" applyAlignment="1">
      <alignment horizontal="right" vertical="center"/>
    </xf>
    <xf numFmtId="4" fontId="4" fillId="33" borderId="89" xfId="0" applyNumberFormat="1" applyFont="1" applyFill="1" applyBorder="1" applyAlignment="1">
      <alignment horizontal="right" vertical="center"/>
    </xf>
    <xf numFmtId="4" fontId="4" fillId="33" borderId="74" xfId="0" applyNumberFormat="1" applyFont="1" applyFill="1" applyBorder="1" applyAlignment="1">
      <alignment horizontal="right" vertical="center"/>
    </xf>
    <xf numFmtId="4" fontId="4" fillId="33" borderId="90" xfId="0" applyNumberFormat="1" applyFont="1" applyFill="1" applyBorder="1" applyAlignment="1">
      <alignment horizontal="right" vertical="center"/>
    </xf>
    <xf numFmtId="4" fontId="4" fillId="33" borderId="75" xfId="0" applyNumberFormat="1" applyFont="1" applyFill="1" applyBorder="1" applyAlignment="1">
      <alignment horizontal="right" vertical="center"/>
    </xf>
    <xf numFmtId="169" fontId="4" fillId="0" borderId="0" xfId="0" applyNumberFormat="1" applyFont="1" applyAlignment="1">
      <alignment horizontal="left"/>
    </xf>
    <xf numFmtId="2" fontId="4" fillId="0" borderId="0" xfId="0" applyNumberFormat="1" applyFont="1" applyAlignment="1">
      <alignment horizontal="center"/>
    </xf>
    <xf numFmtId="0" fontId="4" fillId="0" borderId="0" xfId="0" applyFont="1" applyAlignment="1">
      <alignment horizontal="center"/>
    </xf>
    <xf numFmtId="0" fontId="64" fillId="0" borderId="0" xfId="0" applyFont="1" applyAlignment="1">
      <alignment vertical="top"/>
    </xf>
    <xf numFmtId="0" fontId="62" fillId="0" borderId="0" xfId="0" applyFont="1" applyAlignment="1">
      <alignment vertical="top" wrapText="1"/>
    </xf>
    <xf numFmtId="0" fontId="62" fillId="0" borderId="0" xfId="0" applyFont="1" applyAlignment="1">
      <alignment horizontal="center" vertical="top"/>
    </xf>
    <xf numFmtId="0" fontId="62" fillId="0" borderId="0" xfId="0" applyFont="1" applyAlignment="1">
      <alignment horizontal="center"/>
    </xf>
    <xf numFmtId="0" fontId="4" fillId="34" borderId="18" xfId="0" applyFont="1" applyFill="1" applyBorder="1" applyAlignment="1" applyProtection="1">
      <alignment horizontal="right" wrapText="1"/>
      <protection hidden="1"/>
    </xf>
    <xf numFmtId="0" fontId="4" fillId="34" borderId="91" xfId="0" applyFont="1" applyFill="1" applyBorder="1" applyAlignment="1" applyProtection="1">
      <alignment horizontal="right" wrapText="1"/>
      <protection hidden="1"/>
    </xf>
    <xf numFmtId="173" fontId="4" fillId="34" borderId="58" xfId="48" applyNumberFormat="1" applyFont="1" applyFill="1" applyBorder="1" applyAlignment="1" applyProtection="1">
      <alignment horizontal="right" vertical="center"/>
      <protection hidden="1"/>
    </xf>
    <xf numFmtId="170" fontId="4" fillId="0" borderId="48" xfId="0" applyNumberFormat="1" applyFont="1" applyBorder="1" applyAlignment="1" applyProtection="1">
      <alignment horizontal="left" vertical="center"/>
      <protection locked="0"/>
    </xf>
    <xf numFmtId="164" fontId="4" fillId="0" borderId="49" xfId="0" applyNumberFormat="1" applyFont="1" applyBorder="1" applyAlignment="1" applyProtection="1">
      <alignment vertical="center"/>
      <protection locked="0"/>
    </xf>
    <xf numFmtId="164" fontId="4" fillId="0" borderId="50" xfId="0" applyNumberFormat="1" applyFont="1" applyBorder="1" applyAlignment="1" applyProtection="1">
      <alignment vertical="center"/>
      <protection locked="0"/>
    </xf>
    <xf numFmtId="14" fontId="4" fillId="0" borderId="90" xfId="0" applyNumberFormat="1" applyFont="1" applyBorder="1" applyAlignment="1" applyProtection="1">
      <alignment vertical="center"/>
      <protection locked="0"/>
    </xf>
    <xf numFmtId="2" fontId="4" fillId="0" borderId="48" xfId="0" applyNumberFormat="1" applyFont="1" applyBorder="1" applyAlignment="1" applyProtection="1">
      <alignment horizontal="right" vertical="center"/>
      <protection locked="0"/>
    </xf>
    <xf numFmtId="2" fontId="4" fillId="0" borderId="90" xfId="0" applyNumberFormat="1" applyFont="1" applyBorder="1" applyAlignment="1" applyProtection="1">
      <alignment horizontal="right" vertical="center"/>
      <protection locked="0"/>
    </xf>
    <xf numFmtId="1" fontId="4" fillId="0" borderId="30" xfId="0" applyNumberFormat="1" applyFont="1" applyBorder="1" applyAlignment="1" applyProtection="1">
      <alignment horizontal="right" vertical="center"/>
      <protection locked="0"/>
    </xf>
    <xf numFmtId="2" fontId="4" fillId="0" borderId="30" xfId="0" applyNumberFormat="1" applyFont="1" applyBorder="1" applyAlignment="1" applyProtection="1">
      <alignment horizontal="right" vertical="center"/>
      <protection locked="0"/>
    </xf>
    <xf numFmtId="2" fontId="4" fillId="0" borderId="92" xfId="0" applyNumberFormat="1" applyFont="1" applyBorder="1" applyAlignment="1" applyProtection="1">
      <alignment horizontal="right" vertical="center"/>
      <protection locked="0"/>
    </xf>
    <xf numFmtId="2" fontId="4" fillId="0" borderId="29" xfId="0" applyNumberFormat="1" applyFont="1" applyBorder="1" applyAlignment="1" applyProtection="1">
      <alignment horizontal="right" vertical="center"/>
      <protection locked="0"/>
    </xf>
    <xf numFmtId="2" fontId="4" fillId="0" borderId="93" xfId="0" applyNumberFormat="1" applyFont="1" applyBorder="1" applyAlignment="1" applyProtection="1">
      <alignment horizontal="right" vertical="center"/>
      <protection locked="0"/>
    </xf>
    <xf numFmtId="2" fontId="4" fillId="0" borderId="75" xfId="0" applyNumberFormat="1" applyFont="1" applyBorder="1" applyAlignment="1" applyProtection="1">
      <alignment horizontal="right" vertical="center"/>
      <protection locked="0"/>
    </xf>
    <xf numFmtId="0" fontId="72" fillId="34" borderId="22" xfId="0" applyFont="1" applyFill="1" applyBorder="1" applyAlignment="1" applyProtection="1">
      <alignment horizontal="left" vertical="center" wrapText="1" indent="1"/>
      <protection hidden="1"/>
    </xf>
    <xf numFmtId="169" fontId="79" fillId="34" borderId="16" xfId="0" applyNumberFormat="1" applyFont="1" applyFill="1" applyBorder="1" applyAlignment="1" applyProtection="1">
      <alignment horizontal="right" vertical="center"/>
      <protection hidden="1"/>
    </xf>
    <xf numFmtId="2" fontId="16" fillId="34" borderId="94" xfId="0" applyNumberFormat="1" applyFont="1" applyFill="1" applyBorder="1" applyAlignment="1" applyProtection="1">
      <alignment vertical="center"/>
      <protection hidden="1"/>
    </xf>
    <xf numFmtId="2" fontId="68" fillId="34" borderId="95" xfId="0" applyNumberFormat="1" applyFont="1" applyFill="1" applyBorder="1" applyAlignment="1" applyProtection="1">
      <alignment vertical="center"/>
      <protection hidden="1"/>
    </xf>
    <xf numFmtId="2" fontId="68" fillId="34" borderId="88" xfId="0" applyNumberFormat="1" applyFont="1" applyFill="1" applyBorder="1" applyAlignment="1" applyProtection="1">
      <alignment vertical="center"/>
      <protection hidden="1"/>
    </xf>
    <xf numFmtId="169" fontId="6" fillId="34" borderId="14" xfId="0" applyNumberFormat="1" applyFont="1" applyFill="1" applyBorder="1" applyAlignment="1" applyProtection="1">
      <alignment vertical="center"/>
      <protection hidden="1"/>
    </xf>
    <xf numFmtId="0" fontId="68" fillId="0" borderId="60" xfId="0" applyFont="1" applyBorder="1" applyAlignment="1" applyProtection="1">
      <alignment vertical="center"/>
      <protection hidden="1"/>
    </xf>
    <xf numFmtId="0" fontId="68" fillId="0" borderId="0" xfId="0" applyFont="1" applyAlignment="1" applyProtection="1">
      <alignment horizontal="center" vertical="center"/>
      <protection hidden="1"/>
    </xf>
    <xf numFmtId="0" fontId="68" fillId="0" borderId="60" xfId="0" applyFont="1" applyBorder="1" applyAlignment="1" applyProtection="1">
      <alignment vertical="center" wrapText="1"/>
      <protection hidden="1"/>
    </xf>
    <xf numFmtId="0" fontId="68" fillId="0" borderId="0" xfId="0" applyFont="1" applyAlignment="1" applyProtection="1">
      <alignment vertical="center"/>
      <protection hidden="1"/>
    </xf>
    <xf numFmtId="0" fontId="30" fillId="0" borderId="60" xfId="0" applyFont="1" applyBorder="1" applyAlignment="1" applyProtection="1">
      <alignment vertical="center"/>
      <protection hidden="1"/>
    </xf>
    <xf numFmtId="1" fontId="72" fillId="0" borderId="60" xfId="0" applyNumberFormat="1" applyFont="1" applyBorder="1" applyAlignment="1" applyProtection="1">
      <alignment horizontal="left" vertical="center"/>
      <protection locked="0"/>
    </xf>
    <xf numFmtId="1" fontId="30" fillId="0" borderId="60" xfId="0" applyNumberFormat="1" applyFont="1" applyBorder="1" applyAlignment="1" applyProtection="1">
      <alignment horizontal="left" vertical="center"/>
      <protection locked="0"/>
    </xf>
    <xf numFmtId="49" fontId="30" fillId="0" borderId="60" xfId="0" applyNumberFormat="1" applyFont="1" applyBorder="1" applyAlignment="1" applyProtection="1">
      <alignment horizontal="left" vertical="center"/>
      <protection locked="0"/>
    </xf>
    <xf numFmtId="49" fontId="72" fillId="0" borderId="60" xfId="0" applyNumberFormat="1" applyFont="1" applyBorder="1" applyAlignment="1" applyProtection="1">
      <alignment horizontal="left" vertical="center"/>
      <protection locked="0"/>
    </xf>
    <xf numFmtId="0" fontId="72" fillId="0" borderId="60" xfId="0" applyFont="1" applyBorder="1" applyAlignment="1" applyProtection="1">
      <alignment horizontal="left" vertical="center"/>
      <protection locked="0"/>
    </xf>
    <xf numFmtId="0" fontId="72" fillId="0" borderId="0" xfId="0" applyFont="1" applyAlignment="1" applyProtection="1">
      <alignment horizontal="center" vertical="center"/>
      <protection hidden="1"/>
    </xf>
    <xf numFmtId="172" fontId="72" fillId="0" borderId="60" xfId="0" applyNumberFormat="1" applyFont="1" applyBorder="1" applyAlignment="1" applyProtection="1">
      <alignment horizontal="left" vertical="center"/>
      <protection locked="0"/>
    </xf>
    <xf numFmtId="0" fontId="72" fillId="0" borderId="60" xfId="0" applyFont="1" applyBorder="1" applyAlignment="1" applyProtection="1">
      <alignment horizontal="left" vertical="center" wrapText="1"/>
      <protection locked="0"/>
    </xf>
    <xf numFmtId="0" fontId="72" fillId="0" borderId="0" xfId="0" applyFont="1" applyAlignment="1" applyProtection="1">
      <alignment vertical="center"/>
      <protection hidden="1"/>
    </xf>
    <xf numFmtId="171" fontId="30" fillId="0" borderId="60" xfId="0" applyNumberFormat="1" applyFont="1" applyBorder="1" applyAlignment="1" applyProtection="1">
      <alignment horizontal="left" vertical="center"/>
      <protection locked="0"/>
    </xf>
    <xf numFmtId="2" fontId="72" fillId="0" borderId="60" xfId="0" applyNumberFormat="1" applyFont="1" applyBorder="1" applyAlignment="1" applyProtection="1">
      <alignment horizontal="left" vertical="center"/>
      <protection locked="0"/>
    </xf>
    <xf numFmtId="167" fontId="30" fillId="0" borderId="60" xfId="0" applyNumberFormat="1" applyFont="1" applyBorder="1" applyAlignment="1" applyProtection="1">
      <alignment horizontal="left" vertical="center"/>
      <protection locked="0"/>
    </xf>
    <xf numFmtId="14" fontId="30" fillId="34" borderId="60" xfId="0" applyNumberFormat="1" applyFont="1" applyFill="1" applyBorder="1" applyAlignment="1" applyProtection="1">
      <alignment horizontal="left" vertical="center"/>
      <protection hidden="1"/>
    </xf>
    <xf numFmtId="0" fontId="64" fillId="0" borderId="0" xfId="0" applyFont="1" applyAlignment="1" applyProtection="1">
      <alignment vertical="center"/>
      <protection hidden="1"/>
    </xf>
    <xf numFmtId="1" fontId="72" fillId="34" borderId="60" xfId="0" applyNumberFormat="1" applyFont="1" applyFill="1" applyBorder="1" applyAlignment="1">
      <alignment horizontal="left" vertical="center"/>
    </xf>
    <xf numFmtId="4" fontId="72" fillId="34" borderId="60" xfId="0" applyNumberFormat="1" applyFont="1" applyFill="1" applyBorder="1" applyAlignment="1">
      <alignment horizontal="left" vertical="center"/>
    </xf>
    <xf numFmtId="1" fontId="72" fillId="0" borderId="60" xfId="0" applyNumberFormat="1" applyFont="1" applyBorder="1" applyAlignment="1" applyProtection="1">
      <alignment horizontal="left" vertical="center"/>
      <protection hidden="1" locked="0"/>
    </xf>
    <xf numFmtId="166" fontId="72" fillId="34" borderId="60" xfId="48" applyNumberFormat="1" applyFont="1" applyFill="1" applyBorder="1" applyAlignment="1" applyProtection="1">
      <alignment horizontal="left" vertical="center"/>
      <protection/>
    </xf>
    <xf numFmtId="0" fontId="72" fillId="0" borderId="60" xfId="0" applyFont="1" applyBorder="1" applyAlignment="1" applyProtection="1">
      <alignment vertical="center"/>
      <protection locked="0"/>
    </xf>
    <xf numFmtId="14" fontId="72" fillId="0" borderId="60" xfId="0" applyNumberFormat="1" applyFont="1" applyBorder="1" applyAlignment="1" applyProtection="1">
      <alignment horizontal="left" vertical="top"/>
      <protection locked="0"/>
    </xf>
    <xf numFmtId="0" fontId="80" fillId="0" borderId="0" xfId="0" applyFont="1" applyAlignment="1" applyProtection="1">
      <alignment horizontal="center" vertical="center"/>
      <protection hidden="1"/>
    </xf>
    <xf numFmtId="0" fontId="81" fillId="22" borderId="0" xfId="0" applyFont="1" applyFill="1" applyAlignment="1">
      <alignment horizontal="left"/>
    </xf>
    <xf numFmtId="0" fontId="64" fillId="0" borderId="0" xfId="0" applyFont="1" applyAlignment="1">
      <alignment horizontal="center" vertical="top" wrapText="1"/>
    </xf>
    <xf numFmtId="0" fontId="64" fillId="0" borderId="0" xfId="0" applyFont="1" applyAlignment="1">
      <alignment horizontal="center" vertical="top"/>
    </xf>
    <xf numFmtId="0" fontId="62" fillId="0" borderId="0" xfId="0" applyFont="1" applyAlignment="1">
      <alignment horizontal="center" vertical="top" wrapText="1"/>
    </xf>
    <xf numFmtId="0" fontId="62" fillId="0" borderId="0" xfId="0" applyFont="1" applyAlignment="1">
      <alignment horizontal="left" wrapText="1"/>
    </xf>
    <xf numFmtId="0" fontId="64" fillId="0" borderId="0" xfId="0" applyFont="1" applyAlignment="1">
      <alignment horizontal="left" wrapText="1"/>
    </xf>
    <xf numFmtId="0" fontId="64" fillId="0" borderId="0" xfId="0" applyFont="1" applyAlignment="1">
      <alignment horizontal="left"/>
    </xf>
    <xf numFmtId="0" fontId="72" fillId="11" borderId="0" xfId="0" applyFont="1" applyFill="1" applyAlignment="1" applyProtection="1">
      <alignment horizontal="left" vertical="top"/>
      <protection hidden="1"/>
    </xf>
    <xf numFmtId="0" fontId="79" fillId="0" borderId="0" xfId="0" applyFont="1" applyAlignment="1">
      <alignment horizontal="center" wrapText="1"/>
    </xf>
    <xf numFmtId="0" fontId="79" fillId="0" borderId="0" xfId="0" applyFont="1" applyAlignment="1">
      <alignment horizontal="center"/>
    </xf>
    <xf numFmtId="0" fontId="62" fillId="0" borderId="0" xfId="0" applyFont="1" applyAlignment="1">
      <alignment horizontal="left" vertical="top" wrapText="1"/>
    </xf>
    <xf numFmtId="0" fontId="62" fillId="0" borderId="0" xfId="0" applyFont="1" applyAlignment="1">
      <alignment horizontal="left"/>
    </xf>
    <xf numFmtId="0" fontId="62" fillId="0" borderId="0" xfId="0" applyFont="1" applyAlignment="1" quotePrefix="1">
      <alignment horizontal="left" wrapText="1"/>
    </xf>
    <xf numFmtId="0" fontId="64" fillId="0" borderId="0" xfId="0" applyFont="1" applyAlignment="1" quotePrefix="1">
      <alignment horizontal="left" wrapText="1"/>
    </xf>
    <xf numFmtId="0" fontId="62" fillId="0" borderId="0" xfId="0" applyFont="1" applyAlignment="1">
      <alignment vertical="top" wrapText="1"/>
    </xf>
    <xf numFmtId="0" fontId="62" fillId="0" borderId="0" xfId="0" applyFont="1" applyAlignment="1">
      <alignment vertical="top"/>
    </xf>
    <xf numFmtId="0" fontId="64" fillId="0" borderId="0" xfId="0" applyFont="1" applyAlignment="1">
      <alignment vertical="top"/>
    </xf>
    <xf numFmtId="0" fontId="81" fillId="36" borderId="0" xfId="0" applyFont="1" applyFill="1" applyAlignment="1" applyProtection="1">
      <alignment vertical="top"/>
      <protection hidden="1"/>
    </xf>
    <xf numFmtId="0" fontId="79" fillId="0" borderId="0" xfId="0" applyFont="1" applyAlignment="1">
      <alignment horizontal="center" vertical="center" wrapText="1"/>
    </xf>
    <xf numFmtId="0" fontId="79" fillId="0" borderId="0" xfId="0" applyFont="1" applyAlignment="1">
      <alignment horizontal="center" vertical="center"/>
    </xf>
    <xf numFmtId="0" fontId="64" fillId="0" borderId="0" xfId="0" applyFont="1" applyAlignment="1">
      <alignment horizontal="left" vertical="top" wrapText="1"/>
    </xf>
    <xf numFmtId="0" fontId="79" fillId="0" borderId="0" xfId="0" applyFont="1" applyAlignment="1">
      <alignment horizontal="center" vertical="top" wrapText="1"/>
    </xf>
    <xf numFmtId="0" fontId="64" fillId="0" borderId="0" xfId="0" applyFont="1" applyAlignment="1">
      <alignment vertical="top" wrapText="1"/>
    </xf>
    <xf numFmtId="0" fontId="64" fillId="0" borderId="0" xfId="0" applyFont="1" applyAlignment="1">
      <alignment horizontal="left" vertical="top"/>
    </xf>
    <xf numFmtId="0" fontId="62" fillId="0" borderId="0" xfId="0" applyFont="1" applyAlignment="1">
      <alignment horizontal="left" vertical="top"/>
    </xf>
    <xf numFmtId="0" fontId="72" fillId="37" borderId="0" xfId="0" applyFont="1" applyFill="1" applyAlignment="1" applyProtection="1">
      <alignment horizontal="left" vertical="top"/>
      <protection hidden="1"/>
    </xf>
    <xf numFmtId="0" fontId="81" fillId="35" borderId="0" xfId="0" applyFont="1" applyFill="1" applyAlignment="1" applyProtection="1">
      <alignment vertical="top"/>
      <protection hidden="1"/>
    </xf>
    <xf numFmtId="0" fontId="62" fillId="0" borderId="0" xfId="0" applyFont="1" applyAlignment="1">
      <alignment horizontal="center" vertical="top"/>
    </xf>
    <xf numFmtId="0" fontId="79" fillId="0" borderId="0" xfId="0" applyFont="1" applyAlignment="1">
      <alignment horizontal="center" vertical="top"/>
    </xf>
    <xf numFmtId="0" fontId="6" fillId="0" borderId="0" xfId="0" applyFont="1" applyAlignment="1">
      <alignment horizontal="left" vertical="top"/>
    </xf>
    <xf numFmtId="0" fontId="68" fillId="0" borderId="79" xfId="0" applyFont="1" applyBorder="1" applyAlignment="1" applyProtection="1">
      <alignment vertical="top"/>
      <protection hidden="1"/>
    </xf>
    <xf numFmtId="0" fontId="68" fillId="0" borderId="78" xfId="0" applyFont="1" applyBorder="1" applyAlignment="1" applyProtection="1">
      <alignment vertical="top"/>
      <protection hidden="1"/>
    </xf>
    <xf numFmtId="0" fontId="62" fillId="0" borderId="0" xfId="0" applyFont="1" applyAlignment="1" applyProtection="1">
      <alignment horizontal="left" wrapText="1"/>
      <protection hidden="1"/>
    </xf>
    <xf numFmtId="0" fontId="64" fillId="0" borderId="0" xfId="0" applyFont="1" applyAlignment="1" applyProtection="1">
      <alignment horizontal="left" wrapText="1"/>
      <protection hidden="1"/>
    </xf>
    <xf numFmtId="0" fontId="64" fillId="0" borderId="0" xfId="0" applyFont="1" applyAlignment="1" applyProtection="1">
      <alignment horizontal="left"/>
      <protection hidden="1"/>
    </xf>
    <xf numFmtId="0" fontId="4" fillId="33" borderId="96" xfId="0" applyFont="1" applyFill="1" applyBorder="1" applyAlignment="1" applyProtection="1">
      <alignment horizontal="right" wrapText="1"/>
      <protection hidden="1"/>
    </xf>
    <xf numFmtId="0" fontId="4" fillId="33" borderId="18" xfId="0" applyFont="1" applyFill="1" applyBorder="1" applyAlignment="1" applyProtection="1">
      <alignment horizontal="right" wrapText="1"/>
      <protection hidden="1"/>
    </xf>
    <xf numFmtId="0" fontId="4" fillId="34" borderId="52" xfId="0" applyFont="1" applyFill="1" applyBorder="1" applyAlignment="1" applyProtection="1">
      <alignment horizontal="left" vertical="center"/>
      <protection hidden="1"/>
    </xf>
    <xf numFmtId="0" fontId="4" fillId="34" borderId="53" xfId="0" applyFont="1" applyFill="1" applyBorder="1" applyAlignment="1" applyProtection="1">
      <alignment horizontal="left" vertical="center"/>
      <protection hidden="1"/>
    </xf>
    <xf numFmtId="168" fontId="4" fillId="34" borderId="97" xfId="0" applyNumberFormat="1" applyFont="1" applyFill="1" applyBorder="1" applyAlignment="1" applyProtection="1">
      <alignment horizontal="left" vertical="center"/>
      <protection hidden="1"/>
    </xf>
    <xf numFmtId="168" fontId="4" fillId="34" borderId="98" xfId="0" applyNumberFormat="1" applyFont="1" applyFill="1" applyBorder="1" applyAlignment="1" applyProtection="1">
      <alignment horizontal="left" vertical="center"/>
      <protection hidden="1"/>
    </xf>
    <xf numFmtId="0" fontId="4" fillId="33" borderId="99" xfId="0" applyFont="1" applyFill="1" applyBorder="1" applyAlignment="1" applyProtection="1">
      <alignment horizontal="left"/>
      <protection hidden="1"/>
    </xf>
    <xf numFmtId="0" fontId="4" fillId="33" borderId="11" xfId="0" applyFont="1" applyFill="1" applyBorder="1" applyAlignment="1" applyProtection="1">
      <alignment horizontal="left"/>
      <protection hidden="1"/>
    </xf>
    <xf numFmtId="0" fontId="4" fillId="33" borderId="100" xfId="0" applyFont="1" applyFill="1" applyBorder="1" applyAlignment="1" applyProtection="1">
      <alignment/>
      <protection hidden="1"/>
    </xf>
    <xf numFmtId="0" fontId="4" fillId="33" borderId="55" xfId="0" applyFont="1" applyFill="1" applyBorder="1" applyAlignment="1" applyProtection="1">
      <alignment/>
      <protection hidden="1"/>
    </xf>
    <xf numFmtId="0" fontId="4" fillId="33" borderId="101" xfId="0" applyFont="1" applyFill="1" applyBorder="1" applyAlignment="1" applyProtection="1">
      <alignment horizontal="right" wrapText="1"/>
      <protection hidden="1"/>
    </xf>
    <xf numFmtId="0" fontId="4" fillId="33" borderId="20" xfId="0" applyFont="1" applyFill="1" applyBorder="1" applyAlignment="1" applyProtection="1">
      <alignment horizontal="right"/>
      <protection hidden="1"/>
    </xf>
    <xf numFmtId="0" fontId="4" fillId="33" borderId="99" xfId="0" applyFont="1" applyFill="1" applyBorder="1" applyAlignment="1" applyProtection="1">
      <alignment horizontal="right" wrapText="1"/>
      <protection hidden="1"/>
    </xf>
    <xf numFmtId="0" fontId="4" fillId="33" borderId="11" xfId="0" applyFont="1" applyFill="1" applyBorder="1" applyAlignment="1" applyProtection="1">
      <alignment horizontal="right" wrapText="1"/>
      <protection hidden="1"/>
    </xf>
    <xf numFmtId="49" fontId="4" fillId="33" borderId="102" xfId="0" applyNumberFormat="1" applyFont="1" applyFill="1" applyBorder="1" applyAlignment="1" applyProtection="1">
      <alignment horizontal="right" wrapText="1"/>
      <protection hidden="1"/>
    </xf>
    <xf numFmtId="49" fontId="4" fillId="33" borderId="103" xfId="0" applyNumberFormat="1" applyFont="1" applyFill="1" applyBorder="1" applyAlignment="1" applyProtection="1">
      <alignment horizontal="right" wrapText="1"/>
      <protection hidden="1"/>
    </xf>
    <xf numFmtId="0" fontId="4" fillId="33" borderId="102" xfId="0" applyFont="1" applyFill="1" applyBorder="1" applyAlignment="1" applyProtection="1">
      <alignment horizontal="right" wrapText="1"/>
      <protection hidden="1"/>
    </xf>
    <xf numFmtId="0" fontId="4" fillId="33" borderId="103" xfId="0" applyFont="1" applyFill="1" applyBorder="1" applyAlignment="1" applyProtection="1">
      <alignment horizontal="right" wrapText="1"/>
      <protection hidden="1"/>
    </xf>
    <xf numFmtId="0" fontId="4" fillId="33" borderId="104" xfId="0" applyFont="1" applyFill="1" applyBorder="1" applyAlignment="1" applyProtection="1">
      <alignment horizontal="right" wrapText="1"/>
      <protection hidden="1"/>
    </xf>
    <xf numFmtId="0" fontId="4" fillId="33" borderId="91" xfId="0" applyFont="1" applyFill="1" applyBorder="1" applyAlignment="1" applyProtection="1">
      <alignment horizontal="right" wrapText="1"/>
      <protection hidden="1"/>
    </xf>
    <xf numFmtId="0" fontId="4" fillId="33" borderId="105" xfId="0" applyFont="1" applyFill="1" applyBorder="1" applyAlignment="1" applyProtection="1">
      <alignment horizontal="center" wrapText="1"/>
      <protection hidden="1"/>
    </xf>
    <xf numFmtId="0" fontId="4" fillId="33" borderId="106" xfId="0" applyFont="1" applyFill="1" applyBorder="1" applyAlignment="1" applyProtection="1">
      <alignment horizontal="center" wrapText="1"/>
      <protection hidden="1"/>
    </xf>
    <xf numFmtId="0" fontId="4" fillId="34" borderId="107" xfId="0" applyFont="1" applyFill="1" applyBorder="1" applyAlignment="1" applyProtection="1">
      <alignment horizontal="center"/>
      <protection hidden="1"/>
    </xf>
    <xf numFmtId="0" fontId="4" fillId="34" borderId="106" xfId="0" applyFont="1" applyFill="1" applyBorder="1" applyAlignment="1" applyProtection="1">
      <alignment horizontal="center"/>
      <protection hidden="1"/>
    </xf>
    <xf numFmtId="0" fontId="4" fillId="33" borderId="108" xfId="0" applyFont="1" applyFill="1" applyBorder="1" applyAlignment="1" applyProtection="1">
      <alignment horizontal="right" wrapText="1"/>
      <protection hidden="1"/>
    </xf>
    <xf numFmtId="0" fontId="4" fillId="33" borderId="57" xfId="0" applyFont="1" applyFill="1" applyBorder="1" applyAlignment="1" applyProtection="1">
      <alignment horizontal="right" wrapText="1"/>
      <protection hidden="1"/>
    </xf>
    <xf numFmtId="0" fontId="68" fillId="0" borderId="109" xfId="0" applyFont="1" applyBorder="1" applyAlignment="1" applyProtection="1">
      <alignment horizontal="left" vertical="center"/>
      <protection hidden="1" locked="0"/>
    </xf>
    <xf numFmtId="0" fontId="68" fillId="0" borderId="110" xfId="0" applyFont="1" applyBorder="1" applyAlignment="1" applyProtection="1">
      <alignment horizontal="left" vertical="center"/>
      <protection hidden="1" locked="0"/>
    </xf>
    <xf numFmtId="0" fontId="4" fillId="34" borderId="111" xfId="0" applyFont="1" applyFill="1" applyBorder="1" applyAlignment="1" applyProtection="1">
      <alignment horizontal="center"/>
      <protection hidden="1"/>
    </xf>
    <xf numFmtId="0" fontId="4" fillId="34" borderId="112" xfId="0" applyFont="1" applyFill="1" applyBorder="1" applyAlignment="1" applyProtection="1">
      <alignment horizontal="center"/>
      <protection hidden="1"/>
    </xf>
    <xf numFmtId="0" fontId="4" fillId="34" borderId="113" xfId="0" applyFont="1" applyFill="1" applyBorder="1" applyAlignment="1" applyProtection="1">
      <alignment horizontal="center"/>
      <protection hidden="1"/>
    </xf>
    <xf numFmtId="0" fontId="4" fillId="34" borderId="114" xfId="0" applyFont="1" applyFill="1" applyBorder="1" applyAlignment="1" applyProtection="1">
      <alignment horizontal="center"/>
      <protection hidden="1"/>
    </xf>
    <xf numFmtId="168" fontId="16" fillId="34" borderId="109" xfId="0" applyNumberFormat="1" applyFont="1" applyFill="1" applyBorder="1" applyAlignment="1" applyProtection="1">
      <alignment horizontal="left" vertical="center"/>
      <protection hidden="1"/>
    </xf>
    <xf numFmtId="168" fontId="16" fillId="34" borderId="110" xfId="0" applyNumberFormat="1" applyFont="1" applyFill="1" applyBorder="1" applyAlignment="1" applyProtection="1">
      <alignment horizontal="left" vertical="center"/>
      <protection hidden="1"/>
    </xf>
    <xf numFmtId="0" fontId="68" fillId="0" borderId="115" xfId="0" applyFont="1" applyBorder="1" applyAlignment="1" applyProtection="1">
      <alignment horizontal="left" vertical="center"/>
      <protection hidden="1" locked="0"/>
    </xf>
    <xf numFmtId="0" fontId="68" fillId="0" borderId="16" xfId="0" applyFont="1" applyBorder="1" applyAlignment="1" applyProtection="1">
      <alignment horizontal="left" vertical="center"/>
      <protection hidden="1" locked="0"/>
    </xf>
    <xf numFmtId="0" fontId="68" fillId="0" borderId="79" xfId="0" applyFont="1" applyBorder="1" applyAlignment="1" applyProtection="1">
      <alignment horizontal="left" vertical="center"/>
      <protection hidden="1" locked="0"/>
    </xf>
    <xf numFmtId="0" fontId="68" fillId="0" borderId="116" xfId="0" applyFont="1" applyBorder="1" applyAlignment="1" applyProtection="1">
      <alignment horizontal="left" vertical="center"/>
      <protection hidden="1" locked="0"/>
    </xf>
    <xf numFmtId="0" fontId="68" fillId="0" borderId="52" xfId="0" applyFont="1" applyBorder="1" applyAlignment="1" applyProtection="1">
      <alignment horizontal="left" vertical="center"/>
      <protection hidden="1" locked="0"/>
    </xf>
    <xf numFmtId="0" fontId="68" fillId="0" borderId="53" xfId="0" applyFont="1" applyBorder="1" applyAlignment="1" applyProtection="1">
      <alignment horizontal="left" vertical="center"/>
      <protection hidden="1" locked="0"/>
    </xf>
    <xf numFmtId="0" fontId="68" fillId="0" borderId="60" xfId="0" applyFont="1" applyBorder="1" applyAlignment="1" applyProtection="1">
      <alignment horizontal="left" vertical="center"/>
      <protection hidden="1" locked="0"/>
    </xf>
    <xf numFmtId="0" fontId="82" fillId="0" borderId="64" xfId="0" applyFont="1" applyBorder="1" applyAlignment="1" applyProtection="1">
      <alignment horizontal="left" vertical="center"/>
      <protection locked="0"/>
    </xf>
    <xf numFmtId="0" fontId="68" fillId="0" borderId="97" xfId="0" applyFont="1" applyBorder="1" applyAlignment="1" applyProtection="1">
      <alignment horizontal="left" vertical="center"/>
      <protection hidden="1" locked="0"/>
    </xf>
    <xf numFmtId="0" fontId="82" fillId="0" borderId="98" xfId="0" applyFont="1" applyBorder="1" applyAlignment="1" applyProtection="1">
      <alignment horizontal="left" vertical="center"/>
      <protection locked="0"/>
    </xf>
    <xf numFmtId="0" fontId="4" fillId="33" borderId="99" xfId="0" applyFont="1" applyFill="1" applyBorder="1" applyAlignment="1">
      <alignment horizontal="left"/>
    </xf>
    <xf numFmtId="0" fontId="4" fillId="33" borderId="11" xfId="0" applyFont="1" applyFill="1" applyBorder="1" applyAlignment="1">
      <alignment horizontal="left"/>
    </xf>
    <xf numFmtId="0" fontId="4" fillId="33" borderId="100" xfId="0" applyFont="1" applyFill="1" applyBorder="1" applyAlignment="1">
      <alignment horizontal="left"/>
    </xf>
    <xf numFmtId="0" fontId="4" fillId="33" borderId="55" xfId="0" applyFont="1" applyFill="1" applyBorder="1" applyAlignment="1">
      <alignment horizontal="left"/>
    </xf>
    <xf numFmtId="0" fontId="4" fillId="33" borderId="101" xfId="0" applyFont="1" applyFill="1" applyBorder="1" applyAlignment="1">
      <alignment horizontal="left"/>
    </xf>
    <xf numFmtId="0" fontId="4" fillId="33" borderId="20" xfId="0" applyFont="1" applyFill="1" applyBorder="1" applyAlignment="1">
      <alignment horizontal="left"/>
    </xf>
    <xf numFmtId="2" fontId="4" fillId="33" borderId="117" xfId="0" applyNumberFormat="1" applyFont="1" applyFill="1" applyBorder="1" applyAlignment="1" applyProtection="1">
      <alignment horizontal="right" wrapText="1"/>
      <protection hidden="1"/>
    </xf>
    <xf numFmtId="2" fontId="4" fillId="33" borderId="21" xfId="0" applyNumberFormat="1" applyFont="1" applyFill="1" applyBorder="1" applyAlignment="1" applyProtection="1">
      <alignment horizontal="right" wrapText="1"/>
      <protection hidden="1"/>
    </xf>
    <xf numFmtId="164" fontId="4" fillId="33" borderId="102" xfId="0" applyNumberFormat="1" applyFont="1" applyFill="1" applyBorder="1" applyAlignment="1" applyProtection="1">
      <alignment horizontal="right" wrapText="1"/>
      <protection hidden="1"/>
    </xf>
    <xf numFmtId="164" fontId="4" fillId="33" borderId="103" xfId="0" applyNumberFormat="1" applyFont="1" applyFill="1" applyBorder="1" applyAlignment="1" applyProtection="1">
      <alignment horizontal="right" wrapText="1"/>
      <protection hidden="1"/>
    </xf>
    <xf numFmtId="0" fontId="4" fillId="33" borderId="107" xfId="0" applyFont="1" applyFill="1" applyBorder="1" applyAlignment="1" applyProtection="1">
      <alignment horizontal="center" wrapText="1"/>
      <protection hidden="1"/>
    </xf>
    <xf numFmtId="1" fontId="4" fillId="34" borderId="107" xfId="0" applyNumberFormat="1" applyFont="1" applyFill="1" applyBorder="1" applyAlignment="1" applyProtection="1">
      <alignment horizontal="center"/>
      <protection hidden="1"/>
    </xf>
    <xf numFmtId="1" fontId="4" fillId="34" borderId="118" xfId="0" applyNumberFormat="1" applyFont="1" applyFill="1" applyBorder="1" applyAlignment="1" applyProtection="1">
      <alignment horizontal="center"/>
      <protection hidden="1"/>
    </xf>
    <xf numFmtId="1" fontId="4" fillId="34" borderId="106" xfId="0" applyNumberFormat="1" applyFont="1" applyFill="1" applyBorder="1" applyAlignment="1" applyProtection="1">
      <alignment horizontal="center"/>
      <protection hidden="1"/>
    </xf>
    <xf numFmtId="0" fontId="4" fillId="33" borderId="117" xfId="0" applyFont="1" applyFill="1" applyBorder="1" applyAlignment="1" applyProtection="1">
      <alignment horizontal="right" wrapText="1"/>
      <protection hidden="1"/>
    </xf>
    <xf numFmtId="0" fontId="4" fillId="33" borderId="21" xfId="0" applyFont="1" applyFill="1" applyBorder="1" applyAlignment="1" applyProtection="1">
      <alignment horizontal="right" wrapText="1"/>
      <protection hidden="1"/>
    </xf>
    <xf numFmtId="2" fontId="4" fillId="33" borderId="102" xfId="0" applyNumberFormat="1" applyFont="1" applyFill="1" applyBorder="1" applyAlignment="1" applyProtection="1">
      <alignment horizontal="right" wrapText="1"/>
      <protection hidden="1"/>
    </xf>
    <xf numFmtId="2" fontId="4" fillId="33" borderId="103" xfId="0" applyNumberFormat="1" applyFont="1" applyFill="1" applyBorder="1" applyAlignment="1" applyProtection="1">
      <alignment horizontal="right" wrapText="1"/>
      <protection hidden="1"/>
    </xf>
    <xf numFmtId="0" fontId="4" fillId="34" borderId="102" xfId="0" applyFont="1" applyFill="1" applyBorder="1" applyAlignment="1" applyProtection="1">
      <alignment horizontal="right" wrapText="1"/>
      <protection hidden="1"/>
    </xf>
    <xf numFmtId="0" fontId="4" fillId="34" borderId="103" xfId="0" applyFont="1" applyFill="1" applyBorder="1" applyAlignment="1" applyProtection="1">
      <alignment horizontal="right" wrapText="1"/>
      <protection hidden="1"/>
    </xf>
    <xf numFmtId="0" fontId="4" fillId="34" borderId="104" xfId="0" applyFont="1" applyFill="1" applyBorder="1" applyAlignment="1" applyProtection="1">
      <alignment horizontal="right" wrapText="1"/>
      <protection hidden="1"/>
    </xf>
    <xf numFmtId="0" fontId="4" fillId="34" borderId="91" xfId="0" applyFont="1" applyFill="1" applyBorder="1" applyAlignment="1" applyProtection="1">
      <alignment horizontal="right" wrapText="1"/>
      <protection hidden="1"/>
    </xf>
    <xf numFmtId="0" fontId="4" fillId="34" borderId="117" xfId="0" applyFont="1" applyFill="1" applyBorder="1" applyAlignment="1" applyProtection="1">
      <alignment horizontal="right" wrapText="1"/>
      <protection hidden="1"/>
    </xf>
    <xf numFmtId="0" fontId="4" fillId="34" borderId="21" xfId="0" applyFont="1" applyFill="1" applyBorder="1" applyAlignment="1" applyProtection="1">
      <alignment horizontal="right" wrapText="1"/>
      <protection hidden="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Standard 8"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76">
    <dxf>
      <numFmt numFmtId="169" formatCode="000\.0000\.0000\.00"/>
    </dxf>
    <dxf>
      <numFmt numFmtId="170" formatCode="\7\5\6\.0000\.0000\.00"/>
    </dxf>
    <dxf>
      <font>
        <color theme="0"/>
      </font>
    </dxf>
    <dxf>
      <font>
        <color indexed="45"/>
      </font>
      <fill>
        <patternFill patternType="solid">
          <bgColor rgb="FFFFFF99"/>
        </patternFill>
      </fill>
    </dxf>
    <dxf>
      <numFmt numFmtId="169" formatCode="000\.0000\.0000\.00"/>
    </dxf>
    <dxf>
      <numFmt numFmtId="170" formatCode="\7\5\6\.0000\.0000\.00"/>
    </dxf>
    <dxf>
      <font>
        <color theme="0"/>
      </font>
    </dxf>
    <dxf>
      <font>
        <color indexed="45"/>
      </font>
      <fill>
        <patternFill patternType="solid">
          <bgColor rgb="FFFFFF99"/>
        </patternFill>
      </fill>
    </dxf>
    <dxf>
      <font>
        <color indexed="45"/>
      </font>
      <fill>
        <patternFill patternType="solid">
          <bgColor rgb="FFFFFF99"/>
        </patternFill>
      </fill>
    </dxf>
    <dxf>
      <font>
        <color indexed="45"/>
      </font>
      <fill>
        <patternFill patternType="solid">
          <bgColor rgb="FFFFFF99"/>
        </patternFill>
      </fill>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fill>
        <patternFill>
          <bgColor rgb="FFCCFFCC"/>
        </patternFill>
      </fill>
    </dxf>
    <dxf>
      <fill>
        <patternFill>
          <bgColor rgb="FFCCFFCC"/>
        </patternFill>
      </fill>
    </dxf>
    <dxf>
      <numFmt numFmtId="170" formatCode="\7\5\6\.0000\.0000\.00"/>
    </dxf>
    <dxf>
      <numFmt numFmtId="169" formatCode="000\.0000\.0000\.00"/>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10"/>
        </patternFill>
      </fill>
    </dxf>
    <dxf>
      <fill>
        <patternFill>
          <bgColor rgb="FFFF0000"/>
        </patternFill>
      </fill>
    </dxf>
    <dxf>
      <fill>
        <patternFill>
          <bgColor rgb="FFCCFFCC"/>
        </patternFill>
      </fill>
    </dxf>
    <dxf>
      <fill>
        <patternFill>
          <bgColor rgb="FFFF0000"/>
        </patternFill>
      </fill>
    </dxf>
    <dxf>
      <fill>
        <patternFill>
          <bgColor rgb="FFCCFFCC"/>
        </patternFill>
      </fill>
    </dxf>
    <dxf>
      <numFmt numFmtId="170" formatCode="\7\5\6\.0000\.0000\.00"/>
    </dxf>
    <dxf>
      <numFmt numFmtId="169" formatCode="000\.0000\.0000\.00"/>
    </dxf>
    <dxf>
      <fill>
        <patternFill>
          <bgColor rgb="FFCCFFCC"/>
        </patternFill>
      </fill>
    </dxf>
    <dxf>
      <fill>
        <patternFill>
          <bgColor rgb="FFCCFFCC"/>
        </patternFill>
      </fill>
    </dxf>
    <dxf>
      <numFmt numFmtId="170" formatCode="\7\5\6\.0000\.0000\.00"/>
    </dxf>
    <dxf>
      <numFmt numFmtId="169" formatCode="000\.0000\.0000\.00"/>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10"/>
        </patternFill>
      </fill>
    </dxf>
    <dxf>
      <fill>
        <patternFill patternType="none">
          <bgColor indexed="65"/>
        </patternFill>
      </fill>
    </dxf>
    <dxf>
      <fill>
        <patternFill patternType="none">
          <bgColor indexed="65"/>
        </patternFill>
      </fill>
    </dxf>
    <dxf>
      <fill>
        <patternFill>
          <bgColor rgb="FFCCFFCC"/>
        </patternFill>
      </fill>
    </dxf>
    <dxf>
      <numFmt numFmtId="170" formatCode="\7\5\6\.0000\.0000\.00"/>
    </dxf>
    <dxf>
      <numFmt numFmtId="169" formatCode="000\.0000\.0000\.00"/>
    </dxf>
    <dxf>
      <fill>
        <patternFill patternType="none">
          <bgColor indexed="65"/>
        </patternFill>
      </fill>
    </dxf>
    <dxf>
      <fill>
        <patternFill patternType="none">
          <bgColor indexed="65"/>
        </patternFill>
      </fill>
    </dxf>
    <dxf>
      <fill>
        <patternFill>
          <bgColor rgb="FFCCFFCC"/>
        </patternFill>
      </fill>
    </dxf>
    <dxf>
      <numFmt numFmtId="170" formatCode="\7\5\6\.0000\.0000\.00"/>
    </dxf>
    <dxf>
      <numFmt numFmtId="169" formatCode="000\.0000\.0000\.00"/>
    </dxf>
    <dxf>
      <fill>
        <patternFill patternType="none">
          <bgColor indexed="65"/>
        </patternFill>
      </fill>
    </dxf>
    <dxf>
      <fill>
        <patternFill patternType="none">
          <bgColor indexed="65"/>
        </patternFill>
      </fill>
    </dxf>
    <dxf>
      <fill>
        <patternFill>
          <bgColor rgb="FFCCFFCC"/>
        </patternFill>
      </fill>
    </dxf>
    <dxf>
      <numFmt numFmtId="170" formatCode="\7\5\6\.0000\.0000\.00"/>
    </dxf>
    <dxf>
      <numFmt numFmtId="169" formatCode="000\.0000\.0000\.00"/>
    </dxf>
    <dxf>
      <fill>
        <patternFill patternType="none">
          <bgColor indexed="65"/>
        </patternFill>
      </fill>
    </dxf>
    <dxf>
      <fill>
        <patternFill patternType="none">
          <bgColor indexed="65"/>
        </patternFill>
      </fill>
    </dxf>
    <dxf>
      <fill>
        <patternFill>
          <bgColor rgb="FFCCFFCC"/>
        </patternFill>
      </fill>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CCFFCC"/>
        </patternFill>
      </fill>
    </dxf>
    <dxf>
      <fill>
        <patternFill>
          <bgColor indexed="10"/>
        </patternFill>
      </fill>
    </dxf>
    <dxf>
      <font>
        <color rgb="FFFF99CC"/>
      </font>
      <fill>
        <patternFill patternType="solid">
          <bgColor rgb="FFFFFF99"/>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400050</xdr:colOff>
      <xdr:row>0</xdr:row>
      <xdr:rowOff>895350</xdr:rowOff>
    </xdr:to>
    <xdr:pic>
      <xdr:nvPicPr>
        <xdr:cNvPr id="1" name="Grafik 1"/>
        <xdr:cNvPicPr preferRelativeResize="1">
          <a:picLocks noChangeAspect="1"/>
        </xdr:cNvPicPr>
      </xdr:nvPicPr>
      <xdr:blipFill>
        <a:blip r:embed="rId1"/>
        <a:stretch>
          <a:fillRect/>
        </a:stretch>
      </xdr:blipFill>
      <xdr:spPr>
        <a:xfrm>
          <a:off x="9525" y="0"/>
          <a:ext cx="885825" cy="895350"/>
        </a:xfrm>
        <a:prstGeom prst="rect">
          <a:avLst/>
        </a:prstGeom>
        <a:noFill/>
        <a:ln w="9525" cmpd="sng">
          <a:noFill/>
        </a:ln>
      </xdr:spPr>
    </xdr:pic>
    <xdr:clientData/>
  </xdr:twoCellAnchor>
  <xdr:twoCellAnchor editAs="oneCell">
    <xdr:from>
      <xdr:col>0</xdr:col>
      <xdr:colOff>9525</xdr:colOff>
      <xdr:row>0</xdr:row>
      <xdr:rowOff>38100</xdr:rowOff>
    </xdr:from>
    <xdr:to>
      <xdr:col>2</xdr:col>
      <xdr:colOff>361950</xdr:colOff>
      <xdr:row>0</xdr:row>
      <xdr:rowOff>876300</xdr:rowOff>
    </xdr:to>
    <xdr:pic>
      <xdr:nvPicPr>
        <xdr:cNvPr id="2" name="Grafik 2"/>
        <xdr:cNvPicPr preferRelativeResize="1">
          <a:picLocks noChangeAspect="1"/>
        </xdr:cNvPicPr>
      </xdr:nvPicPr>
      <xdr:blipFill>
        <a:blip r:embed="rId2"/>
        <a:stretch>
          <a:fillRect/>
        </a:stretch>
      </xdr:blipFill>
      <xdr:spPr>
        <a:xfrm>
          <a:off x="9525" y="38100"/>
          <a:ext cx="8477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933450</xdr:colOff>
      <xdr:row>2</xdr:row>
      <xdr:rowOff>457200</xdr:rowOff>
    </xdr:to>
    <xdr:pic>
      <xdr:nvPicPr>
        <xdr:cNvPr id="1" name="Grafik 4"/>
        <xdr:cNvPicPr preferRelativeResize="1">
          <a:picLocks noChangeAspect="1"/>
        </xdr:cNvPicPr>
      </xdr:nvPicPr>
      <xdr:blipFill>
        <a:blip r:embed="rId1"/>
        <a:stretch>
          <a:fillRect/>
        </a:stretch>
      </xdr:blipFill>
      <xdr:spPr>
        <a:xfrm>
          <a:off x="28575" y="0"/>
          <a:ext cx="90487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1047750</xdr:colOff>
      <xdr:row>2</xdr:row>
      <xdr:rowOff>685800</xdr:rowOff>
    </xdr:to>
    <xdr:pic>
      <xdr:nvPicPr>
        <xdr:cNvPr id="1" name="Grafik 2"/>
        <xdr:cNvPicPr preferRelativeResize="1">
          <a:picLocks noChangeAspect="1"/>
        </xdr:cNvPicPr>
      </xdr:nvPicPr>
      <xdr:blipFill>
        <a:blip r:embed="rId1"/>
        <a:stretch>
          <a:fillRect/>
        </a:stretch>
      </xdr:blipFill>
      <xdr:spPr>
        <a:xfrm>
          <a:off x="38100" y="0"/>
          <a:ext cx="1009650"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0</xdr:col>
      <xdr:colOff>1038225</xdr:colOff>
      <xdr:row>5</xdr:row>
      <xdr:rowOff>0</xdr:rowOff>
    </xdr:to>
    <xdr:pic>
      <xdr:nvPicPr>
        <xdr:cNvPr id="1" name="Grafik 2"/>
        <xdr:cNvPicPr preferRelativeResize="1">
          <a:picLocks noChangeAspect="1"/>
        </xdr:cNvPicPr>
      </xdr:nvPicPr>
      <xdr:blipFill>
        <a:blip r:embed="rId1"/>
        <a:stretch>
          <a:fillRect/>
        </a:stretch>
      </xdr:blipFill>
      <xdr:spPr>
        <a:xfrm>
          <a:off x="19050" y="47625"/>
          <a:ext cx="1019175" cy="100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57150</xdr:rowOff>
    </xdr:from>
    <xdr:to>
      <xdr:col>0</xdr:col>
      <xdr:colOff>1038225</xdr:colOff>
      <xdr:row>5</xdr:row>
      <xdr:rowOff>9525</xdr:rowOff>
    </xdr:to>
    <xdr:pic>
      <xdr:nvPicPr>
        <xdr:cNvPr id="1" name="Grafik 1"/>
        <xdr:cNvPicPr preferRelativeResize="1">
          <a:picLocks noChangeAspect="1"/>
        </xdr:cNvPicPr>
      </xdr:nvPicPr>
      <xdr:blipFill>
        <a:blip r:embed="rId1"/>
        <a:stretch>
          <a:fillRect/>
        </a:stretch>
      </xdr:blipFill>
      <xdr:spPr>
        <a:xfrm>
          <a:off x="19050" y="57150"/>
          <a:ext cx="1019175" cy="100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1028700</xdr:colOff>
      <xdr:row>2</xdr:row>
      <xdr:rowOff>600075</xdr:rowOff>
    </xdr:to>
    <xdr:pic>
      <xdr:nvPicPr>
        <xdr:cNvPr id="1" name="Grafik 2"/>
        <xdr:cNvPicPr preferRelativeResize="1">
          <a:picLocks noChangeAspect="1"/>
        </xdr:cNvPicPr>
      </xdr:nvPicPr>
      <xdr:blipFill>
        <a:blip r:embed="rId1"/>
        <a:stretch>
          <a:fillRect/>
        </a:stretch>
      </xdr:blipFill>
      <xdr:spPr>
        <a:xfrm>
          <a:off x="19050" y="19050"/>
          <a:ext cx="1009650" cy="1000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Freelance\think%20beyonde\Excels\SWE\SWE-716%20503_Orig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ocalhost\C$\_________ASAL_SP\ASALfutur_Planung_Detailspezifikation_2020_07_und_0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thinkbeyondgmbh-my.sharepoint.com/_________ASAL_SP/ASALfutur_Planung_Detailspezifikation_2020_07_und_0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atavardians.sharepoint.com/sites/I_2019_SECO-ASALfutur/Shared%20Documents/General/Work%20Tracker.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thinkbeyondgmbh-my.sharepoint.com/Users/X60014420/ASALfutur/Berichte/Excel-Formulare/KAE/TMP/10403d_KAE-Abrechnung_10151d-10148d-10155d-10046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mmdaten Betrieb"/>
      <sheetName val="Stammdaten Mitarbeiter"/>
      <sheetName val="Abrech. wetterbed. Arbeitsausf."/>
      <sheetName val="Übersetzungstexte"/>
      <sheetName val="Hilfsdaten"/>
    </sheetNames>
    <sheetDataSet>
      <sheetData sheetId="4">
        <row r="3">
          <cell r="F3" t="str">
            <v>a1: bis 18 Mitarbeiter</v>
          </cell>
        </row>
        <row r="4">
          <cell r="F4" t="str">
            <v>a2: bis 39 Mitarbeiter</v>
          </cell>
        </row>
        <row r="5">
          <cell r="F5" t="str">
            <v>a3: bis 60 Mitarbeiter</v>
          </cell>
        </row>
        <row r="6">
          <cell r="F6" t="str">
            <v>a4: bis 81 Mitarbeiter</v>
          </cell>
        </row>
        <row r="7">
          <cell r="F7" t="str">
            <v>a5: bis 102 Mitarbeiter</v>
          </cell>
        </row>
        <row r="8">
          <cell r="F8" t="str">
            <v>b1: bis 144 Mitarbeiter</v>
          </cell>
        </row>
        <row r="9">
          <cell r="F9" t="str">
            <v>b2: bis 186 Mitarbeiter</v>
          </cell>
        </row>
        <row r="10">
          <cell r="F10" t="str">
            <v>b3: bis 207 Mitarbeiter</v>
          </cell>
        </row>
        <row r="11">
          <cell r="F11" t="str">
            <v>b4: bis 249 Mitarbeiter</v>
          </cell>
        </row>
        <row r="12">
          <cell r="F12" t="str">
            <v>b5: bis 291 Mitarbeiter</v>
          </cell>
        </row>
        <row r="13">
          <cell r="F13" t="str">
            <v>c1: bis 333 Mitarbeiter</v>
          </cell>
        </row>
        <row r="14">
          <cell r="F14" t="str">
            <v>c2: bis 375 Mitarbeiter</v>
          </cell>
        </row>
        <row r="15">
          <cell r="F15" t="str">
            <v>c3: bis 417 Mitarbeiter</v>
          </cell>
        </row>
        <row r="16">
          <cell r="F16" t="str">
            <v>c4: bis 459 Mitarbeiter</v>
          </cell>
        </row>
        <row r="17">
          <cell r="F17" t="str">
            <v>c5: bis 501 Mitarbeiter</v>
          </cell>
        </row>
        <row r="18">
          <cell r="F18" t="str">
            <v>d1: bis 564 Mitarbeiter</v>
          </cell>
        </row>
        <row r="19">
          <cell r="F19" t="str">
            <v>d2: bis 627 Mitarbeiter</v>
          </cell>
        </row>
        <row r="20">
          <cell r="F20" t="str">
            <v>d3: bis 690 Mitarbeiter</v>
          </cell>
        </row>
        <row r="21">
          <cell r="F21" t="str">
            <v>d4: bis 753 Mitarbeiter</v>
          </cell>
        </row>
        <row r="22">
          <cell r="F22" t="str">
            <v>e1: bis 816 Mitarbeiter</v>
          </cell>
        </row>
        <row r="23">
          <cell r="F23" t="str">
            <v>e2: bis 879 Mitarbeiter</v>
          </cell>
        </row>
        <row r="24">
          <cell r="F24" t="str">
            <v>e3: bis 942 Mitarbeiter</v>
          </cell>
        </row>
        <row r="25">
          <cell r="F25" t="str">
            <v>e4: bis 1005 Mitarbeiter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verview"/>
      <sheetName val="Documentation Tracker"/>
      <sheetName val="Software Tracker"/>
      <sheetName val="WP IT"/>
      <sheetName val="Removed from Object List"/>
      <sheetName val="JIRA Tracker"/>
      <sheetName val="Sheet1"/>
      <sheetName val="Historical"/>
      <sheetName val="Paramet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leitung"/>
      <sheetName val="10042d10043d Antrag"/>
      <sheetName val="10148d Stammdaten Mitarbeitende"/>
      <sheetName val="10155d Saisonale Ausfallstunden"/>
      <sheetName val="10046d Abrechnung"/>
      <sheetName val="10159d Rapport"/>
      <sheetName val="Hilfsdaten"/>
      <sheetName val="Übersetzungstexte"/>
    </sheetNames>
    <sheetDataSet>
      <sheetData sheetId="1">
        <row r="23">
          <cell r="I23" t="str">
            <v> </v>
          </cell>
        </row>
        <row r="28">
          <cell r="I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148"/>
  <sheetViews>
    <sheetView showGridLines="0" zoomScale="85" zoomScaleNormal="85" zoomScaleSheetLayoutView="85" zoomScalePageLayoutView="85" workbookViewId="0" topLeftCell="A1">
      <selection activeCell="A1" sqref="A1:D1"/>
    </sheetView>
  </sheetViews>
  <sheetFormatPr defaultColWidth="0" defaultRowHeight="15" zeroHeight="1"/>
  <cols>
    <col min="1" max="1" width="4.7109375" style="0" customWidth="1"/>
    <col min="2" max="2" width="2.7109375" style="124" customWidth="1"/>
    <col min="3" max="3" width="11.421875" style="0" customWidth="1"/>
    <col min="4" max="4" width="90.7109375" style="0" customWidth="1"/>
    <col min="5" max="5" width="5.7109375" style="0" customWidth="1"/>
    <col min="6" max="16384" width="0" style="0" hidden="1" customWidth="1"/>
  </cols>
  <sheetData>
    <row r="1" spans="1:4" s="183" customFormat="1" ht="109.5" customHeight="1">
      <c r="A1" s="406" t="s">
        <v>283</v>
      </c>
      <c r="B1" s="406"/>
      <c r="C1" s="406"/>
      <c r="D1" s="406"/>
    </row>
    <row r="2" spans="1:5" s="53" customFormat="1" ht="16.5" customHeight="1">
      <c r="A2" s="185"/>
      <c r="B2" s="432" t="s">
        <v>284</v>
      </c>
      <c r="C2" s="432"/>
      <c r="D2" s="432"/>
      <c r="E2" s="54"/>
    </row>
    <row r="3" spans="1:5" s="53" customFormat="1" ht="16.5" customHeight="1">
      <c r="A3" s="185"/>
      <c r="B3" s="186"/>
      <c r="C3" s="187"/>
      <c r="D3" s="187"/>
      <c r="E3" s="54"/>
    </row>
    <row r="4" spans="1:5" s="112" customFormat="1" ht="42" customHeight="1">
      <c r="A4" s="188"/>
      <c r="B4" s="417" t="s">
        <v>412</v>
      </c>
      <c r="C4" s="417"/>
      <c r="D4" s="417"/>
      <c r="E4" s="111"/>
    </row>
    <row r="5" spans="1:5" s="53" customFormat="1" ht="13.5" customHeight="1">
      <c r="A5" s="185"/>
      <c r="B5" s="186"/>
      <c r="C5" s="187"/>
      <c r="D5" s="187"/>
      <c r="E5" s="54"/>
    </row>
    <row r="6" spans="1:4" s="53" customFormat="1" ht="13.5" customHeight="1">
      <c r="A6" s="185"/>
      <c r="B6" s="186"/>
      <c r="C6" s="187"/>
      <c r="D6" s="189" t="s">
        <v>285</v>
      </c>
    </row>
    <row r="7" spans="1:4" s="53" customFormat="1" ht="13.5" customHeight="1">
      <c r="A7" s="185"/>
      <c r="B7" s="186"/>
      <c r="C7" s="187"/>
      <c r="D7" s="190" t="s">
        <v>286</v>
      </c>
    </row>
    <row r="8" spans="1:4" s="53" customFormat="1" ht="13.5" customHeight="1">
      <c r="A8" s="185"/>
      <c r="B8" s="186"/>
      <c r="C8" s="187"/>
      <c r="D8" s="191" t="s">
        <v>287</v>
      </c>
    </row>
    <row r="9" spans="1:4" s="183" customFormat="1" ht="13.5" customHeight="1">
      <c r="A9" s="192"/>
      <c r="B9" s="119"/>
      <c r="C9" s="257"/>
      <c r="D9" s="193" t="s">
        <v>288</v>
      </c>
    </row>
    <row r="10" spans="1:4" s="183" customFormat="1" ht="13.5" customHeight="1">
      <c r="A10" s="192"/>
      <c r="B10" s="119"/>
      <c r="C10" s="257"/>
      <c r="D10" s="257"/>
    </row>
    <row r="11" spans="1:4" s="183" customFormat="1" ht="13.5" customHeight="1">
      <c r="A11" s="257"/>
      <c r="B11" s="119"/>
      <c r="C11" s="257"/>
      <c r="D11" s="257"/>
    </row>
    <row r="12" spans="1:4" s="183" customFormat="1" ht="15.75" customHeight="1">
      <c r="A12" s="194"/>
      <c r="B12" s="433" t="s">
        <v>289</v>
      </c>
      <c r="C12" s="433"/>
      <c r="D12" s="433"/>
    </row>
    <row r="13" spans="1:4" s="183" customFormat="1" ht="13.5" customHeight="1">
      <c r="A13" s="194"/>
      <c r="B13" s="434"/>
      <c r="C13" s="434"/>
      <c r="D13" s="434"/>
    </row>
    <row r="14" spans="1:4" s="114" customFormat="1" ht="13.5" customHeight="1">
      <c r="A14" s="113"/>
      <c r="B14" s="428" t="s">
        <v>486</v>
      </c>
      <c r="C14" s="435"/>
      <c r="D14" s="435"/>
    </row>
    <row r="15" spans="1:4" s="183" customFormat="1" ht="13.5" customHeight="1">
      <c r="A15" s="194"/>
      <c r="B15" s="117"/>
      <c r="C15" s="259"/>
      <c r="D15" s="259"/>
    </row>
    <row r="16" spans="1:4" s="183" customFormat="1" ht="13.5" customHeight="1">
      <c r="A16" s="194"/>
      <c r="B16" s="430" t="s">
        <v>290</v>
      </c>
      <c r="C16" s="430"/>
      <c r="D16" s="430"/>
    </row>
    <row r="17" spans="1:4" s="183" customFormat="1" ht="13.5" customHeight="1">
      <c r="A17" s="194"/>
      <c r="B17" s="431" t="s">
        <v>291</v>
      </c>
      <c r="C17" s="431"/>
      <c r="D17" s="431"/>
    </row>
    <row r="18" spans="1:4" s="183" customFormat="1" ht="13.5" customHeight="1">
      <c r="A18" s="194"/>
      <c r="B18" s="115"/>
      <c r="C18" s="201"/>
      <c r="D18" s="201"/>
    </row>
    <row r="19" spans="1:4" s="183" customFormat="1" ht="13.5" customHeight="1">
      <c r="A19" s="194"/>
      <c r="B19" s="430" t="s">
        <v>292</v>
      </c>
      <c r="C19" s="430"/>
      <c r="D19" s="430"/>
    </row>
    <row r="20" spans="1:4" s="183" customFormat="1" ht="27.75" customHeight="1">
      <c r="A20" s="194"/>
      <c r="B20" s="417" t="s">
        <v>429</v>
      </c>
      <c r="C20" s="417"/>
      <c r="D20" s="417"/>
    </row>
    <row r="21" spans="1:4" s="183" customFormat="1" ht="13.5" customHeight="1">
      <c r="A21" s="194"/>
      <c r="B21" s="434"/>
      <c r="C21" s="434"/>
      <c r="D21" s="434"/>
    </row>
    <row r="22" spans="1:4" s="183" customFormat="1" ht="13.5" customHeight="1">
      <c r="A22" s="194"/>
      <c r="B22" s="430" t="s">
        <v>293</v>
      </c>
      <c r="C22" s="430"/>
      <c r="D22" s="430"/>
    </row>
    <row r="23" spans="1:4" s="183" customFormat="1" ht="13.5" customHeight="1">
      <c r="A23" s="194"/>
      <c r="B23" s="431" t="s">
        <v>294</v>
      </c>
      <c r="C23" s="431"/>
      <c r="D23" s="431"/>
    </row>
    <row r="24" spans="1:4" s="183" customFormat="1" ht="13.5" customHeight="1">
      <c r="A24" s="194"/>
      <c r="B24" s="117"/>
      <c r="C24" s="358"/>
      <c r="D24" s="358"/>
    </row>
    <row r="25" spans="1:4" s="183" customFormat="1" ht="13.5" customHeight="1">
      <c r="A25" s="194"/>
      <c r="B25" s="430" t="s">
        <v>430</v>
      </c>
      <c r="C25" s="430"/>
      <c r="D25" s="430"/>
    </row>
    <row r="26" spans="1:4" s="183" customFormat="1" ht="27.75" customHeight="1">
      <c r="A26" s="194"/>
      <c r="B26" s="417" t="s">
        <v>413</v>
      </c>
      <c r="C26" s="417"/>
      <c r="D26" s="417"/>
    </row>
    <row r="27" spans="1:4" s="183" customFormat="1" ht="13.5" customHeight="1">
      <c r="A27" s="194"/>
      <c r="B27" s="117"/>
      <c r="C27" s="358"/>
      <c r="D27" s="358"/>
    </row>
    <row r="28" spans="1:4" s="183" customFormat="1" ht="13.5" customHeight="1">
      <c r="A28" s="194"/>
      <c r="B28" s="430" t="s">
        <v>414</v>
      </c>
      <c r="C28" s="430"/>
      <c r="D28" s="430"/>
    </row>
    <row r="29" spans="1:4" s="183" customFormat="1" ht="13.5" customHeight="1">
      <c r="A29" s="194"/>
      <c r="B29" s="431" t="s">
        <v>295</v>
      </c>
      <c r="C29" s="431"/>
      <c r="D29" s="431"/>
    </row>
    <row r="30" spans="1:4" s="183" customFormat="1" ht="13.5" customHeight="1">
      <c r="A30" s="194"/>
      <c r="B30" s="115"/>
      <c r="C30" s="359"/>
      <c r="D30" s="359"/>
    </row>
    <row r="31" spans="1:4" s="183" customFormat="1" ht="13.5" customHeight="1">
      <c r="A31" s="194"/>
      <c r="B31" s="436" t="s">
        <v>296</v>
      </c>
      <c r="C31" s="436"/>
      <c r="D31" s="436"/>
    </row>
    <row r="32" spans="1:4" s="183" customFormat="1" ht="13.5" customHeight="1">
      <c r="A32" s="194"/>
      <c r="B32" s="421" t="s">
        <v>487</v>
      </c>
      <c r="C32" s="421"/>
      <c r="D32" s="421"/>
    </row>
    <row r="33" spans="1:4" s="183" customFormat="1" ht="13.5" customHeight="1">
      <c r="A33" s="194"/>
      <c r="B33" s="434"/>
      <c r="C33" s="434"/>
      <c r="D33" s="434"/>
    </row>
    <row r="34" spans="1:4" s="183" customFormat="1" ht="13.5" customHeight="1">
      <c r="A34" s="194"/>
      <c r="B34" s="430" t="s">
        <v>431</v>
      </c>
      <c r="C34" s="430"/>
      <c r="D34" s="430"/>
    </row>
    <row r="35" spans="1:4" s="183" customFormat="1" ht="15.75" customHeight="1">
      <c r="A35" s="194"/>
      <c r="B35" s="417" t="s">
        <v>432</v>
      </c>
      <c r="C35" s="417"/>
      <c r="D35" s="417"/>
    </row>
    <row r="36" spans="1:4" s="183" customFormat="1" ht="13.5" customHeight="1">
      <c r="A36" s="194"/>
      <c r="B36" s="117"/>
      <c r="C36" s="358"/>
      <c r="D36" s="358"/>
    </row>
    <row r="37" spans="1:4" s="183" customFormat="1" ht="13.5" customHeight="1">
      <c r="A37" s="194"/>
      <c r="B37" s="430" t="s">
        <v>297</v>
      </c>
      <c r="C37" s="430"/>
      <c r="D37" s="430"/>
    </row>
    <row r="38" spans="1:4" s="183" customFormat="1" ht="13.5" customHeight="1">
      <c r="A38" s="194"/>
      <c r="B38" s="422" t="s">
        <v>433</v>
      </c>
      <c r="C38" s="422"/>
      <c r="D38" s="422"/>
    </row>
    <row r="39" spans="1:4" s="257" customFormat="1" ht="12.75" customHeight="1">
      <c r="A39" s="194"/>
      <c r="B39" s="259"/>
      <c r="C39" s="259"/>
      <c r="D39" s="259"/>
    </row>
    <row r="40" spans="1:4" s="257" customFormat="1" ht="12.75" customHeight="1">
      <c r="A40" s="194"/>
      <c r="B40" s="356" t="s">
        <v>434</v>
      </c>
      <c r="C40" s="259"/>
      <c r="D40" s="259"/>
    </row>
    <row r="41" spans="1:4" s="257" customFormat="1" ht="12.75" customHeight="1">
      <c r="A41" s="194"/>
      <c r="B41" s="259" t="s">
        <v>298</v>
      </c>
      <c r="C41" s="259"/>
      <c r="D41" s="259"/>
    </row>
    <row r="42" spans="1:4" s="183" customFormat="1" ht="13.5" customHeight="1">
      <c r="A42" s="194"/>
      <c r="B42" s="422"/>
      <c r="C42" s="422"/>
      <c r="D42" s="422"/>
    </row>
    <row r="43" spans="1:4" s="183" customFormat="1" ht="13.5" customHeight="1">
      <c r="A43" s="194"/>
      <c r="B43" s="430" t="s">
        <v>299</v>
      </c>
      <c r="C43" s="430"/>
      <c r="D43" s="430"/>
    </row>
    <row r="44" spans="1:4" s="183" customFormat="1" ht="13.5" customHeight="1">
      <c r="A44" s="194"/>
      <c r="B44" s="421" t="s">
        <v>435</v>
      </c>
      <c r="C44" s="421"/>
      <c r="D44" s="421"/>
    </row>
    <row r="45" spans="1:4" s="183" customFormat="1" ht="13.5" customHeight="1">
      <c r="A45" s="194"/>
      <c r="B45" s="431"/>
      <c r="C45" s="431"/>
      <c r="D45" s="431"/>
    </row>
    <row r="46" spans="1:4" s="183" customFormat="1" ht="13.5" customHeight="1">
      <c r="A46" s="194"/>
      <c r="B46" s="430" t="s">
        <v>300</v>
      </c>
      <c r="C46" s="430"/>
      <c r="D46" s="430"/>
    </row>
    <row r="47" spans="1:4" s="183" customFormat="1" ht="13.5" customHeight="1">
      <c r="A47" s="194"/>
      <c r="B47" s="421" t="s">
        <v>436</v>
      </c>
      <c r="C47" s="421"/>
      <c r="D47" s="421"/>
    </row>
    <row r="48" spans="1:4" s="183" customFormat="1" ht="13.5" customHeight="1">
      <c r="A48" s="194"/>
      <c r="B48" s="418"/>
      <c r="C48" s="418"/>
      <c r="D48" s="418"/>
    </row>
    <row r="49" spans="1:4" s="183" customFormat="1" ht="13.5" customHeight="1">
      <c r="A49" s="194"/>
      <c r="B49" s="430" t="s">
        <v>301</v>
      </c>
      <c r="C49" s="430"/>
      <c r="D49" s="430"/>
    </row>
    <row r="50" spans="1:4" s="184" customFormat="1" ht="27.75" customHeight="1">
      <c r="A50" s="195"/>
      <c r="B50" s="421" t="s">
        <v>302</v>
      </c>
      <c r="C50" s="421"/>
      <c r="D50" s="421"/>
    </row>
    <row r="51" spans="1:4" s="183" customFormat="1" ht="13.5" customHeight="1">
      <c r="A51" s="194"/>
      <c r="B51" s="431"/>
      <c r="C51" s="431"/>
      <c r="D51" s="431"/>
    </row>
    <row r="52" spans="1:4" s="183" customFormat="1" ht="13.5" customHeight="1">
      <c r="A52" s="194"/>
      <c r="B52" s="430" t="s">
        <v>303</v>
      </c>
      <c r="C52" s="430"/>
      <c r="D52" s="430"/>
    </row>
    <row r="53" spans="1:4" s="184" customFormat="1" ht="14.25" customHeight="1">
      <c r="A53" s="195"/>
      <c r="B53" s="431" t="s">
        <v>437</v>
      </c>
      <c r="C53" s="431"/>
      <c r="D53" s="431"/>
    </row>
    <row r="54" spans="1:4" s="183" customFormat="1" ht="13.5" customHeight="1">
      <c r="A54" s="194"/>
      <c r="B54" s="431"/>
      <c r="C54" s="431"/>
      <c r="D54" s="431"/>
    </row>
    <row r="55" spans="1:4" s="183" customFormat="1" ht="13.5" customHeight="1">
      <c r="A55" s="194"/>
      <c r="B55" s="430" t="s">
        <v>304</v>
      </c>
      <c r="C55" s="430"/>
      <c r="D55" s="430"/>
    </row>
    <row r="56" spans="1:4" s="183" customFormat="1" ht="27.75" customHeight="1">
      <c r="A56" s="194"/>
      <c r="B56" s="421" t="s">
        <v>438</v>
      </c>
      <c r="C56" s="421"/>
      <c r="D56" s="421"/>
    </row>
    <row r="57" spans="1:4" s="183" customFormat="1" ht="13.5" customHeight="1">
      <c r="A57" s="194"/>
      <c r="B57" s="117"/>
      <c r="C57" s="257"/>
      <c r="D57" s="257"/>
    </row>
    <row r="58" spans="1:4" s="183" customFormat="1" ht="13.5" customHeight="1">
      <c r="A58" s="194"/>
      <c r="B58" s="430" t="s">
        <v>439</v>
      </c>
      <c r="C58" s="430"/>
      <c r="D58" s="430"/>
    </row>
    <row r="59" spans="1:4" s="183" customFormat="1" ht="13.5" customHeight="1">
      <c r="A59" s="194"/>
      <c r="B59" s="421" t="s">
        <v>440</v>
      </c>
      <c r="C59" s="421"/>
      <c r="D59" s="421"/>
    </row>
    <row r="60" spans="1:4" s="183" customFormat="1" ht="13.5" customHeight="1">
      <c r="A60" s="194"/>
      <c r="B60" s="431"/>
      <c r="C60" s="431"/>
      <c r="D60" s="431"/>
    </row>
    <row r="61" spans="1:4" s="183" customFormat="1" ht="13.5" customHeight="1">
      <c r="A61" s="194"/>
      <c r="B61" s="427" t="s">
        <v>441</v>
      </c>
      <c r="C61" s="427"/>
      <c r="D61" s="427"/>
    </row>
    <row r="62" spans="1:4" s="183" customFormat="1" ht="13.5" customHeight="1">
      <c r="A62" s="194"/>
      <c r="B62" s="421" t="s">
        <v>440</v>
      </c>
      <c r="C62" s="421"/>
      <c r="D62" s="421"/>
    </row>
    <row r="63" spans="1:4" s="183" customFormat="1" ht="13.5" customHeight="1">
      <c r="A63" s="194"/>
      <c r="B63" s="196"/>
      <c r="C63" s="258"/>
      <c r="D63" s="258"/>
    </row>
    <row r="64" spans="1:4" s="183" customFormat="1" ht="13.5" customHeight="1">
      <c r="A64" s="194"/>
      <c r="B64" s="427" t="s">
        <v>442</v>
      </c>
      <c r="C64" s="430"/>
      <c r="D64" s="430"/>
    </row>
    <row r="65" spans="1:4" s="184" customFormat="1" ht="27.75" customHeight="1">
      <c r="A65" s="195"/>
      <c r="B65" s="421" t="s">
        <v>488</v>
      </c>
      <c r="C65" s="421"/>
      <c r="D65" s="421"/>
    </row>
    <row r="66" spans="1:4" s="183" customFormat="1" ht="13.5" customHeight="1">
      <c r="A66" s="194"/>
      <c r="B66" s="196"/>
      <c r="C66" s="258"/>
      <c r="D66" s="258"/>
    </row>
    <row r="67" spans="1:4" s="183" customFormat="1" ht="13.5" customHeight="1">
      <c r="A67" s="194"/>
      <c r="B67" s="430" t="s">
        <v>443</v>
      </c>
      <c r="C67" s="430"/>
      <c r="D67" s="430"/>
    </row>
    <row r="68" spans="1:4" s="183" customFormat="1" ht="13.5" customHeight="1">
      <c r="A68" s="194"/>
      <c r="B68" s="421" t="s">
        <v>440</v>
      </c>
      <c r="C68" s="421"/>
      <c r="D68" s="421"/>
    </row>
    <row r="69" spans="1:4" s="183" customFormat="1" ht="13.5" customHeight="1">
      <c r="A69" s="194"/>
      <c r="B69" s="119"/>
      <c r="C69" s="357"/>
      <c r="D69" s="357"/>
    </row>
    <row r="70" spans="1:4" s="183" customFormat="1" ht="13.5" customHeight="1">
      <c r="A70" s="194"/>
      <c r="B70" s="429" t="s">
        <v>305</v>
      </c>
      <c r="C70" s="429"/>
      <c r="D70" s="429"/>
    </row>
    <row r="71" spans="1:4" s="183" customFormat="1" ht="13.5" customHeight="1">
      <c r="A71" s="194"/>
      <c r="B71" s="421" t="s">
        <v>306</v>
      </c>
      <c r="C71" s="421"/>
      <c r="D71" s="421"/>
    </row>
    <row r="72" spans="1:4" s="183" customFormat="1" ht="13.5" customHeight="1">
      <c r="A72" s="194"/>
      <c r="B72" s="117"/>
      <c r="C72" s="257"/>
      <c r="D72" s="257"/>
    </row>
    <row r="73" s="183" customFormat="1" ht="13.5" customHeight="1">
      <c r="B73" s="115"/>
    </row>
    <row r="74" spans="1:4" s="257" customFormat="1" ht="15.75">
      <c r="A74" s="125"/>
      <c r="B74" s="424" t="s">
        <v>307</v>
      </c>
      <c r="C74" s="424"/>
      <c r="D74" s="424"/>
    </row>
    <row r="75" spans="1:2" s="183" customFormat="1" ht="12.75" customHeight="1">
      <c r="A75" s="116"/>
      <c r="B75" s="115"/>
    </row>
    <row r="76" spans="1:4" s="197" customFormat="1" ht="26.25" customHeight="1">
      <c r="A76" s="125"/>
      <c r="B76" s="425" t="s">
        <v>495</v>
      </c>
      <c r="C76" s="426"/>
      <c r="D76" s="426"/>
    </row>
    <row r="77" spans="1:4" s="183" customFormat="1" ht="12.75" customHeight="1">
      <c r="A77" s="116"/>
      <c r="B77" s="428"/>
      <c r="C77" s="428"/>
      <c r="D77" s="428"/>
    </row>
    <row r="78" spans="1:4" s="183" customFormat="1" ht="12.75" customHeight="1">
      <c r="A78" s="116"/>
      <c r="B78" s="200"/>
      <c r="C78" s="184"/>
      <c r="D78" s="184"/>
    </row>
    <row r="79" spans="1:4" s="183" customFormat="1" ht="12.75" customHeight="1">
      <c r="A79" s="116"/>
      <c r="B79" s="427" t="s">
        <v>308</v>
      </c>
      <c r="C79" s="427"/>
      <c r="D79" s="427"/>
    </row>
    <row r="80" spans="1:4" s="257" customFormat="1" ht="40.5" customHeight="1">
      <c r="A80" s="125"/>
      <c r="B80" s="119" t="s">
        <v>445</v>
      </c>
      <c r="C80" s="421" t="s">
        <v>444</v>
      </c>
      <c r="D80" s="421"/>
    </row>
    <row r="81" spans="1:4" s="183" customFormat="1" ht="12.75" customHeight="1">
      <c r="A81" s="116"/>
      <c r="B81" s="200"/>
      <c r="C81" s="184"/>
      <c r="D81" s="184"/>
    </row>
    <row r="82" spans="1:4" s="183" customFormat="1" ht="12.75" customHeight="1">
      <c r="A82" s="116"/>
      <c r="B82" s="429" t="s">
        <v>446</v>
      </c>
      <c r="C82" s="429"/>
      <c r="D82" s="429"/>
    </row>
    <row r="83" spans="1:4" s="183" customFormat="1" ht="12.75" customHeight="1">
      <c r="A83" s="116"/>
      <c r="B83" s="421" t="s">
        <v>309</v>
      </c>
      <c r="C83" s="421"/>
      <c r="D83" s="421"/>
    </row>
    <row r="84" spans="1:4" s="183" customFormat="1" ht="27.75" customHeight="1">
      <c r="A84" s="116"/>
      <c r="B84" s="117" t="s">
        <v>242</v>
      </c>
      <c r="C84" s="421" t="s">
        <v>310</v>
      </c>
      <c r="D84" s="421"/>
    </row>
    <row r="85" spans="1:4" s="183" customFormat="1" ht="15.75" customHeight="1">
      <c r="A85" s="116"/>
      <c r="B85" s="117" t="s">
        <v>242</v>
      </c>
      <c r="C85" s="421" t="s">
        <v>447</v>
      </c>
      <c r="D85" s="421"/>
    </row>
    <row r="86" spans="1:4" s="258" customFormat="1" ht="51" customHeight="1">
      <c r="A86" s="118"/>
      <c r="B86" s="119" t="s">
        <v>242</v>
      </c>
      <c r="C86" s="421" t="s">
        <v>311</v>
      </c>
      <c r="D86" s="421"/>
    </row>
    <row r="87" spans="1:4" s="183" customFormat="1" ht="13.5" customHeight="1">
      <c r="A87" s="116"/>
      <c r="B87" s="117" t="s">
        <v>242</v>
      </c>
      <c r="C87" s="422" t="s">
        <v>448</v>
      </c>
      <c r="D87" s="422"/>
    </row>
    <row r="88" spans="1:4" s="258" customFormat="1" ht="27" customHeight="1">
      <c r="A88" s="118"/>
      <c r="B88" s="119" t="s">
        <v>242</v>
      </c>
      <c r="C88" s="421" t="s">
        <v>449</v>
      </c>
      <c r="D88" s="421"/>
    </row>
    <row r="89" spans="1:4" s="183" customFormat="1" ht="12.75" customHeight="1">
      <c r="A89" s="116"/>
      <c r="B89" s="117" t="s">
        <v>242</v>
      </c>
      <c r="C89" s="422" t="s">
        <v>312</v>
      </c>
      <c r="D89" s="422"/>
    </row>
    <row r="90" spans="1:4" s="183" customFormat="1" ht="12.75" customHeight="1">
      <c r="A90" s="116"/>
      <c r="B90" s="117"/>
      <c r="C90" s="184"/>
      <c r="D90" s="184"/>
    </row>
    <row r="91" spans="1:4" s="183" customFormat="1" ht="12.75" customHeight="1">
      <c r="A91" s="116"/>
      <c r="B91" s="423" t="s">
        <v>313</v>
      </c>
      <c r="C91" s="423"/>
      <c r="D91" s="423"/>
    </row>
    <row r="92" spans="1:4" s="257" customFormat="1" ht="12.75" customHeight="1">
      <c r="A92" s="125"/>
      <c r="B92" s="417" t="s">
        <v>489</v>
      </c>
      <c r="C92" s="417"/>
      <c r="D92" s="417"/>
    </row>
    <row r="93" spans="1:4" s="183" customFormat="1" ht="12.75" customHeight="1">
      <c r="A93" s="116"/>
      <c r="B93" s="115"/>
      <c r="C93" s="259"/>
      <c r="D93" s="259"/>
    </row>
    <row r="94" spans="1:4" s="183" customFormat="1" ht="12.75" customHeight="1">
      <c r="A94" s="116"/>
      <c r="B94" s="413" t="s">
        <v>314</v>
      </c>
      <c r="C94" s="413"/>
      <c r="D94" s="413"/>
    </row>
    <row r="95" spans="1:4" s="183" customFormat="1" ht="26.25" customHeight="1">
      <c r="A95" s="116"/>
      <c r="B95" s="411" t="s">
        <v>450</v>
      </c>
      <c r="C95" s="411"/>
      <c r="D95" s="411"/>
    </row>
    <row r="96" spans="1:4" s="183" customFormat="1" ht="12.75" customHeight="1">
      <c r="A96" s="116"/>
      <c r="B96" s="184"/>
      <c r="C96" s="184"/>
      <c r="D96" s="184"/>
    </row>
    <row r="97" spans="1:4" s="183" customFormat="1" ht="12.75" customHeight="1">
      <c r="A97" s="116"/>
      <c r="B97" s="413" t="s">
        <v>451</v>
      </c>
      <c r="C97" s="413"/>
      <c r="D97" s="413"/>
    </row>
    <row r="98" spans="1:4" s="183" customFormat="1" ht="12.75" customHeight="1">
      <c r="A98" s="116"/>
      <c r="B98" s="411" t="s">
        <v>452</v>
      </c>
      <c r="C98" s="411"/>
      <c r="D98" s="411"/>
    </row>
    <row r="99" spans="1:4" s="183" customFormat="1" ht="12.75" customHeight="1">
      <c r="A99" s="116"/>
      <c r="B99" s="115"/>
      <c r="C99" s="259"/>
      <c r="D99" s="259"/>
    </row>
    <row r="100" spans="1:4" s="183" customFormat="1" ht="12.75" customHeight="1">
      <c r="A100" s="116"/>
      <c r="B100" s="413" t="s">
        <v>428</v>
      </c>
      <c r="C100" s="413"/>
      <c r="D100" s="413"/>
    </row>
    <row r="101" spans="1:4" s="183" customFormat="1" ht="26.25" customHeight="1">
      <c r="A101" s="116"/>
      <c r="B101" s="411" t="s">
        <v>490</v>
      </c>
      <c r="C101" s="411"/>
      <c r="D101" s="411"/>
    </row>
    <row r="102" spans="1:4" s="183" customFormat="1" ht="12.75" customHeight="1">
      <c r="A102" s="116"/>
      <c r="B102" s="115"/>
      <c r="C102" s="259"/>
      <c r="D102" s="259"/>
    </row>
    <row r="103" spans="1:4" s="183" customFormat="1" ht="12.75" customHeight="1">
      <c r="A103" s="116"/>
      <c r="B103" s="413" t="s">
        <v>315</v>
      </c>
      <c r="C103" s="413"/>
      <c r="D103" s="413"/>
    </row>
    <row r="104" spans="1:4" s="183" customFormat="1" ht="12.75" customHeight="1">
      <c r="A104" s="116"/>
      <c r="B104" s="418" t="s">
        <v>453</v>
      </c>
      <c r="C104" s="418"/>
      <c r="D104" s="418"/>
    </row>
    <row r="105" spans="1:4" s="183" customFormat="1" ht="12.75" customHeight="1">
      <c r="A105" s="116"/>
      <c r="B105" s="115"/>
      <c r="C105" s="259"/>
      <c r="D105" s="259"/>
    </row>
    <row r="106" spans="1:4" s="183" customFormat="1" ht="12.75" customHeight="1">
      <c r="A106" s="116"/>
      <c r="B106" s="413" t="s">
        <v>316</v>
      </c>
      <c r="C106" s="413"/>
      <c r="D106" s="413"/>
    </row>
    <row r="107" spans="1:4" s="183" customFormat="1" ht="66.75" customHeight="1">
      <c r="A107" s="116"/>
      <c r="B107" s="411" t="s">
        <v>454</v>
      </c>
      <c r="C107" s="411"/>
      <c r="D107" s="411"/>
    </row>
    <row r="108" spans="1:4" s="183" customFormat="1" ht="12.75" customHeight="1">
      <c r="A108" s="116"/>
      <c r="B108" s="115"/>
      <c r="C108" s="259"/>
      <c r="D108" s="259"/>
    </row>
    <row r="109" spans="1:4" s="183" customFormat="1" ht="12.75" customHeight="1">
      <c r="A109" s="116"/>
      <c r="B109" s="413" t="s">
        <v>455</v>
      </c>
      <c r="C109" s="413"/>
      <c r="D109" s="413"/>
    </row>
    <row r="110" spans="1:4" s="183" customFormat="1" ht="39" customHeight="1">
      <c r="A110" s="116"/>
      <c r="B110" s="411" t="s">
        <v>456</v>
      </c>
      <c r="C110" s="411"/>
      <c r="D110" s="411"/>
    </row>
    <row r="111" spans="1:4" s="183" customFormat="1" ht="12.75" customHeight="1">
      <c r="A111" s="116"/>
      <c r="B111" s="115"/>
      <c r="C111" s="259"/>
      <c r="D111" s="259"/>
    </row>
    <row r="112" spans="1:4" s="183" customFormat="1" ht="12.75" customHeight="1">
      <c r="A112" s="116"/>
      <c r="B112" s="413" t="s">
        <v>347</v>
      </c>
      <c r="C112" s="413"/>
      <c r="D112" s="413"/>
    </row>
    <row r="113" spans="1:4" s="183" customFormat="1" ht="12.75" customHeight="1">
      <c r="A113" s="116"/>
      <c r="B113" s="418" t="s">
        <v>317</v>
      </c>
      <c r="C113" s="418"/>
      <c r="D113" s="418"/>
    </row>
    <row r="114" spans="1:4" s="183" customFormat="1" ht="26.25" customHeight="1">
      <c r="A114" s="116"/>
      <c r="B114" s="419" t="s">
        <v>491</v>
      </c>
      <c r="C114" s="419"/>
      <c r="D114" s="419"/>
    </row>
    <row r="115" spans="1:4" s="183" customFormat="1" ht="26.25" customHeight="1">
      <c r="A115" s="116"/>
      <c r="B115" s="419" t="s">
        <v>457</v>
      </c>
      <c r="C115" s="411"/>
      <c r="D115" s="411"/>
    </row>
    <row r="116" spans="1:4" s="183" customFormat="1" ht="12.75" customHeight="1">
      <c r="A116" s="116"/>
      <c r="B116" s="260"/>
      <c r="C116" s="184"/>
      <c r="D116" s="184"/>
    </row>
    <row r="117" spans="1:4" s="183" customFormat="1" ht="12.75" customHeight="1">
      <c r="A117" s="116"/>
      <c r="B117" s="412" t="s">
        <v>348</v>
      </c>
      <c r="C117" s="412"/>
      <c r="D117" s="412"/>
    </row>
    <row r="118" spans="1:4" s="183" customFormat="1" ht="12.75" customHeight="1">
      <c r="A118" s="116"/>
      <c r="B118" s="418" t="s">
        <v>458</v>
      </c>
      <c r="C118" s="418"/>
      <c r="D118" s="418"/>
    </row>
    <row r="119" spans="1:4" s="183" customFormat="1" ht="12.75" customHeight="1">
      <c r="A119" s="116"/>
      <c r="B119" s="115"/>
      <c r="C119" s="259"/>
      <c r="D119" s="259"/>
    </row>
    <row r="120" spans="1:4" s="183" customFormat="1" ht="12.75" customHeight="1">
      <c r="A120" s="116"/>
      <c r="B120" s="413" t="s">
        <v>318</v>
      </c>
      <c r="C120" s="413"/>
      <c r="D120" s="413"/>
    </row>
    <row r="121" spans="1:4" s="183" customFormat="1" ht="26.25" customHeight="1">
      <c r="A121" s="116"/>
      <c r="B121" s="411" t="s">
        <v>459</v>
      </c>
      <c r="C121" s="411"/>
      <c r="D121" s="411"/>
    </row>
    <row r="122" spans="1:4" s="183" customFormat="1" ht="12.75" customHeight="1">
      <c r="A122" s="116"/>
      <c r="B122" s="115"/>
      <c r="C122" s="259"/>
      <c r="D122" s="259"/>
    </row>
    <row r="123" spans="1:4" s="183" customFormat="1" ht="12.75" customHeight="1">
      <c r="A123" s="116"/>
      <c r="B123" s="413" t="s">
        <v>319</v>
      </c>
      <c r="C123" s="413"/>
      <c r="D123" s="413"/>
    </row>
    <row r="124" spans="1:4" s="183" customFormat="1" ht="39.75" customHeight="1">
      <c r="A124" s="116"/>
      <c r="B124" s="411" t="s">
        <v>462</v>
      </c>
      <c r="C124" s="418"/>
      <c r="D124" s="418"/>
    </row>
    <row r="125" spans="1:4" s="183" customFormat="1" ht="12.75" customHeight="1">
      <c r="A125" s="116"/>
      <c r="B125" s="419" t="s">
        <v>460</v>
      </c>
      <c r="C125" s="411"/>
      <c r="D125" s="411"/>
    </row>
    <row r="126" spans="1:4" s="183" customFormat="1" ht="12.75" customHeight="1">
      <c r="A126" s="116"/>
      <c r="B126" s="420" t="s">
        <v>461</v>
      </c>
      <c r="C126" s="411"/>
      <c r="D126" s="411"/>
    </row>
    <row r="127" spans="1:4" s="183" customFormat="1" ht="12.75" customHeight="1">
      <c r="A127" s="116"/>
      <c r="B127" s="115"/>
      <c r="C127" s="259"/>
      <c r="D127" s="259"/>
    </row>
    <row r="128" spans="1:4" s="183" customFormat="1" ht="12.75" customHeight="1">
      <c r="A128" s="116"/>
      <c r="B128" s="413" t="s">
        <v>463</v>
      </c>
      <c r="C128" s="413"/>
      <c r="D128" s="413"/>
    </row>
    <row r="129" spans="1:4" s="183" customFormat="1" ht="65.25" customHeight="1">
      <c r="A129" s="116"/>
      <c r="B129" s="411" t="s">
        <v>464</v>
      </c>
      <c r="C129" s="411"/>
      <c r="D129" s="411"/>
    </row>
    <row r="130" spans="1:4" s="183" customFormat="1" ht="12.75" customHeight="1">
      <c r="A130" s="116"/>
      <c r="B130" s="115"/>
      <c r="C130" s="259"/>
      <c r="D130" s="259"/>
    </row>
    <row r="131" spans="1:4" s="183" customFormat="1" ht="12.75" customHeight="1">
      <c r="A131" s="116"/>
      <c r="B131" s="412" t="s">
        <v>465</v>
      </c>
      <c r="C131" s="413"/>
      <c r="D131" s="413"/>
    </row>
    <row r="132" spans="1:4" s="183" customFormat="1" ht="12.75" customHeight="1">
      <c r="A132" s="116"/>
      <c r="B132" s="411" t="s">
        <v>466</v>
      </c>
      <c r="C132" s="411"/>
      <c r="D132" s="411"/>
    </row>
    <row r="133" spans="1:4" s="183" customFormat="1" ht="12.75">
      <c r="A133" s="116"/>
      <c r="B133" s="115"/>
      <c r="C133" s="259"/>
      <c r="D133" s="259"/>
    </row>
    <row r="134" s="183" customFormat="1" ht="12.75" customHeight="1">
      <c r="B134" s="115"/>
    </row>
    <row r="135" spans="1:4" s="183" customFormat="1" ht="15.75">
      <c r="A135" s="121"/>
      <c r="B135" s="414" t="s">
        <v>467</v>
      </c>
      <c r="C135" s="414"/>
      <c r="D135" s="414"/>
    </row>
    <row r="136" spans="1:3" s="183" customFormat="1" ht="12.75" customHeight="1">
      <c r="A136" s="121"/>
      <c r="B136" s="115"/>
      <c r="C136" s="120"/>
    </row>
    <row r="137" spans="1:4" s="114" customFormat="1" ht="26.25" customHeight="1">
      <c r="A137" s="121"/>
      <c r="B137" s="415" t="s">
        <v>492</v>
      </c>
      <c r="C137" s="416"/>
      <c r="D137" s="416"/>
    </row>
    <row r="138" spans="1:4" s="114" customFormat="1" ht="26.25" customHeight="1">
      <c r="A138" s="121"/>
      <c r="B138" s="415" t="s">
        <v>493</v>
      </c>
      <c r="C138" s="416"/>
      <c r="D138" s="416"/>
    </row>
    <row r="139" spans="1:4" s="183" customFormat="1" ht="12.75" customHeight="1">
      <c r="A139" s="121"/>
      <c r="B139" s="115"/>
      <c r="C139" s="201"/>
      <c r="D139" s="201"/>
    </row>
    <row r="140" spans="1:4" s="184" customFormat="1" ht="54.75" customHeight="1">
      <c r="A140" s="121"/>
      <c r="B140" s="417" t="s">
        <v>494</v>
      </c>
      <c r="C140" s="417"/>
      <c r="D140" s="417"/>
    </row>
    <row r="141" spans="1:3" s="183" customFormat="1" ht="12.75" customHeight="1">
      <c r="A141" s="121"/>
      <c r="B141" s="115"/>
      <c r="C141" s="120"/>
    </row>
    <row r="142" spans="2:3" s="183" customFormat="1" ht="12.75" customHeight="1">
      <c r="B142" s="115"/>
      <c r="C142" s="120"/>
    </row>
    <row r="143" spans="1:4" s="183" customFormat="1" ht="15.75">
      <c r="A143" s="122"/>
      <c r="B143" s="407" t="s">
        <v>320</v>
      </c>
      <c r="C143" s="407"/>
      <c r="D143" s="407"/>
    </row>
    <row r="144" spans="1:3" s="183" customFormat="1" ht="12.75" customHeight="1">
      <c r="A144" s="122"/>
      <c r="B144" s="123"/>
      <c r="C144" s="120"/>
    </row>
    <row r="145" spans="1:4" s="183" customFormat="1" ht="26.25" customHeight="1">
      <c r="A145" s="122"/>
      <c r="B145" s="408" t="s">
        <v>321</v>
      </c>
      <c r="C145" s="409"/>
      <c r="D145" s="409"/>
    </row>
    <row r="146" spans="1:4" s="183" customFormat="1" ht="12.75" customHeight="1">
      <c r="A146" s="122"/>
      <c r="B146" s="198"/>
      <c r="C146" s="199"/>
      <c r="D146" s="257"/>
    </row>
    <row r="147" spans="1:4" s="183" customFormat="1" ht="12.75" customHeight="1">
      <c r="A147" s="122"/>
      <c r="B147" s="410" t="s">
        <v>322</v>
      </c>
      <c r="C147" s="410"/>
      <c r="D147" s="410"/>
    </row>
    <row r="148" spans="1:3" s="183" customFormat="1" ht="12.75" customHeight="1">
      <c r="A148" s="122"/>
      <c r="B148" s="123"/>
      <c r="C148" s="120"/>
    </row>
    <row r="149" ht="15"/>
  </sheetData>
  <sheetProtection sheet="1" objects="1" scenarios="1" selectLockedCells="1" selectUnlockedCells="1"/>
  <mergeCells count="100">
    <mergeCell ref="B34:D34"/>
    <mergeCell ref="B35:D35"/>
    <mergeCell ref="B37:D37"/>
    <mergeCell ref="B28:D28"/>
    <mergeCell ref="B29:D29"/>
    <mergeCell ref="B31:D31"/>
    <mergeCell ref="B32:D32"/>
    <mergeCell ref="B33:D33"/>
    <mergeCell ref="B138:D138"/>
    <mergeCell ref="B23:D23"/>
    <mergeCell ref="B2:D2"/>
    <mergeCell ref="B4:D4"/>
    <mergeCell ref="B12:D12"/>
    <mergeCell ref="B13:D13"/>
    <mergeCell ref="B14:D14"/>
    <mergeCell ref="B16:D16"/>
    <mergeCell ref="B17:D17"/>
    <mergeCell ref="B19:D19"/>
    <mergeCell ref="B20:D20"/>
    <mergeCell ref="B21:D21"/>
    <mergeCell ref="B22:D22"/>
    <mergeCell ref="B42:D42"/>
    <mergeCell ref="B25:D25"/>
    <mergeCell ref="B26:D26"/>
    <mergeCell ref="B38:D38"/>
    <mergeCell ref="B54:D54"/>
    <mergeCell ref="B43:D43"/>
    <mergeCell ref="B44:D44"/>
    <mergeCell ref="B45:D45"/>
    <mergeCell ref="B46:D46"/>
    <mergeCell ref="B47:D47"/>
    <mergeCell ref="B48:D48"/>
    <mergeCell ref="B49:D49"/>
    <mergeCell ref="B50:D50"/>
    <mergeCell ref="B51:D51"/>
    <mergeCell ref="B52:D52"/>
    <mergeCell ref="B53:D53"/>
    <mergeCell ref="B70:D70"/>
    <mergeCell ref="B55:D55"/>
    <mergeCell ref="B56:D56"/>
    <mergeCell ref="B58:D58"/>
    <mergeCell ref="B59:D59"/>
    <mergeCell ref="B60:D60"/>
    <mergeCell ref="B61:D61"/>
    <mergeCell ref="B62:D62"/>
    <mergeCell ref="B64:D64"/>
    <mergeCell ref="B65:D65"/>
    <mergeCell ref="B67:D67"/>
    <mergeCell ref="B68:D68"/>
    <mergeCell ref="B109:D109"/>
    <mergeCell ref="B110:D110"/>
    <mergeCell ref="C87:D87"/>
    <mergeCell ref="B71:D71"/>
    <mergeCell ref="B74:D74"/>
    <mergeCell ref="B76:D76"/>
    <mergeCell ref="B79:D79"/>
    <mergeCell ref="C80:D80"/>
    <mergeCell ref="B77:D77"/>
    <mergeCell ref="B82:D82"/>
    <mergeCell ref="B83:D83"/>
    <mergeCell ref="C84:D84"/>
    <mergeCell ref="C86:D86"/>
    <mergeCell ref="C85:D85"/>
    <mergeCell ref="B126:D126"/>
    <mergeCell ref="C88:D88"/>
    <mergeCell ref="C89:D89"/>
    <mergeCell ref="B91:D91"/>
    <mergeCell ref="B92:D92"/>
    <mergeCell ref="B94:D94"/>
    <mergeCell ref="B112:D112"/>
    <mergeCell ref="B95:D95"/>
    <mergeCell ref="B97:D97"/>
    <mergeCell ref="B98:D98"/>
    <mergeCell ref="B100:D100"/>
    <mergeCell ref="B101:D101"/>
    <mergeCell ref="B103:D103"/>
    <mergeCell ref="B104:D104"/>
    <mergeCell ref="B106:D106"/>
    <mergeCell ref="B107:D107"/>
    <mergeCell ref="B120:D120"/>
    <mergeCell ref="B121:D121"/>
    <mergeCell ref="B123:D123"/>
    <mergeCell ref="B124:D124"/>
    <mergeCell ref="B125:D125"/>
    <mergeCell ref="A1:D1"/>
    <mergeCell ref="B143:D143"/>
    <mergeCell ref="B145:D145"/>
    <mergeCell ref="B147:D147"/>
    <mergeCell ref="B129:D129"/>
    <mergeCell ref="B131:D131"/>
    <mergeCell ref="B132:D132"/>
    <mergeCell ref="B135:D135"/>
    <mergeCell ref="B137:D137"/>
    <mergeCell ref="B140:D140"/>
    <mergeCell ref="B128:D128"/>
    <mergeCell ref="B113:D113"/>
    <mergeCell ref="B114:D114"/>
    <mergeCell ref="B115:D115"/>
    <mergeCell ref="B117:D117"/>
    <mergeCell ref="B118:D118"/>
  </mergeCells>
  <printOptions/>
  <pageMargins left="0.7" right="0.7" top="0.787401575" bottom="0.787401575" header="0.3" footer="0.3"/>
  <pageSetup fitToHeight="0" fitToWidth="1" horizontalDpi="1200" verticalDpi="1200" orientation="portrait" paperSize="9" scale="79" r:id="rId2"/>
  <headerFooter>
    <oddFooter>&amp;L&amp;F / &amp;A&amp;RPagina &amp;P / &amp;N</oddFooter>
  </headerFooter>
  <drawing r:id="rId1"/>
</worksheet>
</file>

<file path=xl/worksheets/sheet2.xml><?xml version="1.0" encoding="utf-8"?>
<worksheet xmlns="http://schemas.openxmlformats.org/spreadsheetml/2006/main" xmlns:r="http://schemas.openxmlformats.org/officeDocument/2006/relationships">
  <sheetPr>
    <tabColor theme="5" tint="-0.24997000396251678"/>
    <pageSetUpPr fitToPage="1"/>
  </sheetPr>
  <dimension ref="A1:O40"/>
  <sheetViews>
    <sheetView showGridLines="0" tabSelected="1" defaultGridColor="0" zoomScale="85" zoomScaleNormal="85" zoomScaleSheetLayoutView="85" zoomScalePageLayoutView="85" colorId="9" workbookViewId="0" topLeftCell="A1">
      <selection activeCell="B4" sqref="B4"/>
    </sheetView>
  </sheetViews>
  <sheetFormatPr defaultColWidth="0" defaultRowHeight="0" customHeight="1" zeroHeight="1"/>
  <cols>
    <col min="1" max="1" width="60.7109375" style="201" customWidth="1"/>
    <col min="2" max="2" width="56.7109375" style="201" customWidth="1"/>
    <col min="3" max="3" width="1.1484375" style="201" customWidth="1"/>
    <col min="4" max="4" width="19.421875" style="31" hidden="1" customWidth="1"/>
    <col min="5" max="5" width="9.140625" style="201" hidden="1" customWidth="1"/>
    <col min="6" max="6" width="11.28125" style="201" hidden="1" customWidth="1"/>
    <col min="7" max="7" width="10.7109375" style="201" hidden="1" customWidth="1"/>
    <col min="8" max="8" width="13.57421875" style="201" hidden="1" customWidth="1"/>
    <col min="9" max="9" width="11.28125" style="201" hidden="1" customWidth="1"/>
    <col min="10" max="12" width="11.57421875" style="201" hidden="1" customWidth="1"/>
    <col min="13" max="16384" width="9.140625" style="201" hidden="1" customWidth="1"/>
  </cols>
  <sheetData>
    <row r="1" spans="1:15" s="53" customFormat="1" ht="18" customHeight="1">
      <c r="A1" s="406" t="s">
        <v>323</v>
      </c>
      <c r="B1" s="406"/>
      <c r="C1" s="57"/>
      <c r="D1" s="56"/>
      <c r="E1" s="58"/>
      <c r="F1" s="58"/>
      <c r="G1" s="58"/>
      <c r="I1" s="57"/>
      <c r="J1" s="57"/>
      <c r="L1" s="57"/>
      <c r="O1" s="59"/>
    </row>
    <row r="2" spans="1:15" s="53" customFormat="1" ht="18" customHeight="1">
      <c r="A2" s="406"/>
      <c r="B2" s="406"/>
      <c r="C2" s="60"/>
      <c r="D2" s="56"/>
      <c r="E2" s="58"/>
      <c r="F2" s="58"/>
      <c r="G2" s="58"/>
      <c r="J2" s="61"/>
      <c r="O2" s="62"/>
    </row>
    <row r="3" spans="1:15" s="31" customFormat="1" ht="55.5" customHeight="1">
      <c r="A3" s="406"/>
      <c r="B3" s="406"/>
      <c r="D3" s="56"/>
      <c r="E3" s="63"/>
      <c r="F3" s="63"/>
      <c r="G3" s="63"/>
      <c r="H3" s="53"/>
      <c r="I3" s="61"/>
      <c r="J3" s="61"/>
      <c r="L3" s="53"/>
      <c r="M3" s="64"/>
      <c r="O3" s="62"/>
    </row>
    <row r="4" spans="1:9" s="53" customFormat="1" ht="18" customHeight="1">
      <c r="A4" s="381" t="s">
        <v>290</v>
      </c>
      <c r="B4" s="386"/>
      <c r="D4" s="54"/>
      <c r="F4" s="102"/>
      <c r="G4" s="103"/>
      <c r="H4" s="104"/>
      <c r="I4" s="105"/>
    </row>
    <row r="5" spans="1:4" s="53" customFormat="1" ht="18" customHeight="1">
      <c r="A5" s="381" t="s">
        <v>292</v>
      </c>
      <c r="B5" s="387"/>
      <c r="D5" s="54"/>
    </row>
    <row r="6" spans="1:9" s="53" customFormat="1" ht="18" customHeight="1">
      <c r="A6" s="381" t="s">
        <v>293</v>
      </c>
      <c r="B6" s="388"/>
      <c r="D6" s="54" t="str">
        <f>CONCATENATE(B6," / ",B7)</f>
        <v> / </v>
      </c>
      <c r="F6" s="54"/>
      <c r="G6" s="54"/>
      <c r="H6" s="54"/>
      <c r="I6" s="54"/>
    </row>
    <row r="7" spans="1:9" s="53" customFormat="1" ht="18" customHeight="1">
      <c r="A7" s="381" t="s">
        <v>430</v>
      </c>
      <c r="B7" s="388"/>
      <c r="D7" s="54"/>
      <c r="G7" s="54"/>
      <c r="H7" s="54"/>
      <c r="I7" s="54"/>
    </row>
    <row r="8" spans="1:9" s="53" customFormat="1" ht="18" customHeight="1">
      <c r="A8" s="381" t="s">
        <v>324</v>
      </c>
      <c r="B8" s="389"/>
      <c r="D8" s="54"/>
      <c r="F8" s="54"/>
      <c r="G8" s="54"/>
      <c r="H8" s="54"/>
      <c r="I8" s="54"/>
    </row>
    <row r="9" spans="1:9" s="53" customFormat="1" ht="18" customHeight="1">
      <c r="A9" s="381" t="s">
        <v>325</v>
      </c>
      <c r="B9" s="390"/>
      <c r="D9" s="54"/>
      <c r="F9" s="54"/>
      <c r="G9" s="54"/>
      <c r="H9" s="54"/>
      <c r="I9" s="54"/>
    </row>
    <row r="10" spans="1:9" s="53" customFormat="1" ht="18" customHeight="1">
      <c r="A10" s="381" t="s">
        <v>415</v>
      </c>
      <c r="B10" s="386"/>
      <c r="D10" s="54"/>
      <c r="F10" s="102"/>
      <c r="G10" s="103"/>
      <c r="H10" s="104"/>
      <c r="I10" s="105"/>
    </row>
    <row r="11" spans="1:9" s="53" customFormat="1" ht="18" customHeight="1">
      <c r="A11" s="381" t="s">
        <v>326</v>
      </c>
      <c r="B11" s="389"/>
      <c r="D11" s="54"/>
      <c r="E11" s="106"/>
      <c r="F11" s="102"/>
      <c r="G11" s="103"/>
      <c r="H11" s="104"/>
      <c r="I11" s="105"/>
    </row>
    <row r="12" spans="1:9" s="53" customFormat="1" ht="9" customHeight="1">
      <c r="A12" s="382"/>
      <c r="B12" s="391"/>
      <c r="D12" s="54"/>
      <c r="F12" s="102"/>
      <c r="G12" s="103"/>
      <c r="H12" s="104"/>
      <c r="I12" s="105"/>
    </row>
    <row r="13" spans="1:9" s="53" customFormat="1" ht="18" customHeight="1">
      <c r="A13" s="381" t="s">
        <v>296</v>
      </c>
      <c r="B13" s="390"/>
      <c r="F13" s="102"/>
      <c r="G13" s="103"/>
      <c r="H13" s="104"/>
      <c r="I13" s="105"/>
    </row>
    <row r="14" spans="1:9" s="53" customFormat="1" ht="18" customHeight="1">
      <c r="A14" s="381" t="s">
        <v>327</v>
      </c>
      <c r="B14" s="390"/>
      <c r="F14" s="102"/>
      <c r="G14" s="103"/>
      <c r="H14" s="104"/>
      <c r="I14" s="105"/>
    </row>
    <row r="15" spans="1:9" s="53" customFormat="1" ht="18" customHeight="1">
      <c r="A15" s="381" t="s">
        <v>328</v>
      </c>
      <c r="B15" s="390"/>
      <c r="D15" s="54"/>
      <c r="F15" s="102"/>
      <c r="G15" s="103"/>
      <c r="H15" s="104"/>
      <c r="I15" s="105"/>
    </row>
    <row r="16" spans="1:9" s="53" customFormat="1" ht="18" customHeight="1">
      <c r="A16" s="381" t="s">
        <v>329</v>
      </c>
      <c r="B16" s="392"/>
      <c r="D16" s="54"/>
      <c r="F16" s="102"/>
      <c r="G16" s="103"/>
      <c r="H16" s="104"/>
      <c r="I16" s="105"/>
    </row>
    <row r="17" spans="1:9" s="53" customFormat="1" ht="18" customHeight="1">
      <c r="A17" s="381" t="s">
        <v>279</v>
      </c>
      <c r="B17" s="390"/>
      <c r="D17" s="54"/>
      <c r="F17" s="102"/>
      <c r="G17" s="103"/>
      <c r="H17" s="104"/>
      <c r="I17" s="105"/>
    </row>
    <row r="18" spans="1:9" s="53" customFormat="1" ht="18" customHeight="1">
      <c r="A18" s="381" t="s">
        <v>297</v>
      </c>
      <c r="B18" s="390"/>
      <c r="D18" s="54"/>
      <c r="F18" s="102"/>
      <c r="G18" s="103"/>
      <c r="H18" s="104"/>
      <c r="I18" s="105"/>
    </row>
    <row r="19" spans="1:9" s="53" customFormat="1" ht="51.75" customHeight="1">
      <c r="A19" s="383" t="s">
        <v>498</v>
      </c>
      <c r="B19" s="393"/>
      <c r="D19" s="54"/>
      <c r="F19" s="102"/>
      <c r="G19" s="103"/>
      <c r="H19" s="104"/>
      <c r="I19" s="105"/>
    </row>
    <row r="20" spans="1:9" s="53" customFormat="1" ht="9" customHeight="1">
      <c r="A20" s="384"/>
      <c r="B20" s="394"/>
      <c r="D20" s="54" t="e">
        <f>YEAR(B25)</f>
        <v>#VALUE!</v>
      </c>
      <c r="F20" s="102"/>
      <c r="G20" s="103"/>
      <c r="H20" s="104"/>
      <c r="I20" s="105"/>
    </row>
    <row r="21" spans="1:9" s="53" customFormat="1" ht="18" customHeight="1">
      <c r="A21" s="381" t="s">
        <v>299</v>
      </c>
      <c r="B21" s="389"/>
      <c r="D21" s="54"/>
      <c r="E21" s="106"/>
      <c r="F21" s="102"/>
      <c r="G21" s="103"/>
      <c r="H21" s="104"/>
      <c r="I21" s="105"/>
    </row>
    <row r="22" spans="1:11" s="53" customFormat="1" ht="18" customHeight="1">
      <c r="A22" s="381" t="s">
        <v>300</v>
      </c>
      <c r="B22" s="395"/>
      <c r="F22" s="54"/>
      <c r="H22" s="102"/>
      <c r="I22" s="103"/>
      <c r="J22" s="104"/>
      <c r="K22" s="105"/>
    </row>
    <row r="23" spans="1:11" s="53" customFormat="1" ht="32.25" customHeight="1">
      <c r="A23" s="383" t="s">
        <v>468</v>
      </c>
      <c r="B23" s="396"/>
      <c r="G23" s="102"/>
      <c r="H23" s="102"/>
      <c r="I23" s="103"/>
      <c r="J23" s="104"/>
      <c r="K23" s="105"/>
    </row>
    <row r="24" spans="1:6" s="53" customFormat="1" ht="18" customHeight="1">
      <c r="A24" s="381" t="s">
        <v>303</v>
      </c>
      <c r="B24" s="397"/>
      <c r="D24" s="108">
        <f>IF(B24="","",CONCATENATE(TEXT(MONTH(B24),"00"),".",YEAR(B24)))</f>
      </c>
      <c r="E24" s="109"/>
      <c r="F24" s="54"/>
    </row>
    <row r="25" spans="1:11" s="53" customFormat="1" ht="18" customHeight="1">
      <c r="A25" s="385" t="s">
        <v>330</v>
      </c>
      <c r="B25" s="398">
        <f>IF(D25="","",IF(D25+4&gt;12,DATE(YEAR(B24)+1,D25-8,1)-1,DATE(YEAR(B24),D25+4,1)-1))</f>
      </c>
      <c r="D25" s="54">
        <f>IF(B24="","",MONTH(B24))</f>
      </c>
      <c r="F25" s="108"/>
      <c r="G25" s="102"/>
      <c r="H25" s="102"/>
      <c r="I25" s="103"/>
      <c r="J25" s="104"/>
      <c r="K25" s="105"/>
    </row>
    <row r="26" spans="1:4" s="53" customFormat="1" ht="9" customHeight="1">
      <c r="A26" s="384"/>
      <c r="B26" s="399"/>
      <c r="D26" s="54"/>
    </row>
    <row r="27" spans="1:2" s="53" customFormat="1" ht="18" customHeight="1">
      <c r="A27" s="381" t="s">
        <v>439</v>
      </c>
      <c r="B27" s="400">
        <f>IF(NOT(B24=""),VLOOKUP($B$24,Hilfsdaten!$A$3:Hilfsdaten!$D$40,2,TRUE),"")</f>
      </c>
    </row>
    <row r="28" spans="1:6" s="53" customFormat="1" ht="18" customHeight="1">
      <c r="A28" s="381" t="s">
        <v>441</v>
      </c>
      <c r="B28" s="401">
        <f>IF(NOT($B$24=""),VLOOKUP($B$24,Hilfsdaten!$A$3:Hilfsdaten!$D$40,3,TRUE),"")</f>
      </c>
      <c r="F28" s="54"/>
    </row>
    <row r="29" spans="1:6" s="53" customFormat="1" ht="18" customHeight="1">
      <c r="A29" s="383" t="s">
        <v>469</v>
      </c>
      <c r="B29" s="402"/>
      <c r="F29" s="54"/>
    </row>
    <row r="30" spans="1:6" s="53" customFormat="1" ht="18" customHeight="1">
      <c r="A30" s="381" t="s">
        <v>443</v>
      </c>
      <c r="B30" s="403">
        <f>IF(NOT(B24=""),VLOOKUP($B$24,Hilfsdaten!$A$3:Hilfsdaten!$D$40,4,TRUE),"")</f>
      </c>
      <c r="F30" s="54"/>
    </row>
    <row r="31" s="53" customFormat="1" ht="9" customHeight="1">
      <c r="D31" s="54"/>
    </row>
    <row r="32" spans="1:2" s="53" customFormat="1" ht="16.5" customHeight="1">
      <c r="A32" s="55" t="s">
        <v>331</v>
      </c>
      <c r="B32" s="107"/>
    </row>
    <row r="33" spans="1:2" s="31" customFormat="1" ht="27.75" customHeight="1">
      <c r="A33" s="439" t="s">
        <v>470</v>
      </c>
      <c r="B33" s="439"/>
    </row>
    <row r="34" spans="1:2" s="32" customFormat="1" ht="20.25" customHeight="1">
      <c r="A34" s="439" t="s">
        <v>332</v>
      </c>
      <c r="B34" s="439"/>
    </row>
    <row r="35" spans="1:2" s="32" customFormat="1" ht="52.5" customHeight="1">
      <c r="A35" s="440" t="s">
        <v>471</v>
      </c>
      <c r="B35" s="441"/>
    </row>
    <row r="36" spans="1:2" s="32" customFormat="1" ht="79.5" customHeight="1">
      <c r="A36" s="439" t="s">
        <v>472</v>
      </c>
      <c r="B36" s="440"/>
    </row>
    <row r="37" spans="1:2" s="32" customFormat="1" ht="9" customHeight="1">
      <c r="A37" s="34"/>
      <c r="B37" s="110"/>
    </row>
    <row r="38" spans="1:2" s="32" customFormat="1" ht="18" customHeight="1">
      <c r="A38" s="381" t="s">
        <v>333</v>
      </c>
      <c r="B38" s="404"/>
    </row>
    <row r="39" spans="1:2" s="31" customFormat="1" ht="18" customHeight="1">
      <c r="A39" s="381" t="s">
        <v>334</v>
      </c>
      <c r="B39" s="405"/>
    </row>
    <row r="40" spans="1:3" s="36" customFormat="1" ht="78.75" customHeight="1">
      <c r="A40" s="437" t="s">
        <v>335</v>
      </c>
      <c r="B40" s="438"/>
      <c r="C40" s="35"/>
    </row>
    <row r="41" ht="4.5" customHeight="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4.25" customHeight="1" hidden="1"/>
    <row r="1454" ht="14.25" customHeight="1" hidden="1"/>
    <row r="1455" ht="14.25" customHeight="1" hidden="1"/>
  </sheetData>
  <sheetProtection sheet="1" selectLockedCells="1"/>
  <mergeCells count="6">
    <mergeCell ref="A1:B3"/>
    <mergeCell ref="A40:B40"/>
    <mergeCell ref="A33:B33"/>
    <mergeCell ref="A34:B34"/>
    <mergeCell ref="A35:B35"/>
    <mergeCell ref="A36:B36"/>
  </mergeCells>
  <conditionalFormatting sqref="B5">
    <cfRule type="cellIs" priority="11" dxfId="26" operator="notBetween">
      <formula>10000000</formula>
      <formula>999999999</formula>
    </cfRule>
  </conditionalFormatting>
  <conditionalFormatting sqref="B13:B18">
    <cfRule type="expression" priority="10" dxfId="11">
      <formula>OR(B13="")</formula>
    </cfRule>
  </conditionalFormatting>
  <conditionalFormatting sqref="B6:B11">
    <cfRule type="expression" priority="7" dxfId="11" stopIfTrue="1">
      <formula>B6=""</formula>
    </cfRule>
  </conditionalFormatting>
  <conditionalFormatting sqref="B5">
    <cfRule type="expression" priority="8" dxfId="11" stopIfTrue="1">
      <formula>B5=""</formula>
    </cfRule>
  </conditionalFormatting>
  <conditionalFormatting sqref="B10">
    <cfRule type="cellIs" priority="9" dxfId="10" operator="notBetween">
      <formula>1000</formula>
      <formula>9658</formula>
    </cfRule>
  </conditionalFormatting>
  <conditionalFormatting sqref="B4">
    <cfRule type="expression" priority="6" dxfId="11" stopIfTrue="1">
      <formula>B4=""</formula>
    </cfRule>
  </conditionalFormatting>
  <conditionalFormatting sqref="B21:B24">
    <cfRule type="expression" priority="5" dxfId="11">
      <formula>B21=""</formula>
    </cfRule>
  </conditionalFormatting>
  <conditionalFormatting sqref="B38:B39">
    <cfRule type="cellIs" priority="4" dxfId="11" operator="equal">
      <formula>""</formula>
    </cfRule>
  </conditionalFormatting>
  <conditionalFormatting sqref="B29">
    <cfRule type="expression" priority="3" dxfId="11">
      <formula>B29=""</formula>
    </cfRule>
  </conditionalFormatting>
  <conditionalFormatting sqref="B19">
    <cfRule type="expression" priority="1" dxfId="11">
      <formula>OR(B19="")</formula>
    </cfRule>
  </conditionalFormatting>
  <dataValidations count="6">
    <dataValidation allowBlank="1" showInputMessage="1" showErrorMessage="1" prompt="Inserire un periodo nel formato MM.AAAA. Esempio: 02.2009" sqref="B24"/>
    <dataValidation allowBlank="1" showErrorMessage="1" prompt="Dieser Wert wird automatisch bestimmt, kann aber überschrieben werden." sqref="B27:B28"/>
    <dataValidation allowBlank="1" showInputMessage="1" showErrorMessage="1" prompt="Orario di lavoro settimanale normale nel periodo indicato di seguito in ore e minuti industriali." sqref="B23"/>
    <dataValidation allowBlank="1" showInputMessage="1" showErrorMessage="1" prompt="Inserire una data nel formato GG.MM.AAAA." sqref="B22"/>
    <dataValidation allowBlank="1" showInputMessage="1" showErrorMessage="1" prompt="Inserire l'IDI di 9 cifre nel seguente formato: CHE-xxx.xxx.xxx" sqref="B4"/>
    <dataValidation allowBlank="1" showInputMessage="1" showErrorMessage="1" prompt="Inserite il numero RIS di 8 o 9 cifre (RIS = Registro delle imprese e degli stabilimenti)" sqref="B5"/>
  </dataValidations>
  <printOptions/>
  <pageMargins left="0.7" right="0.7" top="0.787401575" bottom="0.787401575" header="0.3" footer="0.3"/>
  <pageSetup fitToHeight="0"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I207"/>
  <sheetViews>
    <sheetView showGridLines="0" zoomScale="85" zoomScaleNormal="85" zoomScaleSheetLayoutView="85" zoomScalePageLayoutView="85" workbookViewId="0" topLeftCell="A1">
      <selection activeCell="A8" sqref="A8"/>
    </sheetView>
  </sheetViews>
  <sheetFormatPr defaultColWidth="0" defaultRowHeight="15" zeroHeight="1"/>
  <cols>
    <col min="1" max="1" width="16.7109375" style="85" customWidth="1"/>
    <col min="2" max="3" width="20.7109375" style="81" customWidth="1"/>
    <col min="4" max="4" width="11.7109375" style="86" customWidth="1"/>
    <col min="5" max="8" width="11.7109375" style="33" customWidth="1"/>
    <col min="9" max="9" width="11.7109375" style="301" customWidth="1"/>
    <col min="10" max="12" width="11.7109375" style="270" customWidth="1"/>
    <col min="13" max="14" width="11.7109375" style="272" customWidth="1"/>
    <col min="15" max="15" width="11.7109375" style="302" customWidth="1"/>
    <col min="16" max="17" width="11.7109375" style="273" customWidth="1"/>
    <col min="18" max="18" width="11.7109375" style="272" customWidth="1"/>
    <col min="19" max="19" width="11.7109375" style="41" customWidth="1"/>
    <col min="20" max="20" width="3.7109375" style="269" customWidth="1"/>
    <col min="21" max="21" width="13.7109375" style="38" hidden="1" customWidth="1"/>
    <col min="22" max="24" width="13.7109375" style="39" hidden="1" customWidth="1"/>
    <col min="25" max="25" width="13.7109375" style="40" hidden="1" customWidth="1"/>
    <col min="26" max="28" width="13.7109375" style="39" hidden="1" customWidth="1"/>
    <col min="29" max="31" width="13.7109375" style="31" hidden="1" customWidth="1"/>
    <col min="32" max="32" width="13.7109375" style="201" hidden="1" customWidth="1"/>
    <col min="33" max="33" width="10.8515625" style="201" hidden="1" customWidth="1"/>
    <col min="34" max="35" width="19.7109375" style="201" hidden="1" customWidth="1"/>
    <col min="36" max="16384" width="10.8515625" style="201" hidden="1" customWidth="1"/>
  </cols>
  <sheetData>
    <row r="1" spans="1:16" s="53" customFormat="1" ht="12.75">
      <c r="A1" s="54"/>
      <c r="B1" s="83" t="s">
        <v>336</v>
      </c>
      <c r="C1" s="444" t="str">
        <f>'1045Ai Domanda'!D6</f>
        <v> / </v>
      </c>
      <c r="D1" s="445"/>
      <c r="E1" s="53">
        <f>Übersetzungstexte!A$112</f>
      </c>
      <c r="J1" s="59"/>
      <c r="K1" s="59"/>
      <c r="M1" s="57"/>
      <c r="N1" s="57"/>
      <c r="O1" s="57"/>
      <c r="P1" s="57"/>
    </row>
    <row r="2" spans="1:21" s="53" customFormat="1" ht="13.5" thickBot="1">
      <c r="A2" s="54"/>
      <c r="B2" s="84" t="s">
        <v>337</v>
      </c>
      <c r="C2" s="446">
        <f>'1045Ai Domanda'!D24</f>
      </c>
      <c r="D2" s="447"/>
      <c r="J2" s="62"/>
      <c r="K2" s="62"/>
      <c r="P2" s="61"/>
      <c r="U2" s="53">
        <f>YEAR('1045Ai Domanda'!$B$24)</f>
        <v>1900</v>
      </c>
    </row>
    <row r="3" spans="1:21" s="31" customFormat="1" ht="56.25" customHeight="1" thickBot="1">
      <c r="A3" s="256"/>
      <c r="D3" s="56"/>
      <c r="E3" s="31">
        <f>Übersetzungstexte!A$114</f>
      </c>
      <c r="J3" s="62"/>
      <c r="K3" s="62"/>
      <c r="L3" s="53"/>
      <c r="M3" s="61"/>
      <c r="N3" s="61"/>
      <c r="O3" s="53"/>
      <c r="P3" s="61"/>
      <c r="R3" s="64"/>
      <c r="U3" s="31">
        <f>Hilfsdaten!K9</f>
        <v>18</v>
      </c>
    </row>
    <row r="4" spans="1:34" s="268" customFormat="1" ht="13.5" thickBot="1">
      <c r="A4" s="126" t="s">
        <v>338</v>
      </c>
      <c r="B4" s="127"/>
      <c r="C4" s="127"/>
      <c r="D4" s="128"/>
      <c r="E4" s="129" t="s">
        <v>343</v>
      </c>
      <c r="F4" s="130"/>
      <c r="G4" s="130"/>
      <c r="H4" s="130"/>
      <c r="I4" s="128"/>
      <c r="J4" s="128"/>
      <c r="K4" s="131"/>
      <c r="L4" s="126" t="s">
        <v>473</v>
      </c>
      <c r="M4" s="128"/>
      <c r="N4" s="128"/>
      <c r="O4" s="128"/>
      <c r="P4" s="128"/>
      <c r="Q4" s="128"/>
      <c r="R4" s="128"/>
      <c r="S4" s="132"/>
      <c r="T4" s="261"/>
      <c r="U4" s="262">
        <f>'1045Ai Domanda'!$B$27</f>
      </c>
      <c r="V4" s="263"/>
      <c r="W4" s="264"/>
      <c r="X4" s="264"/>
      <c r="Y4" s="133"/>
      <c r="Z4" s="265"/>
      <c r="AA4" s="133"/>
      <c r="AB4" s="133"/>
      <c r="AC4" s="133"/>
      <c r="AD4" s="266" t="e">
        <f>'1045Ai Domanda'!B28-1</f>
        <v>#VALUE!</v>
      </c>
      <c r="AE4" s="267"/>
      <c r="AF4" s="134"/>
      <c r="AH4" s="135"/>
    </row>
    <row r="5" spans="1:34" ht="26.25" customHeight="1">
      <c r="A5" s="448" t="s">
        <v>339</v>
      </c>
      <c r="B5" s="450" t="s">
        <v>340</v>
      </c>
      <c r="C5" s="450" t="s">
        <v>341</v>
      </c>
      <c r="D5" s="452" t="s">
        <v>342</v>
      </c>
      <c r="E5" s="454" t="s">
        <v>344</v>
      </c>
      <c r="F5" s="442" t="s">
        <v>345</v>
      </c>
      <c r="G5" s="456" t="s">
        <v>474</v>
      </c>
      <c r="H5" s="458" t="s">
        <v>475</v>
      </c>
      <c r="I5" s="458" t="s">
        <v>346</v>
      </c>
      <c r="J5" s="458" t="s">
        <v>316</v>
      </c>
      <c r="K5" s="460" t="s">
        <v>476</v>
      </c>
      <c r="L5" s="462" t="s">
        <v>347</v>
      </c>
      <c r="M5" s="463"/>
      <c r="N5" s="466" t="s">
        <v>348</v>
      </c>
      <c r="O5" s="442" t="s">
        <v>318</v>
      </c>
      <c r="P5" s="464" t="s">
        <v>319</v>
      </c>
      <c r="Q5" s="465"/>
      <c r="R5" s="458" t="s">
        <v>479</v>
      </c>
      <c r="S5" s="460" t="s">
        <v>480</v>
      </c>
      <c r="U5" s="270"/>
      <c r="V5" s="271"/>
      <c r="W5" s="272"/>
      <c r="X5" s="272"/>
      <c r="Y5" s="273"/>
      <c r="Z5" s="274"/>
      <c r="AA5" s="273"/>
      <c r="AB5" s="273"/>
      <c r="AC5" s="273"/>
      <c r="AD5" s="30"/>
      <c r="AE5" s="275"/>
      <c r="AF5" s="276"/>
      <c r="AH5" s="277"/>
    </row>
    <row r="6" spans="1:35" s="184" customFormat="1" ht="26.25" customHeight="1">
      <c r="A6" s="449"/>
      <c r="B6" s="451"/>
      <c r="C6" s="451"/>
      <c r="D6" s="453"/>
      <c r="E6" s="455"/>
      <c r="F6" s="443"/>
      <c r="G6" s="457"/>
      <c r="H6" s="459"/>
      <c r="I6" s="459"/>
      <c r="J6" s="459"/>
      <c r="K6" s="461"/>
      <c r="L6" s="68" t="s">
        <v>477</v>
      </c>
      <c r="M6" s="69" t="s">
        <v>478</v>
      </c>
      <c r="N6" s="467"/>
      <c r="O6" s="443"/>
      <c r="P6" s="70" t="s">
        <v>350</v>
      </c>
      <c r="Q6" s="360" t="s">
        <v>351</v>
      </c>
      <c r="R6" s="459"/>
      <c r="S6" s="461"/>
      <c r="U6" s="278" t="s">
        <v>263</v>
      </c>
      <c r="V6" s="46" t="s">
        <v>264</v>
      </c>
      <c r="W6" s="46" t="s">
        <v>265</v>
      </c>
      <c r="X6" s="46" t="s">
        <v>235</v>
      </c>
      <c r="Y6" s="279" t="s">
        <v>266</v>
      </c>
      <c r="Z6" s="48" t="s">
        <v>267</v>
      </c>
      <c r="AA6" s="48" t="s">
        <v>268</v>
      </c>
      <c r="AB6" s="48" t="s">
        <v>269</v>
      </c>
      <c r="AC6" s="48" t="s">
        <v>270</v>
      </c>
      <c r="AD6" s="46" t="s">
        <v>271</v>
      </c>
      <c r="AE6" s="48" t="s">
        <v>272</v>
      </c>
      <c r="AF6" s="48" t="s">
        <v>273</v>
      </c>
      <c r="AG6" s="48"/>
      <c r="AH6" s="48"/>
      <c r="AI6" s="48"/>
    </row>
    <row r="7" spans="1:35" s="298" customFormat="1" ht="16.5" customHeight="1">
      <c r="A7" s="280" t="s">
        <v>280</v>
      </c>
      <c r="B7" s="281" t="s">
        <v>481</v>
      </c>
      <c r="C7" s="282" t="s">
        <v>482</v>
      </c>
      <c r="D7" s="283">
        <v>31079</v>
      </c>
      <c r="E7" s="284"/>
      <c r="F7" s="285">
        <v>22.5</v>
      </c>
      <c r="G7" s="286">
        <v>12</v>
      </c>
      <c r="H7" s="287">
        <v>5000</v>
      </c>
      <c r="I7" s="288">
        <v>25</v>
      </c>
      <c r="J7" s="287">
        <v>6</v>
      </c>
      <c r="K7" s="289">
        <v>42.5</v>
      </c>
      <c r="L7" s="290">
        <v>40</v>
      </c>
      <c r="M7" s="287">
        <v>176</v>
      </c>
      <c r="N7" s="291">
        <v>91</v>
      </c>
      <c r="O7" s="287">
        <v>8</v>
      </c>
      <c r="P7" s="292">
        <v>12</v>
      </c>
      <c r="Q7" s="285">
        <v>1</v>
      </c>
      <c r="R7" s="287">
        <v>8</v>
      </c>
      <c r="S7" s="289">
        <v>0</v>
      </c>
      <c r="T7" s="293"/>
      <c r="U7" s="294"/>
      <c r="V7" s="294"/>
      <c r="W7" s="295"/>
      <c r="X7" s="295"/>
      <c r="Y7" s="296"/>
      <c r="Z7" s="295"/>
      <c r="AA7" s="295"/>
      <c r="AB7" s="295"/>
      <c r="AC7" s="295"/>
      <c r="AD7" s="297"/>
      <c r="AF7" s="297"/>
      <c r="AG7" s="297"/>
      <c r="AI7" s="299"/>
    </row>
    <row r="8" spans="1:35" s="135" customFormat="1" ht="16.5" customHeight="1">
      <c r="A8" s="249"/>
      <c r="B8" s="250"/>
      <c r="C8" s="251"/>
      <c r="D8" s="252"/>
      <c r="E8" s="253"/>
      <c r="F8" s="138"/>
      <c r="G8" s="254"/>
      <c r="H8" s="226"/>
      <c r="I8" s="225"/>
      <c r="J8" s="226"/>
      <c r="K8" s="202"/>
      <c r="L8" s="255"/>
      <c r="M8" s="226"/>
      <c r="N8" s="136"/>
      <c r="O8" s="226"/>
      <c r="P8" s="137"/>
      <c r="Q8" s="138"/>
      <c r="R8" s="226"/>
      <c r="S8" s="202"/>
      <c r="U8" s="139">
        <f aca="true" t="shared" si="0" ref="U8:U39">IF(U$2-YEAR(D8)&lt;U$3,0,1)</f>
        <v>0</v>
      </c>
      <c r="V8" s="139">
        <f>IF('1045Ei Calcolo'!D12="",0,1)</f>
        <v>0</v>
      </c>
      <c r="W8" s="133">
        <f aca="true" t="shared" si="1" ref="W8:W39">IF(AND(A8="",B8="",C8=""),"",ROUND((J8+I8)/(U$4-(J8+I8))*100,2))</f>
      </c>
      <c r="X8" s="133">
        <f aca="true" t="shared" si="2" ref="X8:X39">ROUND(G8,0)/12</f>
        <v>0</v>
      </c>
      <c r="Y8" s="264">
        <f aca="true" t="shared" si="3" ref="Y8:Y39">IF(AND(A8="",B8="",C8=""),"",ROUND((U$4-(J8+I8))*K8/60,1))</f>
      </c>
      <c r="Z8" s="133">
        <f aca="true" t="shared" si="4" ref="Z8:Z39">IF(OR(AND(A8="",B8="",C8=""),F8=0,F8=""),"",ROUND((1+W8/100)*X8*F8,2))</f>
      </c>
      <c r="AA8" s="133">
        <f aca="true" t="shared" si="5" ref="AA8:AA39">IF(OR(AND(A8="",B8="",C8=""),F8=0,F8="",K8=0,K8=""),"",ROUND((1+W8/100)*(H8/(U$4*K8/5)+X8*F8),2))</f>
      </c>
      <c r="AB8" s="133">
        <f aca="true" t="shared" si="6" ref="AB8:AB39">IF(OR(AND(A8="",B8="",C8=""),E8=0,E8="",Y8=0,Y8=""),"",ROUND((X8*E8/Y8),2))</f>
      </c>
      <c r="AC8" s="133">
        <f aca="true" t="shared" si="7" ref="AC8:AC39">IF(OR(AND(A8="",B8="",C8=""),E8=0,E8="",Y8=0,Y8=""),"",ROUND((H8/(12*X8*E8)+1)*X8*E8/Y8,2))</f>
      </c>
      <c r="AD8" s="140">
        <f aca="true" t="shared" si="8" ref="AD8:AD39">IF(OR(AND(A8="",B8="",C8=""),Y8=0,Y8=""),"",ROUND((AD$4)/Y8,1))</f>
      </c>
      <c r="AE8" s="135">
        <f aca="true" t="shared" si="9" ref="AE8:AE39">IF(OR(AND(A8="",B8="",C8=""),U$4=""),"",IF(AND(F8&gt;0,H8&gt;0),AA8,IF(F8&gt;0,Z8,IF(AND(E8&gt;0,H8&gt;0),AC8,AB8))))</f>
      </c>
      <c r="AF8" s="140">
        <f>IF(AD8&lt;AE8,AD8,AE8)</f>
      </c>
      <c r="AG8" s="140"/>
      <c r="AI8" s="300"/>
    </row>
    <row r="9" spans="1:35" s="268" customFormat="1" ht="16.5" customHeight="1">
      <c r="A9" s="249"/>
      <c r="B9" s="250"/>
      <c r="C9" s="251"/>
      <c r="D9" s="252"/>
      <c r="E9" s="253"/>
      <c r="F9" s="138"/>
      <c r="G9" s="254"/>
      <c r="H9" s="226"/>
      <c r="I9" s="225"/>
      <c r="J9" s="226"/>
      <c r="K9" s="202"/>
      <c r="L9" s="255"/>
      <c r="M9" s="226"/>
      <c r="N9" s="136"/>
      <c r="O9" s="226"/>
      <c r="P9" s="137"/>
      <c r="Q9" s="138"/>
      <c r="R9" s="226"/>
      <c r="S9" s="203"/>
      <c r="T9" s="261"/>
      <c r="U9" s="139">
        <f t="shared" si="0"/>
        <v>0</v>
      </c>
      <c r="V9" s="139">
        <f>IF('1045Ei Calcolo'!D13="",0,1)</f>
        <v>0</v>
      </c>
      <c r="W9" s="133">
        <f t="shared" si="1"/>
      </c>
      <c r="X9" s="133">
        <f t="shared" si="2"/>
        <v>0</v>
      </c>
      <c r="Y9" s="264">
        <f t="shared" si="3"/>
      </c>
      <c r="Z9" s="133">
        <f t="shared" si="4"/>
      </c>
      <c r="AA9" s="133">
        <f t="shared" si="5"/>
      </c>
      <c r="AB9" s="133">
        <f t="shared" si="6"/>
      </c>
      <c r="AC9" s="133">
        <f t="shared" si="7"/>
      </c>
      <c r="AD9" s="140">
        <f t="shared" si="8"/>
      </c>
      <c r="AE9" s="135">
        <f t="shared" si="9"/>
      </c>
      <c r="AF9" s="140">
        <f>IF(AD9&lt;AE9,AD9,AE9)</f>
      </c>
      <c r="AG9" s="140"/>
      <c r="AH9" s="135"/>
      <c r="AI9" s="300"/>
    </row>
    <row r="10" spans="1:35" s="268" customFormat="1" ht="16.5" customHeight="1">
      <c r="A10" s="249"/>
      <c r="B10" s="250"/>
      <c r="C10" s="251"/>
      <c r="D10" s="252"/>
      <c r="E10" s="253"/>
      <c r="F10" s="138"/>
      <c r="G10" s="254"/>
      <c r="H10" s="226"/>
      <c r="I10" s="225"/>
      <c r="J10" s="226"/>
      <c r="K10" s="202"/>
      <c r="L10" s="255"/>
      <c r="M10" s="226"/>
      <c r="N10" s="136"/>
      <c r="O10" s="226"/>
      <c r="P10" s="137"/>
      <c r="Q10" s="138"/>
      <c r="R10" s="226"/>
      <c r="S10" s="203"/>
      <c r="T10" s="261"/>
      <c r="U10" s="139">
        <f t="shared" si="0"/>
        <v>0</v>
      </c>
      <c r="V10" s="139">
        <f>IF('1045Ei Calcolo'!D14="",0,1)</f>
        <v>0</v>
      </c>
      <c r="W10" s="133">
        <f t="shared" si="1"/>
      </c>
      <c r="X10" s="133">
        <f t="shared" si="2"/>
        <v>0</v>
      </c>
      <c r="Y10" s="264">
        <f t="shared" si="3"/>
      </c>
      <c r="Z10" s="133">
        <f t="shared" si="4"/>
      </c>
      <c r="AA10" s="133">
        <f t="shared" si="5"/>
      </c>
      <c r="AB10" s="133">
        <f t="shared" si="6"/>
      </c>
      <c r="AC10" s="133">
        <f t="shared" si="7"/>
      </c>
      <c r="AD10" s="140">
        <f t="shared" si="8"/>
      </c>
      <c r="AE10" s="135">
        <f t="shared" si="9"/>
      </c>
      <c r="AF10" s="140">
        <f aca="true" t="shared" si="10" ref="AF10:AF73">IF(AD10&lt;AE10,AD10,AE10)</f>
      </c>
      <c r="AG10" s="140"/>
      <c r="AH10" s="135"/>
      <c r="AI10" s="300"/>
    </row>
    <row r="11" spans="1:35" s="268" customFormat="1" ht="16.5" customHeight="1">
      <c r="A11" s="249"/>
      <c r="B11" s="250"/>
      <c r="C11" s="251"/>
      <c r="D11" s="252"/>
      <c r="E11" s="253"/>
      <c r="F11" s="138"/>
      <c r="G11" s="254"/>
      <c r="H11" s="226"/>
      <c r="I11" s="225"/>
      <c r="J11" s="226"/>
      <c r="K11" s="202"/>
      <c r="L11" s="255"/>
      <c r="M11" s="226"/>
      <c r="N11" s="136"/>
      <c r="O11" s="226"/>
      <c r="P11" s="137"/>
      <c r="Q11" s="138"/>
      <c r="R11" s="226"/>
      <c r="S11" s="203"/>
      <c r="T11" s="261"/>
      <c r="U11" s="139">
        <f t="shared" si="0"/>
        <v>0</v>
      </c>
      <c r="V11" s="139">
        <f>IF('1045Ei Calcolo'!D15="",0,1)</f>
        <v>0</v>
      </c>
      <c r="W11" s="133">
        <f t="shared" si="1"/>
      </c>
      <c r="X11" s="133">
        <f t="shared" si="2"/>
        <v>0</v>
      </c>
      <c r="Y11" s="264">
        <f t="shared" si="3"/>
      </c>
      <c r="Z11" s="133">
        <f t="shared" si="4"/>
      </c>
      <c r="AA11" s="133">
        <f t="shared" si="5"/>
      </c>
      <c r="AB11" s="133">
        <f t="shared" si="6"/>
      </c>
      <c r="AC11" s="133">
        <f t="shared" si="7"/>
      </c>
      <c r="AD11" s="140">
        <f t="shared" si="8"/>
      </c>
      <c r="AE11" s="135">
        <f t="shared" si="9"/>
      </c>
      <c r="AF11" s="140">
        <f t="shared" si="10"/>
      </c>
      <c r="AG11" s="140"/>
      <c r="AH11" s="135"/>
      <c r="AI11" s="300"/>
    </row>
    <row r="12" spans="1:35" s="268" customFormat="1" ht="16.5" customHeight="1">
      <c r="A12" s="249"/>
      <c r="B12" s="250"/>
      <c r="C12" s="251"/>
      <c r="D12" s="252"/>
      <c r="E12" s="253"/>
      <c r="F12" s="138"/>
      <c r="G12" s="254"/>
      <c r="H12" s="226"/>
      <c r="I12" s="225"/>
      <c r="J12" s="226"/>
      <c r="K12" s="202"/>
      <c r="L12" s="255"/>
      <c r="M12" s="226"/>
      <c r="N12" s="136"/>
      <c r="O12" s="226"/>
      <c r="P12" s="137"/>
      <c r="Q12" s="138"/>
      <c r="R12" s="226"/>
      <c r="S12" s="203"/>
      <c r="T12" s="261"/>
      <c r="U12" s="139">
        <f t="shared" si="0"/>
        <v>0</v>
      </c>
      <c r="V12" s="139">
        <f>IF('1045Ei Calcolo'!D16="",0,1)</f>
        <v>0</v>
      </c>
      <c r="W12" s="133">
        <f t="shared" si="1"/>
      </c>
      <c r="X12" s="133">
        <f t="shared" si="2"/>
        <v>0</v>
      </c>
      <c r="Y12" s="264">
        <f t="shared" si="3"/>
      </c>
      <c r="Z12" s="133">
        <f t="shared" si="4"/>
      </c>
      <c r="AA12" s="133">
        <f t="shared" si="5"/>
      </c>
      <c r="AB12" s="133">
        <f t="shared" si="6"/>
      </c>
      <c r="AC12" s="133">
        <f t="shared" si="7"/>
      </c>
      <c r="AD12" s="140">
        <f t="shared" si="8"/>
      </c>
      <c r="AE12" s="135">
        <f t="shared" si="9"/>
      </c>
      <c r="AF12" s="140">
        <f t="shared" si="10"/>
      </c>
      <c r="AG12" s="140"/>
      <c r="AH12" s="135"/>
      <c r="AI12" s="300"/>
    </row>
    <row r="13" spans="1:35" s="268" customFormat="1" ht="16.5" customHeight="1">
      <c r="A13" s="249"/>
      <c r="B13" s="250"/>
      <c r="C13" s="251"/>
      <c r="D13" s="252"/>
      <c r="E13" s="253"/>
      <c r="F13" s="138"/>
      <c r="G13" s="254"/>
      <c r="H13" s="226"/>
      <c r="I13" s="225"/>
      <c r="J13" s="226"/>
      <c r="K13" s="202"/>
      <c r="L13" s="255"/>
      <c r="M13" s="226"/>
      <c r="N13" s="136"/>
      <c r="O13" s="226"/>
      <c r="P13" s="137"/>
      <c r="Q13" s="138"/>
      <c r="R13" s="226"/>
      <c r="S13" s="203"/>
      <c r="T13" s="261"/>
      <c r="U13" s="139">
        <f t="shared" si="0"/>
        <v>0</v>
      </c>
      <c r="V13" s="139">
        <f>IF('1045Ei Calcolo'!D17="",0,1)</f>
        <v>0</v>
      </c>
      <c r="W13" s="133">
        <f t="shared" si="1"/>
      </c>
      <c r="X13" s="133">
        <f t="shared" si="2"/>
        <v>0</v>
      </c>
      <c r="Y13" s="264">
        <f t="shared" si="3"/>
      </c>
      <c r="Z13" s="133">
        <f t="shared" si="4"/>
      </c>
      <c r="AA13" s="133">
        <f t="shared" si="5"/>
      </c>
      <c r="AB13" s="133">
        <f t="shared" si="6"/>
      </c>
      <c r="AC13" s="133">
        <f t="shared" si="7"/>
      </c>
      <c r="AD13" s="140">
        <f t="shared" si="8"/>
      </c>
      <c r="AE13" s="135">
        <f t="shared" si="9"/>
      </c>
      <c r="AF13" s="140">
        <f t="shared" si="10"/>
      </c>
      <c r="AG13" s="140"/>
      <c r="AH13" s="135"/>
      <c r="AI13" s="300"/>
    </row>
    <row r="14" spans="1:35" s="268" customFormat="1" ht="16.5" customHeight="1">
      <c r="A14" s="249"/>
      <c r="B14" s="250"/>
      <c r="C14" s="251"/>
      <c r="D14" s="252"/>
      <c r="E14" s="253"/>
      <c r="F14" s="138"/>
      <c r="G14" s="254"/>
      <c r="H14" s="226"/>
      <c r="I14" s="225"/>
      <c r="J14" s="226"/>
      <c r="K14" s="202"/>
      <c r="L14" s="255"/>
      <c r="M14" s="226"/>
      <c r="N14" s="136"/>
      <c r="O14" s="226"/>
      <c r="P14" s="137"/>
      <c r="Q14" s="138"/>
      <c r="R14" s="226"/>
      <c r="S14" s="203"/>
      <c r="T14" s="261"/>
      <c r="U14" s="139">
        <f t="shared" si="0"/>
        <v>0</v>
      </c>
      <c r="V14" s="139">
        <f>IF('1045Ei Calcolo'!D18="",0,1)</f>
        <v>0</v>
      </c>
      <c r="W14" s="133">
        <f t="shared" si="1"/>
      </c>
      <c r="X14" s="133">
        <f t="shared" si="2"/>
        <v>0</v>
      </c>
      <c r="Y14" s="264">
        <f t="shared" si="3"/>
      </c>
      <c r="Z14" s="133">
        <f t="shared" si="4"/>
      </c>
      <c r="AA14" s="133">
        <f t="shared" si="5"/>
      </c>
      <c r="AB14" s="133">
        <f t="shared" si="6"/>
      </c>
      <c r="AC14" s="133">
        <f t="shared" si="7"/>
      </c>
      <c r="AD14" s="140">
        <f t="shared" si="8"/>
      </c>
      <c r="AE14" s="135">
        <f t="shared" si="9"/>
      </c>
      <c r="AF14" s="140">
        <f t="shared" si="10"/>
      </c>
      <c r="AG14" s="140"/>
      <c r="AH14" s="135"/>
      <c r="AI14" s="300"/>
    </row>
    <row r="15" spans="1:35" s="268" customFormat="1" ht="16.5" customHeight="1">
      <c r="A15" s="249"/>
      <c r="B15" s="250"/>
      <c r="C15" s="251"/>
      <c r="D15" s="252"/>
      <c r="E15" s="253"/>
      <c r="F15" s="138"/>
      <c r="G15" s="254"/>
      <c r="H15" s="226"/>
      <c r="I15" s="225"/>
      <c r="J15" s="226"/>
      <c r="K15" s="202"/>
      <c r="L15" s="255"/>
      <c r="M15" s="226"/>
      <c r="N15" s="136"/>
      <c r="O15" s="226"/>
      <c r="P15" s="137"/>
      <c r="Q15" s="138"/>
      <c r="R15" s="226"/>
      <c r="S15" s="203"/>
      <c r="T15" s="261"/>
      <c r="U15" s="139">
        <f t="shared" si="0"/>
        <v>0</v>
      </c>
      <c r="V15" s="139">
        <f>IF('1045Ei Calcolo'!D19="",0,1)</f>
        <v>0</v>
      </c>
      <c r="W15" s="133">
        <f t="shared" si="1"/>
      </c>
      <c r="X15" s="133">
        <f t="shared" si="2"/>
        <v>0</v>
      </c>
      <c r="Y15" s="264">
        <f t="shared" si="3"/>
      </c>
      <c r="Z15" s="133">
        <f t="shared" si="4"/>
      </c>
      <c r="AA15" s="133">
        <f t="shared" si="5"/>
      </c>
      <c r="AB15" s="133">
        <f t="shared" si="6"/>
      </c>
      <c r="AC15" s="133">
        <f t="shared" si="7"/>
      </c>
      <c r="AD15" s="140">
        <f t="shared" si="8"/>
      </c>
      <c r="AE15" s="135">
        <f t="shared" si="9"/>
      </c>
      <c r="AF15" s="140">
        <f t="shared" si="10"/>
      </c>
      <c r="AG15" s="140"/>
      <c r="AH15" s="135"/>
      <c r="AI15" s="300"/>
    </row>
    <row r="16" spans="1:35" s="268" customFormat="1" ht="16.5" customHeight="1">
      <c r="A16" s="249"/>
      <c r="B16" s="250"/>
      <c r="C16" s="251"/>
      <c r="D16" s="252"/>
      <c r="E16" s="253"/>
      <c r="F16" s="138"/>
      <c r="G16" s="254"/>
      <c r="H16" s="226"/>
      <c r="I16" s="225"/>
      <c r="J16" s="226"/>
      <c r="K16" s="202"/>
      <c r="L16" s="255"/>
      <c r="M16" s="226"/>
      <c r="N16" s="136"/>
      <c r="O16" s="226"/>
      <c r="P16" s="137"/>
      <c r="Q16" s="138"/>
      <c r="R16" s="226"/>
      <c r="S16" s="203"/>
      <c r="T16" s="261"/>
      <c r="U16" s="139">
        <f t="shared" si="0"/>
        <v>0</v>
      </c>
      <c r="V16" s="139">
        <f>IF('1045Ei Calcolo'!D20="",0,1)</f>
        <v>0</v>
      </c>
      <c r="W16" s="133">
        <f t="shared" si="1"/>
      </c>
      <c r="X16" s="133">
        <f t="shared" si="2"/>
        <v>0</v>
      </c>
      <c r="Y16" s="264">
        <f t="shared" si="3"/>
      </c>
      <c r="Z16" s="133">
        <f t="shared" si="4"/>
      </c>
      <c r="AA16" s="133">
        <f t="shared" si="5"/>
      </c>
      <c r="AB16" s="133">
        <f t="shared" si="6"/>
      </c>
      <c r="AC16" s="133">
        <f t="shared" si="7"/>
      </c>
      <c r="AD16" s="140">
        <f t="shared" si="8"/>
      </c>
      <c r="AE16" s="135">
        <f t="shared" si="9"/>
      </c>
      <c r="AF16" s="140">
        <f t="shared" si="10"/>
      </c>
      <c r="AG16" s="140"/>
      <c r="AH16" s="135"/>
      <c r="AI16" s="300"/>
    </row>
    <row r="17" spans="1:35" s="268" customFormat="1" ht="16.5" customHeight="1">
      <c r="A17" s="249"/>
      <c r="B17" s="250"/>
      <c r="C17" s="251"/>
      <c r="D17" s="252"/>
      <c r="E17" s="253"/>
      <c r="F17" s="138"/>
      <c r="G17" s="254"/>
      <c r="H17" s="226"/>
      <c r="I17" s="225"/>
      <c r="J17" s="226"/>
      <c r="K17" s="202"/>
      <c r="L17" s="255"/>
      <c r="M17" s="226"/>
      <c r="N17" s="136"/>
      <c r="O17" s="226"/>
      <c r="P17" s="137"/>
      <c r="Q17" s="138"/>
      <c r="R17" s="226"/>
      <c r="S17" s="203"/>
      <c r="T17" s="261"/>
      <c r="U17" s="139">
        <f t="shared" si="0"/>
        <v>0</v>
      </c>
      <c r="V17" s="139">
        <f>IF('1045Ei Calcolo'!D21="",0,1)</f>
        <v>0</v>
      </c>
      <c r="W17" s="133">
        <f t="shared" si="1"/>
      </c>
      <c r="X17" s="133">
        <f t="shared" si="2"/>
        <v>0</v>
      </c>
      <c r="Y17" s="264">
        <f t="shared" si="3"/>
      </c>
      <c r="Z17" s="133">
        <f t="shared" si="4"/>
      </c>
      <c r="AA17" s="133">
        <f t="shared" si="5"/>
      </c>
      <c r="AB17" s="133">
        <f t="shared" si="6"/>
      </c>
      <c r="AC17" s="133">
        <f t="shared" si="7"/>
      </c>
      <c r="AD17" s="140">
        <f t="shared" si="8"/>
      </c>
      <c r="AE17" s="135">
        <f t="shared" si="9"/>
      </c>
      <c r="AF17" s="140">
        <f t="shared" si="10"/>
      </c>
      <c r="AG17" s="140"/>
      <c r="AH17" s="135"/>
      <c r="AI17" s="300"/>
    </row>
    <row r="18" spans="1:35" s="268" customFormat="1" ht="16.5" customHeight="1">
      <c r="A18" s="249"/>
      <c r="B18" s="250"/>
      <c r="C18" s="251"/>
      <c r="D18" s="252"/>
      <c r="E18" s="253"/>
      <c r="F18" s="138"/>
      <c r="G18" s="254"/>
      <c r="H18" s="226"/>
      <c r="I18" s="225"/>
      <c r="J18" s="226"/>
      <c r="K18" s="202"/>
      <c r="L18" s="255"/>
      <c r="M18" s="226"/>
      <c r="N18" s="136"/>
      <c r="O18" s="226"/>
      <c r="P18" s="137"/>
      <c r="Q18" s="138"/>
      <c r="R18" s="226"/>
      <c r="S18" s="203"/>
      <c r="T18" s="261"/>
      <c r="U18" s="139">
        <f t="shared" si="0"/>
        <v>0</v>
      </c>
      <c r="V18" s="139">
        <f>IF('1045Ei Calcolo'!D22="",0,1)</f>
        <v>0</v>
      </c>
      <c r="W18" s="133">
        <f t="shared" si="1"/>
      </c>
      <c r="X18" s="133">
        <f t="shared" si="2"/>
        <v>0</v>
      </c>
      <c r="Y18" s="264">
        <f t="shared" si="3"/>
      </c>
      <c r="Z18" s="133">
        <f t="shared" si="4"/>
      </c>
      <c r="AA18" s="133">
        <f t="shared" si="5"/>
      </c>
      <c r="AB18" s="133">
        <f t="shared" si="6"/>
      </c>
      <c r="AC18" s="133">
        <f t="shared" si="7"/>
      </c>
      <c r="AD18" s="140">
        <f t="shared" si="8"/>
      </c>
      <c r="AE18" s="135">
        <f t="shared" si="9"/>
      </c>
      <c r="AF18" s="140">
        <f t="shared" si="10"/>
      </c>
      <c r="AG18" s="140"/>
      <c r="AH18" s="135"/>
      <c r="AI18" s="300"/>
    </row>
    <row r="19" spans="1:35" s="268" customFormat="1" ht="16.5" customHeight="1">
      <c r="A19" s="249"/>
      <c r="B19" s="250"/>
      <c r="C19" s="251"/>
      <c r="D19" s="252"/>
      <c r="E19" s="253"/>
      <c r="F19" s="138"/>
      <c r="G19" s="254"/>
      <c r="H19" s="226"/>
      <c r="I19" s="225"/>
      <c r="J19" s="226"/>
      <c r="K19" s="202"/>
      <c r="L19" s="255"/>
      <c r="M19" s="226"/>
      <c r="N19" s="136"/>
      <c r="O19" s="226"/>
      <c r="P19" s="137"/>
      <c r="Q19" s="138"/>
      <c r="R19" s="226"/>
      <c r="S19" s="203"/>
      <c r="T19" s="261"/>
      <c r="U19" s="139">
        <f t="shared" si="0"/>
        <v>0</v>
      </c>
      <c r="V19" s="139">
        <f>IF('1045Ei Calcolo'!D23="",0,1)</f>
        <v>0</v>
      </c>
      <c r="W19" s="133">
        <f t="shared" si="1"/>
      </c>
      <c r="X19" s="133">
        <f t="shared" si="2"/>
        <v>0</v>
      </c>
      <c r="Y19" s="264">
        <f t="shared" si="3"/>
      </c>
      <c r="Z19" s="133">
        <f t="shared" si="4"/>
      </c>
      <c r="AA19" s="133">
        <f t="shared" si="5"/>
      </c>
      <c r="AB19" s="133">
        <f t="shared" si="6"/>
      </c>
      <c r="AC19" s="133">
        <f t="shared" si="7"/>
      </c>
      <c r="AD19" s="140">
        <f t="shared" si="8"/>
      </c>
      <c r="AE19" s="135">
        <f t="shared" si="9"/>
      </c>
      <c r="AF19" s="140">
        <f t="shared" si="10"/>
      </c>
      <c r="AG19" s="140"/>
      <c r="AH19" s="135"/>
      <c r="AI19" s="300"/>
    </row>
    <row r="20" spans="1:35" s="268" customFormat="1" ht="16.5" customHeight="1">
      <c r="A20" s="249"/>
      <c r="B20" s="250"/>
      <c r="C20" s="251"/>
      <c r="D20" s="252"/>
      <c r="E20" s="253"/>
      <c r="F20" s="138"/>
      <c r="G20" s="254"/>
      <c r="H20" s="226"/>
      <c r="I20" s="225"/>
      <c r="J20" s="226"/>
      <c r="K20" s="202"/>
      <c r="L20" s="255"/>
      <c r="M20" s="226"/>
      <c r="N20" s="136"/>
      <c r="O20" s="226"/>
      <c r="P20" s="137"/>
      <c r="Q20" s="138"/>
      <c r="R20" s="226"/>
      <c r="S20" s="203"/>
      <c r="T20" s="261"/>
      <c r="U20" s="139">
        <f t="shared" si="0"/>
        <v>0</v>
      </c>
      <c r="V20" s="139">
        <f>IF('1045Ei Calcolo'!D24="",0,1)</f>
        <v>0</v>
      </c>
      <c r="W20" s="133">
        <f t="shared" si="1"/>
      </c>
      <c r="X20" s="133">
        <f t="shared" si="2"/>
        <v>0</v>
      </c>
      <c r="Y20" s="264">
        <f t="shared" si="3"/>
      </c>
      <c r="Z20" s="133">
        <f t="shared" si="4"/>
      </c>
      <c r="AA20" s="133">
        <f t="shared" si="5"/>
      </c>
      <c r="AB20" s="133">
        <f t="shared" si="6"/>
      </c>
      <c r="AC20" s="133">
        <f t="shared" si="7"/>
      </c>
      <c r="AD20" s="140">
        <f t="shared" si="8"/>
      </c>
      <c r="AE20" s="135">
        <f t="shared" si="9"/>
      </c>
      <c r="AF20" s="140">
        <f t="shared" si="10"/>
      </c>
      <c r="AG20" s="140"/>
      <c r="AH20" s="135"/>
      <c r="AI20" s="300"/>
    </row>
    <row r="21" spans="1:35" s="268" customFormat="1" ht="16.5" customHeight="1">
      <c r="A21" s="249"/>
      <c r="B21" s="250"/>
      <c r="C21" s="251"/>
      <c r="D21" s="252"/>
      <c r="E21" s="253"/>
      <c r="F21" s="138"/>
      <c r="G21" s="254"/>
      <c r="H21" s="226"/>
      <c r="I21" s="225"/>
      <c r="J21" s="226"/>
      <c r="K21" s="202"/>
      <c r="L21" s="255"/>
      <c r="M21" s="226"/>
      <c r="N21" s="136"/>
      <c r="O21" s="226"/>
      <c r="P21" s="137"/>
      <c r="Q21" s="138"/>
      <c r="R21" s="226"/>
      <c r="S21" s="203"/>
      <c r="T21" s="261"/>
      <c r="U21" s="139">
        <f t="shared" si="0"/>
        <v>0</v>
      </c>
      <c r="V21" s="139">
        <f>IF('1045Ei Calcolo'!D25="",0,1)</f>
        <v>0</v>
      </c>
      <c r="W21" s="133">
        <f t="shared" si="1"/>
      </c>
      <c r="X21" s="133">
        <f t="shared" si="2"/>
        <v>0</v>
      </c>
      <c r="Y21" s="264">
        <f t="shared" si="3"/>
      </c>
      <c r="Z21" s="133">
        <f t="shared" si="4"/>
      </c>
      <c r="AA21" s="133">
        <f t="shared" si="5"/>
      </c>
      <c r="AB21" s="133">
        <f t="shared" si="6"/>
      </c>
      <c r="AC21" s="133">
        <f t="shared" si="7"/>
      </c>
      <c r="AD21" s="140">
        <f t="shared" si="8"/>
      </c>
      <c r="AE21" s="135">
        <f t="shared" si="9"/>
      </c>
      <c r="AF21" s="140">
        <f t="shared" si="10"/>
      </c>
      <c r="AG21" s="140"/>
      <c r="AH21" s="135"/>
      <c r="AI21" s="300"/>
    </row>
    <row r="22" spans="1:35" s="268" customFormat="1" ht="16.5" customHeight="1">
      <c r="A22" s="249"/>
      <c r="B22" s="250"/>
      <c r="C22" s="251"/>
      <c r="D22" s="252"/>
      <c r="E22" s="253"/>
      <c r="F22" s="138"/>
      <c r="G22" s="254"/>
      <c r="H22" s="226"/>
      <c r="I22" s="225"/>
      <c r="J22" s="226"/>
      <c r="K22" s="202"/>
      <c r="L22" s="255"/>
      <c r="M22" s="226"/>
      <c r="N22" s="136"/>
      <c r="O22" s="226"/>
      <c r="P22" s="137"/>
      <c r="Q22" s="138"/>
      <c r="R22" s="226"/>
      <c r="S22" s="203"/>
      <c r="T22" s="261"/>
      <c r="U22" s="139">
        <f t="shared" si="0"/>
        <v>0</v>
      </c>
      <c r="V22" s="139">
        <f>IF('1045Ei Calcolo'!D26="",0,1)</f>
        <v>0</v>
      </c>
      <c r="W22" s="133">
        <f t="shared" si="1"/>
      </c>
      <c r="X22" s="133">
        <f t="shared" si="2"/>
        <v>0</v>
      </c>
      <c r="Y22" s="264">
        <f t="shared" si="3"/>
      </c>
      <c r="Z22" s="133">
        <f t="shared" si="4"/>
      </c>
      <c r="AA22" s="133">
        <f t="shared" si="5"/>
      </c>
      <c r="AB22" s="133">
        <f t="shared" si="6"/>
      </c>
      <c r="AC22" s="133">
        <f t="shared" si="7"/>
      </c>
      <c r="AD22" s="140">
        <f t="shared" si="8"/>
      </c>
      <c r="AE22" s="135">
        <f t="shared" si="9"/>
      </c>
      <c r="AF22" s="140">
        <f t="shared" si="10"/>
      </c>
      <c r="AG22" s="140"/>
      <c r="AH22" s="135"/>
      <c r="AI22" s="300"/>
    </row>
    <row r="23" spans="1:35" s="268" customFormat="1" ht="16.5" customHeight="1">
      <c r="A23" s="249"/>
      <c r="B23" s="250"/>
      <c r="C23" s="251"/>
      <c r="D23" s="252"/>
      <c r="E23" s="253"/>
      <c r="F23" s="138"/>
      <c r="G23" s="254"/>
      <c r="H23" s="226"/>
      <c r="I23" s="225"/>
      <c r="J23" s="226"/>
      <c r="K23" s="202"/>
      <c r="L23" s="255"/>
      <c r="M23" s="226"/>
      <c r="N23" s="136"/>
      <c r="O23" s="226"/>
      <c r="P23" s="137"/>
      <c r="Q23" s="138"/>
      <c r="R23" s="226"/>
      <c r="S23" s="203"/>
      <c r="T23" s="261"/>
      <c r="U23" s="139">
        <f t="shared" si="0"/>
        <v>0</v>
      </c>
      <c r="V23" s="139">
        <f>IF('1045Ei Calcolo'!D27="",0,1)</f>
        <v>0</v>
      </c>
      <c r="W23" s="133">
        <f t="shared" si="1"/>
      </c>
      <c r="X23" s="133">
        <f t="shared" si="2"/>
        <v>0</v>
      </c>
      <c r="Y23" s="264">
        <f t="shared" si="3"/>
      </c>
      <c r="Z23" s="133">
        <f t="shared" si="4"/>
      </c>
      <c r="AA23" s="133">
        <f t="shared" si="5"/>
      </c>
      <c r="AB23" s="133">
        <f t="shared" si="6"/>
      </c>
      <c r="AC23" s="133">
        <f t="shared" si="7"/>
      </c>
      <c r="AD23" s="140">
        <f t="shared" si="8"/>
      </c>
      <c r="AE23" s="135">
        <f t="shared" si="9"/>
      </c>
      <c r="AF23" s="140">
        <f t="shared" si="10"/>
      </c>
      <c r="AG23" s="140"/>
      <c r="AH23" s="135"/>
      <c r="AI23" s="300"/>
    </row>
    <row r="24" spans="1:35" s="268" customFormat="1" ht="16.5" customHeight="1">
      <c r="A24" s="249"/>
      <c r="B24" s="250"/>
      <c r="C24" s="251"/>
      <c r="D24" s="252"/>
      <c r="E24" s="253"/>
      <c r="F24" s="138"/>
      <c r="G24" s="254"/>
      <c r="H24" s="226"/>
      <c r="I24" s="225"/>
      <c r="J24" s="226"/>
      <c r="K24" s="202"/>
      <c r="L24" s="255"/>
      <c r="M24" s="226"/>
      <c r="N24" s="136"/>
      <c r="O24" s="226"/>
      <c r="P24" s="137"/>
      <c r="Q24" s="138"/>
      <c r="R24" s="226"/>
      <c r="S24" s="203"/>
      <c r="T24" s="261"/>
      <c r="U24" s="139">
        <f t="shared" si="0"/>
        <v>0</v>
      </c>
      <c r="V24" s="139">
        <f>IF('1045Ei Calcolo'!D28="",0,1)</f>
        <v>0</v>
      </c>
      <c r="W24" s="133">
        <f t="shared" si="1"/>
      </c>
      <c r="X24" s="133">
        <f t="shared" si="2"/>
        <v>0</v>
      </c>
      <c r="Y24" s="264">
        <f t="shared" si="3"/>
      </c>
      <c r="Z24" s="133">
        <f t="shared" si="4"/>
      </c>
      <c r="AA24" s="133">
        <f t="shared" si="5"/>
      </c>
      <c r="AB24" s="133">
        <f t="shared" si="6"/>
      </c>
      <c r="AC24" s="133">
        <f t="shared" si="7"/>
      </c>
      <c r="AD24" s="140">
        <f t="shared" si="8"/>
      </c>
      <c r="AE24" s="135">
        <f t="shared" si="9"/>
      </c>
      <c r="AF24" s="140">
        <f t="shared" si="10"/>
      </c>
      <c r="AG24" s="140"/>
      <c r="AH24" s="135"/>
      <c r="AI24" s="300"/>
    </row>
    <row r="25" spans="1:35" s="268" customFormat="1" ht="16.5" customHeight="1">
      <c r="A25" s="249"/>
      <c r="B25" s="250"/>
      <c r="C25" s="251"/>
      <c r="D25" s="252"/>
      <c r="E25" s="253"/>
      <c r="F25" s="138"/>
      <c r="G25" s="254"/>
      <c r="H25" s="226"/>
      <c r="I25" s="225"/>
      <c r="J25" s="226"/>
      <c r="K25" s="202"/>
      <c r="L25" s="255"/>
      <c r="M25" s="226"/>
      <c r="N25" s="136"/>
      <c r="O25" s="226"/>
      <c r="P25" s="137"/>
      <c r="Q25" s="138"/>
      <c r="R25" s="226"/>
      <c r="S25" s="203"/>
      <c r="T25" s="261"/>
      <c r="U25" s="139">
        <f t="shared" si="0"/>
        <v>0</v>
      </c>
      <c r="V25" s="139">
        <f>IF('1045Ei Calcolo'!D29="",0,1)</f>
        <v>0</v>
      </c>
      <c r="W25" s="133">
        <f t="shared" si="1"/>
      </c>
      <c r="X25" s="133">
        <f t="shared" si="2"/>
        <v>0</v>
      </c>
      <c r="Y25" s="264">
        <f t="shared" si="3"/>
      </c>
      <c r="Z25" s="133">
        <f t="shared" si="4"/>
      </c>
      <c r="AA25" s="133">
        <f t="shared" si="5"/>
      </c>
      <c r="AB25" s="133">
        <f t="shared" si="6"/>
      </c>
      <c r="AC25" s="133">
        <f t="shared" si="7"/>
      </c>
      <c r="AD25" s="140">
        <f t="shared" si="8"/>
      </c>
      <c r="AE25" s="135">
        <f t="shared" si="9"/>
      </c>
      <c r="AF25" s="140">
        <f t="shared" si="10"/>
      </c>
      <c r="AG25" s="140"/>
      <c r="AH25" s="135"/>
      <c r="AI25" s="300"/>
    </row>
    <row r="26" spans="1:35" s="268" customFormat="1" ht="16.5" customHeight="1">
      <c r="A26" s="249"/>
      <c r="B26" s="250"/>
      <c r="C26" s="251"/>
      <c r="D26" s="252"/>
      <c r="E26" s="253"/>
      <c r="F26" s="138"/>
      <c r="G26" s="254"/>
      <c r="H26" s="226"/>
      <c r="I26" s="225"/>
      <c r="J26" s="226"/>
      <c r="K26" s="202"/>
      <c r="L26" s="255"/>
      <c r="M26" s="226"/>
      <c r="N26" s="136"/>
      <c r="O26" s="226"/>
      <c r="P26" s="137"/>
      <c r="Q26" s="138"/>
      <c r="R26" s="226"/>
      <c r="S26" s="203"/>
      <c r="T26" s="261"/>
      <c r="U26" s="139">
        <f t="shared" si="0"/>
        <v>0</v>
      </c>
      <c r="V26" s="139">
        <f>IF('1045Ei Calcolo'!D30="",0,1)</f>
        <v>0</v>
      </c>
      <c r="W26" s="133">
        <f t="shared" si="1"/>
      </c>
      <c r="X26" s="133">
        <f t="shared" si="2"/>
        <v>0</v>
      </c>
      <c r="Y26" s="264">
        <f t="shared" si="3"/>
      </c>
      <c r="Z26" s="133">
        <f t="shared" si="4"/>
      </c>
      <c r="AA26" s="133">
        <f t="shared" si="5"/>
      </c>
      <c r="AB26" s="133">
        <f t="shared" si="6"/>
      </c>
      <c r="AC26" s="133">
        <f t="shared" si="7"/>
      </c>
      <c r="AD26" s="140">
        <f t="shared" si="8"/>
      </c>
      <c r="AE26" s="135">
        <f t="shared" si="9"/>
      </c>
      <c r="AF26" s="140">
        <f t="shared" si="10"/>
      </c>
      <c r="AG26" s="140"/>
      <c r="AH26" s="135"/>
      <c r="AI26" s="300"/>
    </row>
    <row r="27" spans="1:35" s="268" customFormat="1" ht="16.5" customHeight="1">
      <c r="A27" s="249"/>
      <c r="B27" s="250"/>
      <c r="C27" s="251"/>
      <c r="D27" s="252"/>
      <c r="E27" s="253"/>
      <c r="F27" s="138"/>
      <c r="G27" s="254"/>
      <c r="H27" s="226"/>
      <c r="I27" s="225"/>
      <c r="J27" s="226"/>
      <c r="K27" s="202"/>
      <c r="L27" s="255"/>
      <c r="M27" s="226"/>
      <c r="N27" s="136"/>
      <c r="O27" s="226"/>
      <c r="P27" s="137"/>
      <c r="Q27" s="138"/>
      <c r="R27" s="226"/>
      <c r="S27" s="203"/>
      <c r="T27" s="261"/>
      <c r="U27" s="139">
        <f t="shared" si="0"/>
        <v>0</v>
      </c>
      <c r="V27" s="139">
        <f>IF('1045Ei Calcolo'!D31="",0,1)</f>
        <v>0</v>
      </c>
      <c r="W27" s="133">
        <f t="shared" si="1"/>
      </c>
      <c r="X27" s="133">
        <f t="shared" si="2"/>
        <v>0</v>
      </c>
      <c r="Y27" s="264">
        <f t="shared" si="3"/>
      </c>
      <c r="Z27" s="133">
        <f t="shared" si="4"/>
      </c>
      <c r="AA27" s="133">
        <f t="shared" si="5"/>
      </c>
      <c r="AB27" s="133">
        <f t="shared" si="6"/>
      </c>
      <c r="AC27" s="133">
        <f t="shared" si="7"/>
      </c>
      <c r="AD27" s="140">
        <f t="shared" si="8"/>
      </c>
      <c r="AE27" s="135">
        <f t="shared" si="9"/>
      </c>
      <c r="AF27" s="140">
        <f t="shared" si="10"/>
      </c>
      <c r="AG27" s="140"/>
      <c r="AH27" s="135"/>
      <c r="AI27" s="300"/>
    </row>
    <row r="28" spans="1:35" s="268" customFormat="1" ht="16.5" customHeight="1">
      <c r="A28" s="249"/>
      <c r="B28" s="250"/>
      <c r="C28" s="251"/>
      <c r="D28" s="252"/>
      <c r="E28" s="253"/>
      <c r="F28" s="138"/>
      <c r="G28" s="254"/>
      <c r="H28" s="226"/>
      <c r="I28" s="225"/>
      <c r="J28" s="226"/>
      <c r="K28" s="202"/>
      <c r="L28" s="255"/>
      <c r="M28" s="226"/>
      <c r="N28" s="136"/>
      <c r="O28" s="226"/>
      <c r="P28" s="137"/>
      <c r="Q28" s="138"/>
      <c r="R28" s="226"/>
      <c r="S28" s="203"/>
      <c r="T28" s="261"/>
      <c r="U28" s="139">
        <f t="shared" si="0"/>
        <v>0</v>
      </c>
      <c r="V28" s="139">
        <f>IF('1045Ei Calcolo'!D32="",0,1)</f>
        <v>0</v>
      </c>
      <c r="W28" s="133">
        <f t="shared" si="1"/>
      </c>
      <c r="X28" s="133">
        <f t="shared" si="2"/>
        <v>0</v>
      </c>
      <c r="Y28" s="264">
        <f t="shared" si="3"/>
      </c>
      <c r="Z28" s="133">
        <f t="shared" si="4"/>
      </c>
      <c r="AA28" s="133">
        <f t="shared" si="5"/>
      </c>
      <c r="AB28" s="133">
        <f t="shared" si="6"/>
      </c>
      <c r="AC28" s="133">
        <f t="shared" si="7"/>
      </c>
      <c r="AD28" s="140">
        <f t="shared" si="8"/>
      </c>
      <c r="AE28" s="135">
        <f t="shared" si="9"/>
      </c>
      <c r="AF28" s="140">
        <f t="shared" si="10"/>
      </c>
      <c r="AG28" s="140"/>
      <c r="AH28" s="135"/>
      <c r="AI28" s="300"/>
    </row>
    <row r="29" spans="1:35" s="268" customFormat="1" ht="16.5" customHeight="1">
      <c r="A29" s="249"/>
      <c r="B29" s="250"/>
      <c r="C29" s="251"/>
      <c r="D29" s="252"/>
      <c r="E29" s="253"/>
      <c r="F29" s="138"/>
      <c r="G29" s="254"/>
      <c r="H29" s="226"/>
      <c r="I29" s="225"/>
      <c r="J29" s="226"/>
      <c r="K29" s="202"/>
      <c r="L29" s="255"/>
      <c r="M29" s="226"/>
      <c r="N29" s="136"/>
      <c r="O29" s="226"/>
      <c r="P29" s="137"/>
      <c r="Q29" s="138"/>
      <c r="R29" s="226"/>
      <c r="S29" s="203"/>
      <c r="T29" s="261"/>
      <c r="U29" s="139">
        <f t="shared" si="0"/>
        <v>0</v>
      </c>
      <c r="V29" s="139">
        <f>IF('1045Ei Calcolo'!D33="",0,1)</f>
        <v>0</v>
      </c>
      <c r="W29" s="133">
        <f t="shared" si="1"/>
      </c>
      <c r="X29" s="133">
        <f t="shared" si="2"/>
        <v>0</v>
      </c>
      <c r="Y29" s="264">
        <f t="shared" si="3"/>
      </c>
      <c r="Z29" s="133">
        <f t="shared" si="4"/>
      </c>
      <c r="AA29" s="133">
        <f t="shared" si="5"/>
      </c>
      <c r="AB29" s="133">
        <f t="shared" si="6"/>
      </c>
      <c r="AC29" s="133">
        <f t="shared" si="7"/>
      </c>
      <c r="AD29" s="140">
        <f t="shared" si="8"/>
      </c>
      <c r="AE29" s="135">
        <f t="shared" si="9"/>
      </c>
      <c r="AF29" s="140">
        <f t="shared" si="10"/>
      </c>
      <c r="AG29" s="140"/>
      <c r="AH29" s="135"/>
      <c r="AI29" s="300"/>
    </row>
    <row r="30" spans="1:35" s="268" customFormat="1" ht="16.5" customHeight="1">
      <c r="A30" s="249"/>
      <c r="B30" s="250"/>
      <c r="C30" s="251"/>
      <c r="D30" s="252"/>
      <c r="E30" s="253"/>
      <c r="F30" s="138"/>
      <c r="G30" s="254"/>
      <c r="H30" s="226"/>
      <c r="I30" s="225"/>
      <c r="J30" s="226"/>
      <c r="K30" s="202"/>
      <c r="L30" s="255"/>
      <c r="M30" s="226"/>
      <c r="N30" s="136"/>
      <c r="O30" s="226"/>
      <c r="P30" s="137"/>
      <c r="Q30" s="138"/>
      <c r="R30" s="226"/>
      <c r="S30" s="203"/>
      <c r="T30" s="261"/>
      <c r="U30" s="139">
        <f t="shared" si="0"/>
        <v>0</v>
      </c>
      <c r="V30" s="139">
        <f>IF('1045Ei Calcolo'!D34="",0,1)</f>
        <v>0</v>
      </c>
      <c r="W30" s="133">
        <f t="shared" si="1"/>
      </c>
      <c r="X30" s="133">
        <f t="shared" si="2"/>
        <v>0</v>
      </c>
      <c r="Y30" s="264">
        <f t="shared" si="3"/>
      </c>
      <c r="Z30" s="133">
        <f t="shared" si="4"/>
      </c>
      <c r="AA30" s="133">
        <f t="shared" si="5"/>
      </c>
      <c r="AB30" s="133">
        <f t="shared" si="6"/>
      </c>
      <c r="AC30" s="133">
        <f t="shared" si="7"/>
      </c>
      <c r="AD30" s="140">
        <f t="shared" si="8"/>
      </c>
      <c r="AE30" s="135">
        <f t="shared" si="9"/>
      </c>
      <c r="AF30" s="140">
        <f t="shared" si="10"/>
      </c>
      <c r="AG30" s="140"/>
      <c r="AH30" s="135"/>
      <c r="AI30" s="300"/>
    </row>
    <row r="31" spans="1:35" s="268" customFormat="1" ht="16.5" customHeight="1">
      <c r="A31" s="249"/>
      <c r="B31" s="250"/>
      <c r="C31" s="251"/>
      <c r="D31" s="252"/>
      <c r="E31" s="253"/>
      <c r="F31" s="138"/>
      <c r="G31" s="254"/>
      <c r="H31" s="226"/>
      <c r="I31" s="225"/>
      <c r="J31" s="226"/>
      <c r="K31" s="202"/>
      <c r="L31" s="255"/>
      <c r="M31" s="226"/>
      <c r="N31" s="136"/>
      <c r="O31" s="226"/>
      <c r="P31" s="137"/>
      <c r="Q31" s="138"/>
      <c r="R31" s="226"/>
      <c r="S31" s="203"/>
      <c r="T31" s="261"/>
      <c r="U31" s="139">
        <f t="shared" si="0"/>
        <v>0</v>
      </c>
      <c r="V31" s="139">
        <f>IF('1045Ei Calcolo'!D35="",0,1)</f>
        <v>0</v>
      </c>
      <c r="W31" s="133">
        <f t="shared" si="1"/>
      </c>
      <c r="X31" s="133">
        <f t="shared" si="2"/>
        <v>0</v>
      </c>
      <c r="Y31" s="264">
        <f t="shared" si="3"/>
      </c>
      <c r="Z31" s="133">
        <f t="shared" si="4"/>
      </c>
      <c r="AA31" s="133">
        <f t="shared" si="5"/>
      </c>
      <c r="AB31" s="133">
        <f t="shared" si="6"/>
      </c>
      <c r="AC31" s="133">
        <f t="shared" si="7"/>
      </c>
      <c r="AD31" s="140">
        <f t="shared" si="8"/>
      </c>
      <c r="AE31" s="135">
        <f t="shared" si="9"/>
      </c>
      <c r="AF31" s="140">
        <f t="shared" si="10"/>
      </c>
      <c r="AG31" s="140"/>
      <c r="AH31" s="135"/>
      <c r="AI31" s="300"/>
    </row>
    <row r="32" spans="1:35" s="268" customFormat="1" ht="16.5" customHeight="1">
      <c r="A32" s="249"/>
      <c r="B32" s="250"/>
      <c r="C32" s="251"/>
      <c r="D32" s="252"/>
      <c r="E32" s="253"/>
      <c r="F32" s="138"/>
      <c r="G32" s="254"/>
      <c r="H32" s="226"/>
      <c r="I32" s="225"/>
      <c r="J32" s="226"/>
      <c r="K32" s="202"/>
      <c r="L32" s="255"/>
      <c r="M32" s="226"/>
      <c r="N32" s="136"/>
      <c r="O32" s="226"/>
      <c r="P32" s="137"/>
      <c r="Q32" s="138"/>
      <c r="R32" s="226"/>
      <c r="S32" s="203"/>
      <c r="T32" s="261"/>
      <c r="U32" s="139">
        <f t="shared" si="0"/>
        <v>0</v>
      </c>
      <c r="V32" s="139">
        <f>IF('1045Ei Calcolo'!D36="",0,1)</f>
        <v>0</v>
      </c>
      <c r="W32" s="133">
        <f t="shared" si="1"/>
      </c>
      <c r="X32" s="133">
        <f t="shared" si="2"/>
        <v>0</v>
      </c>
      <c r="Y32" s="264">
        <f t="shared" si="3"/>
      </c>
      <c r="Z32" s="133">
        <f t="shared" si="4"/>
      </c>
      <c r="AA32" s="133">
        <f t="shared" si="5"/>
      </c>
      <c r="AB32" s="133">
        <f t="shared" si="6"/>
      </c>
      <c r="AC32" s="133">
        <f t="shared" si="7"/>
      </c>
      <c r="AD32" s="140">
        <f t="shared" si="8"/>
      </c>
      <c r="AE32" s="135">
        <f t="shared" si="9"/>
      </c>
      <c r="AF32" s="140">
        <f t="shared" si="10"/>
      </c>
      <c r="AG32" s="140"/>
      <c r="AH32" s="135"/>
      <c r="AI32" s="300"/>
    </row>
    <row r="33" spans="1:35" s="268" customFormat="1" ht="16.5" customHeight="1">
      <c r="A33" s="249"/>
      <c r="B33" s="250"/>
      <c r="C33" s="251"/>
      <c r="D33" s="252"/>
      <c r="E33" s="253"/>
      <c r="F33" s="138"/>
      <c r="G33" s="254"/>
      <c r="H33" s="226"/>
      <c r="I33" s="225"/>
      <c r="J33" s="226"/>
      <c r="K33" s="202"/>
      <c r="L33" s="255"/>
      <c r="M33" s="226"/>
      <c r="N33" s="136"/>
      <c r="O33" s="226"/>
      <c r="P33" s="137"/>
      <c r="Q33" s="138"/>
      <c r="R33" s="226"/>
      <c r="S33" s="203"/>
      <c r="T33" s="261"/>
      <c r="U33" s="139">
        <f t="shared" si="0"/>
        <v>0</v>
      </c>
      <c r="V33" s="139">
        <f>IF('1045Ei Calcolo'!D37="",0,1)</f>
        <v>0</v>
      </c>
      <c r="W33" s="133">
        <f t="shared" si="1"/>
      </c>
      <c r="X33" s="133">
        <f t="shared" si="2"/>
        <v>0</v>
      </c>
      <c r="Y33" s="264">
        <f t="shared" si="3"/>
      </c>
      <c r="Z33" s="133">
        <f t="shared" si="4"/>
      </c>
      <c r="AA33" s="133">
        <f t="shared" si="5"/>
      </c>
      <c r="AB33" s="133">
        <f t="shared" si="6"/>
      </c>
      <c r="AC33" s="133">
        <f t="shared" si="7"/>
      </c>
      <c r="AD33" s="140">
        <f t="shared" si="8"/>
      </c>
      <c r="AE33" s="135">
        <f t="shared" si="9"/>
      </c>
      <c r="AF33" s="140">
        <f t="shared" si="10"/>
      </c>
      <c r="AG33" s="140"/>
      <c r="AH33" s="135"/>
      <c r="AI33" s="300"/>
    </row>
    <row r="34" spans="1:35" s="268" customFormat="1" ht="16.5" customHeight="1">
      <c r="A34" s="249"/>
      <c r="B34" s="250"/>
      <c r="C34" s="251"/>
      <c r="D34" s="252"/>
      <c r="E34" s="253"/>
      <c r="F34" s="138"/>
      <c r="G34" s="254"/>
      <c r="H34" s="226"/>
      <c r="I34" s="225"/>
      <c r="J34" s="226"/>
      <c r="K34" s="202"/>
      <c r="L34" s="255"/>
      <c r="M34" s="226"/>
      <c r="N34" s="136"/>
      <c r="O34" s="226"/>
      <c r="P34" s="137"/>
      <c r="Q34" s="138"/>
      <c r="R34" s="226"/>
      <c r="S34" s="203"/>
      <c r="T34" s="261"/>
      <c r="U34" s="139">
        <f t="shared" si="0"/>
        <v>0</v>
      </c>
      <c r="V34" s="139">
        <f>IF('1045Ei Calcolo'!D38="",0,1)</f>
        <v>0</v>
      </c>
      <c r="W34" s="133">
        <f t="shared" si="1"/>
      </c>
      <c r="X34" s="133">
        <f t="shared" si="2"/>
        <v>0</v>
      </c>
      <c r="Y34" s="264">
        <f t="shared" si="3"/>
      </c>
      <c r="Z34" s="133">
        <f t="shared" si="4"/>
      </c>
      <c r="AA34" s="133">
        <f t="shared" si="5"/>
      </c>
      <c r="AB34" s="133">
        <f t="shared" si="6"/>
      </c>
      <c r="AC34" s="133">
        <f t="shared" si="7"/>
      </c>
      <c r="AD34" s="140">
        <f t="shared" si="8"/>
      </c>
      <c r="AE34" s="135">
        <f t="shared" si="9"/>
      </c>
      <c r="AF34" s="140">
        <f t="shared" si="10"/>
      </c>
      <c r="AG34" s="140"/>
      <c r="AH34" s="135"/>
      <c r="AI34" s="300"/>
    </row>
    <row r="35" spans="1:35" s="268" customFormat="1" ht="16.5" customHeight="1">
      <c r="A35" s="249"/>
      <c r="B35" s="250"/>
      <c r="C35" s="251"/>
      <c r="D35" s="252"/>
      <c r="E35" s="253"/>
      <c r="F35" s="138"/>
      <c r="G35" s="254"/>
      <c r="H35" s="226"/>
      <c r="I35" s="225"/>
      <c r="J35" s="226"/>
      <c r="K35" s="202"/>
      <c r="L35" s="255"/>
      <c r="M35" s="226"/>
      <c r="N35" s="136"/>
      <c r="O35" s="226"/>
      <c r="P35" s="137"/>
      <c r="Q35" s="138"/>
      <c r="R35" s="226"/>
      <c r="S35" s="203"/>
      <c r="T35" s="261"/>
      <c r="U35" s="139">
        <f t="shared" si="0"/>
        <v>0</v>
      </c>
      <c r="V35" s="139">
        <f>IF('1045Ei Calcolo'!D39="",0,1)</f>
        <v>0</v>
      </c>
      <c r="W35" s="133">
        <f t="shared" si="1"/>
      </c>
      <c r="X35" s="133">
        <f t="shared" si="2"/>
        <v>0</v>
      </c>
      <c r="Y35" s="264">
        <f t="shared" si="3"/>
      </c>
      <c r="Z35" s="133">
        <f t="shared" si="4"/>
      </c>
      <c r="AA35" s="133">
        <f t="shared" si="5"/>
      </c>
      <c r="AB35" s="133">
        <f t="shared" si="6"/>
      </c>
      <c r="AC35" s="133">
        <f t="shared" si="7"/>
      </c>
      <c r="AD35" s="140">
        <f t="shared" si="8"/>
      </c>
      <c r="AE35" s="135">
        <f t="shared" si="9"/>
      </c>
      <c r="AF35" s="140">
        <f t="shared" si="10"/>
      </c>
      <c r="AG35" s="140"/>
      <c r="AH35" s="135"/>
      <c r="AI35" s="300"/>
    </row>
    <row r="36" spans="1:35" s="268" customFormat="1" ht="16.5" customHeight="1">
      <c r="A36" s="249"/>
      <c r="B36" s="250"/>
      <c r="C36" s="251"/>
      <c r="D36" s="252"/>
      <c r="E36" s="253"/>
      <c r="F36" s="138"/>
      <c r="G36" s="254"/>
      <c r="H36" s="226"/>
      <c r="I36" s="225"/>
      <c r="J36" s="226"/>
      <c r="K36" s="202"/>
      <c r="L36" s="255"/>
      <c r="M36" s="226"/>
      <c r="N36" s="136"/>
      <c r="O36" s="226"/>
      <c r="P36" s="137"/>
      <c r="Q36" s="138"/>
      <c r="R36" s="226"/>
      <c r="S36" s="203"/>
      <c r="T36" s="261"/>
      <c r="U36" s="139">
        <f t="shared" si="0"/>
        <v>0</v>
      </c>
      <c r="V36" s="139">
        <f>IF('1045Ei Calcolo'!D40="",0,1)</f>
        <v>0</v>
      </c>
      <c r="W36" s="133">
        <f t="shared" si="1"/>
      </c>
      <c r="X36" s="133">
        <f t="shared" si="2"/>
        <v>0</v>
      </c>
      <c r="Y36" s="264">
        <f t="shared" si="3"/>
      </c>
      <c r="Z36" s="133">
        <f t="shared" si="4"/>
      </c>
      <c r="AA36" s="133">
        <f t="shared" si="5"/>
      </c>
      <c r="AB36" s="133">
        <f t="shared" si="6"/>
      </c>
      <c r="AC36" s="133">
        <f t="shared" si="7"/>
      </c>
      <c r="AD36" s="140">
        <f t="shared" si="8"/>
      </c>
      <c r="AE36" s="135">
        <f t="shared" si="9"/>
      </c>
      <c r="AF36" s="140">
        <f t="shared" si="10"/>
      </c>
      <c r="AG36" s="140"/>
      <c r="AH36" s="135"/>
      <c r="AI36" s="300"/>
    </row>
    <row r="37" spans="1:35" s="268" customFormat="1" ht="16.5" customHeight="1">
      <c r="A37" s="249"/>
      <c r="B37" s="250"/>
      <c r="C37" s="251"/>
      <c r="D37" s="252"/>
      <c r="E37" s="253"/>
      <c r="F37" s="138"/>
      <c r="G37" s="254"/>
      <c r="H37" s="226"/>
      <c r="I37" s="225"/>
      <c r="J37" s="226"/>
      <c r="K37" s="202"/>
      <c r="L37" s="255"/>
      <c r="M37" s="226"/>
      <c r="N37" s="136"/>
      <c r="O37" s="226"/>
      <c r="P37" s="137"/>
      <c r="Q37" s="138"/>
      <c r="R37" s="226"/>
      <c r="S37" s="203"/>
      <c r="T37" s="261"/>
      <c r="U37" s="139">
        <f t="shared" si="0"/>
        <v>0</v>
      </c>
      <c r="V37" s="139">
        <f>IF('1045Ei Calcolo'!D41="",0,1)</f>
        <v>0</v>
      </c>
      <c r="W37" s="133">
        <f t="shared" si="1"/>
      </c>
      <c r="X37" s="133">
        <f t="shared" si="2"/>
        <v>0</v>
      </c>
      <c r="Y37" s="264">
        <f t="shared" si="3"/>
      </c>
      <c r="Z37" s="133">
        <f t="shared" si="4"/>
      </c>
      <c r="AA37" s="133">
        <f t="shared" si="5"/>
      </c>
      <c r="AB37" s="133">
        <f t="shared" si="6"/>
      </c>
      <c r="AC37" s="133">
        <f t="shared" si="7"/>
      </c>
      <c r="AD37" s="140">
        <f t="shared" si="8"/>
      </c>
      <c r="AE37" s="135">
        <f t="shared" si="9"/>
      </c>
      <c r="AF37" s="140">
        <f t="shared" si="10"/>
      </c>
      <c r="AG37" s="140"/>
      <c r="AH37" s="135"/>
      <c r="AI37" s="300"/>
    </row>
    <row r="38" spans="1:35" s="268" customFormat="1" ht="16.5" customHeight="1">
      <c r="A38" s="249"/>
      <c r="B38" s="250"/>
      <c r="C38" s="251"/>
      <c r="D38" s="252"/>
      <c r="E38" s="253"/>
      <c r="F38" s="138"/>
      <c r="G38" s="254"/>
      <c r="H38" s="226"/>
      <c r="I38" s="225"/>
      <c r="J38" s="226"/>
      <c r="K38" s="202"/>
      <c r="L38" s="255"/>
      <c r="M38" s="226"/>
      <c r="N38" s="136"/>
      <c r="O38" s="226"/>
      <c r="P38" s="137"/>
      <c r="Q38" s="138"/>
      <c r="R38" s="226"/>
      <c r="S38" s="203"/>
      <c r="T38" s="261"/>
      <c r="U38" s="139">
        <f t="shared" si="0"/>
        <v>0</v>
      </c>
      <c r="V38" s="139">
        <f>IF('1045Ei Calcolo'!D42="",0,1)</f>
        <v>0</v>
      </c>
      <c r="W38" s="133">
        <f t="shared" si="1"/>
      </c>
      <c r="X38" s="133">
        <f t="shared" si="2"/>
        <v>0</v>
      </c>
      <c r="Y38" s="264">
        <f t="shared" si="3"/>
      </c>
      <c r="Z38" s="133">
        <f t="shared" si="4"/>
      </c>
      <c r="AA38" s="133">
        <f t="shared" si="5"/>
      </c>
      <c r="AB38" s="133">
        <f t="shared" si="6"/>
      </c>
      <c r="AC38" s="133">
        <f t="shared" si="7"/>
      </c>
      <c r="AD38" s="140">
        <f t="shared" si="8"/>
      </c>
      <c r="AE38" s="135">
        <f t="shared" si="9"/>
      </c>
      <c r="AF38" s="140">
        <f t="shared" si="10"/>
      </c>
      <c r="AG38" s="140"/>
      <c r="AH38" s="135"/>
      <c r="AI38" s="300"/>
    </row>
    <row r="39" spans="1:35" s="268" customFormat="1" ht="16.5" customHeight="1">
      <c r="A39" s="249"/>
      <c r="B39" s="250"/>
      <c r="C39" s="251"/>
      <c r="D39" s="252"/>
      <c r="E39" s="253"/>
      <c r="F39" s="138"/>
      <c r="G39" s="254"/>
      <c r="H39" s="226"/>
      <c r="I39" s="225"/>
      <c r="J39" s="226"/>
      <c r="K39" s="202"/>
      <c r="L39" s="255"/>
      <c r="M39" s="226"/>
      <c r="N39" s="136"/>
      <c r="O39" s="226"/>
      <c r="P39" s="137"/>
      <c r="Q39" s="138"/>
      <c r="R39" s="226"/>
      <c r="S39" s="203"/>
      <c r="T39" s="261"/>
      <c r="U39" s="139">
        <f t="shared" si="0"/>
        <v>0</v>
      </c>
      <c r="V39" s="139">
        <f>IF('1045Ei Calcolo'!D43="",0,1)</f>
        <v>0</v>
      </c>
      <c r="W39" s="133">
        <f t="shared" si="1"/>
      </c>
      <c r="X39" s="133">
        <f t="shared" si="2"/>
        <v>0</v>
      </c>
      <c r="Y39" s="264">
        <f t="shared" si="3"/>
      </c>
      <c r="Z39" s="133">
        <f t="shared" si="4"/>
      </c>
      <c r="AA39" s="133">
        <f t="shared" si="5"/>
      </c>
      <c r="AB39" s="133">
        <f t="shared" si="6"/>
      </c>
      <c r="AC39" s="133">
        <f t="shared" si="7"/>
      </c>
      <c r="AD39" s="140">
        <f t="shared" si="8"/>
      </c>
      <c r="AE39" s="135">
        <f t="shared" si="9"/>
      </c>
      <c r="AF39" s="140">
        <f t="shared" si="10"/>
      </c>
      <c r="AG39" s="140"/>
      <c r="AH39" s="135"/>
      <c r="AI39" s="300"/>
    </row>
    <row r="40" spans="1:35" s="268" customFormat="1" ht="16.5" customHeight="1">
      <c r="A40" s="249"/>
      <c r="B40" s="250"/>
      <c r="C40" s="251"/>
      <c r="D40" s="252"/>
      <c r="E40" s="253"/>
      <c r="F40" s="138"/>
      <c r="G40" s="254"/>
      <c r="H40" s="226"/>
      <c r="I40" s="225"/>
      <c r="J40" s="226"/>
      <c r="K40" s="202"/>
      <c r="L40" s="255"/>
      <c r="M40" s="226"/>
      <c r="N40" s="136"/>
      <c r="O40" s="226"/>
      <c r="P40" s="137"/>
      <c r="Q40" s="138"/>
      <c r="R40" s="226"/>
      <c r="S40" s="203"/>
      <c r="T40" s="261"/>
      <c r="U40" s="139">
        <f aca="true" t="shared" si="11" ref="U40:U71">IF(U$2-YEAR(D40)&lt;U$3,0,1)</f>
        <v>0</v>
      </c>
      <c r="V40" s="139">
        <f>IF('1045Ei Calcolo'!D44="",0,1)</f>
        <v>0</v>
      </c>
      <c r="W40" s="133">
        <f aca="true" t="shared" si="12" ref="W40:W71">IF(AND(A40="",B40="",C40=""),"",ROUND((J40+I40)/(U$4-(J40+I40))*100,2))</f>
      </c>
      <c r="X40" s="133">
        <f aca="true" t="shared" si="13" ref="X40:X71">ROUND(G40,0)/12</f>
        <v>0</v>
      </c>
      <c r="Y40" s="264">
        <f aca="true" t="shared" si="14" ref="Y40:Y71">IF(AND(A40="",B40="",C40=""),"",ROUND((U$4-(J40+I40))*K40/60,1))</f>
      </c>
      <c r="Z40" s="133">
        <f aca="true" t="shared" si="15" ref="Z40:Z71">IF(OR(AND(A40="",B40="",C40=""),F40=0,F40=""),"",ROUND((1+W40/100)*X40*F40,2))</f>
      </c>
      <c r="AA40" s="133">
        <f aca="true" t="shared" si="16" ref="AA40:AA71">IF(OR(AND(A40="",B40="",C40=""),F40=0,F40="",K40=0,K40=""),"",ROUND((1+W40/100)*(H40/(U$4*K40/5)+X40*F40),2))</f>
      </c>
      <c r="AB40" s="133">
        <f aca="true" t="shared" si="17" ref="AB40:AB71">IF(OR(AND(A40="",B40="",C40=""),E40=0,E40="",Y40=0,Y40=""),"",ROUND((X40*E40/Y40),2))</f>
      </c>
      <c r="AC40" s="133">
        <f aca="true" t="shared" si="18" ref="AC40:AC71">IF(OR(AND(A40="",B40="",C40=""),E40=0,E40="",Y40=0,Y40=""),"",ROUND((H40/(12*X40*E40)+1)*X40*E40/Y40,2))</f>
      </c>
      <c r="AD40" s="140">
        <f aca="true" t="shared" si="19" ref="AD40:AD71">IF(OR(AND(A40="",B40="",C40=""),Y40=0,Y40=""),"",ROUND((AD$4)/Y40,1))</f>
      </c>
      <c r="AE40" s="135">
        <f aca="true" t="shared" si="20" ref="AE40:AE71">IF(OR(AND(A40="",B40="",C40=""),U$4=""),"",IF(AND(F40&gt;0,H40&gt;0),AA40,IF(F40&gt;0,Z40,IF(AND(E40&gt;0,H40&gt;0),AC40,AB40))))</f>
      </c>
      <c r="AF40" s="140">
        <f t="shared" si="10"/>
      </c>
      <c r="AG40" s="140"/>
      <c r="AH40" s="135"/>
      <c r="AI40" s="300"/>
    </row>
    <row r="41" spans="1:35" s="268" customFormat="1" ht="16.5" customHeight="1">
      <c r="A41" s="249"/>
      <c r="B41" s="250"/>
      <c r="C41" s="251"/>
      <c r="D41" s="252"/>
      <c r="E41" s="253"/>
      <c r="F41" s="138"/>
      <c r="G41" s="254"/>
      <c r="H41" s="226"/>
      <c r="I41" s="225"/>
      <c r="J41" s="226"/>
      <c r="K41" s="202"/>
      <c r="L41" s="255"/>
      <c r="M41" s="226"/>
      <c r="N41" s="136"/>
      <c r="O41" s="226"/>
      <c r="P41" s="137"/>
      <c r="Q41" s="138"/>
      <c r="R41" s="226"/>
      <c r="S41" s="203"/>
      <c r="T41" s="261"/>
      <c r="U41" s="139">
        <f t="shared" si="11"/>
        <v>0</v>
      </c>
      <c r="V41" s="139">
        <f>IF('1045Ei Calcolo'!D45="",0,1)</f>
        <v>0</v>
      </c>
      <c r="W41" s="133">
        <f t="shared" si="12"/>
      </c>
      <c r="X41" s="133">
        <f t="shared" si="13"/>
        <v>0</v>
      </c>
      <c r="Y41" s="264">
        <f t="shared" si="14"/>
      </c>
      <c r="Z41" s="133">
        <f t="shared" si="15"/>
      </c>
      <c r="AA41" s="133">
        <f t="shared" si="16"/>
      </c>
      <c r="AB41" s="133">
        <f t="shared" si="17"/>
      </c>
      <c r="AC41" s="133">
        <f t="shared" si="18"/>
      </c>
      <c r="AD41" s="140">
        <f t="shared" si="19"/>
      </c>
      <c r="AE41" s="135">
        <f t="shared" si="20"/>
      </c>
      <c r="AF41" s="140">
        <f t="shared" si="10"/>
      </c>
      <c r="AG41" s="140"/>
      <c r="AH41" s="135"/>
      <c r="AI41" s="300"/>
    </row>
    <row r="42" spans="1:35" s="268" customFormat="1" ht="16.5" customHeight="1">
      <c r="A42" s="249"/>
      <c r="B42" s="250"/>
      <c r="C42" s="251"/>
      <c r="D42" s="252"/>
      <c r="E42" s="253"/>
      <c r="F42" s="138"/>
      <c r="G42" s="254"/>
      <c r="H42" s="226"/>
      <c r="I42" s="225"/>
      <c r="J42" s="226"/>
      <c r="K42" s="202"/>
      <c r="L42" s="255"/>
      <c r="M42" s="226"/>
      <c r="N42" s="136"/>
      <c r="O42" s="226"/>
      <c r="P42" s="137"/>
      <c r="Q42" s="138"/>
      <c r="R42" s="226"/>
      <c r="S42" s="203"/>
      <c r="T42" s="261"/>
      <c r="U42" s="139">
        <f t="shared" si="11"/>
        <v>0</v>
      </c>
      <c r="V42" s="139">
        <f>IF('1045Ei Calcolo'!D46="",0,1)</f>
        <v>0</v>
      </c>
      <c r="W42" s="133">
        <f t="shared" si="12"/>
      </c>
      <c r="X42" s="133">
        <f t="shared" si="13"/>
        <v>0</v>
      </c>
      <c r="Y42" s="264">
        <f t="shared" si="14"/>
      </c>
      <c r="Z42" s="133">
        <f t="shared" si="15"/>
      </c>
      <c r="AA42" s="133">
        <f t="shared" si="16"/>
      </c>
      <c r="AB42" s="133">
        <f t="shared" si="17"/>
      </c>
      <c r="AC42" s="133">
        <f t="shared" si="18"/>
      </c>
      <c r="AD42" s="140">
        <f t="shared" si="19"/>
      </c>
      <c r="AE42" s="135">
        <f t="shared" si="20"/>
      </c>
      <c r="AF42" s="140">
        <f t="shared" si="10"/>
      </c>
      <c r="AG42" s="140"/>
      <c r="AH42" s="135"/>
      <c r="AI42" s="300"/>
    </row>
    <row r="43" spans="1:35" s="268" customFormat="1" ht="16.5" customHeight="1">
      <c r="A43" s="249"/>
      <c r="B43" s="250"/>
      <c r="C43" s="251"/>
      <c r="D43" s="252"/>
      <c r="E43" s="253"/>
      <c r="F43" s="138"/>
      <c r="G43" s="254"/>
      <c r="H43" s="226"/>
      <c r="I43" s="225"/>
      <c r="J43" s="226"/>
      <c r="K43" s="202"/>
      <c r="L43" s="255"/>
      <c r="M43" s="226"/>
      <c r="N43" s="136"/>
      <c r="O43" s="226"/>
      <c r="P43" s="137"/>
      <c r="Q43" s="138"/>
      <c r="R43" s="226"/>
      <c r="S43" s="203"/>
      <c r="T43" s="261"/>
      <c r="U43" s="139">
        <f t="shared" si="11"/>
        <v>0</v>
      </c>
      <c r="V43" s="139">
        <f>IF('1045Ei Calcolo'!D47="",0,1)</f>
        <v>0</v>
      </c>
      <c r="W43" s="133">
        <f t="shared" si="12"/>
      </c>
      <c r="X43" s="133">
        <f t="shared" si="13"/>
        <v>0</v>
      </c>
      <c r="Y43" s="264">
        <f t="shared" si="14"/>
      </c>
      <c r="Z43" s="133">
        <f t="shared" si="15"/>
      </c>
      <c r="AA43" s="133">
        <f t="shared" si="16"/>
      </c>
      <c r="AB43" s="133">
        <f t="shared" si="17"/>
      </c>
      <c r="AC43" s="133">
        <f t="shared" si="18"/>
      </c>
      <c r="AD43" s="140">
        <f t="shared" si="19"/>
      </c>
      <c r="AE43" s="135">
        <f t="shared" si="20"/>
      </c>
      <c r="AF43" s="140">
        <f t="shared" si="10"/>
      </c>
      <c r="AG43" s="140"/>
      <c r="AH43" s="135"/>
      <c r="AI43" s="300"/>
    </row>
    <row r="44" spans="1:35" s="268" customFormat="1" ht="16.5" customHeight="1">
      <c r="A44" s="249"/>
      <c r="B44" s="250"/>
      <c r="C44" s="251"/>
      <c r="D44" s="252"/>
      <c r="E44" s="253"/>
      <c r="F44" s="138"/>
      <c r="G44" s="254"/>
      <c r="H44" s="226"/>
      <c r="I44" s="225"/>
      <c r="J44" s="226"/>
      <c r="K44" s="202"/>
      <c r="L44" s="255"/>
      <c r="M44" s="226"/>
      <c r="N44" s="136"/>
      <c r="O44" s="226"/>
      <c r="P44" s="137"/>
      <c r="Q44" s="138"/>
      <c r="R44" s="226"/>
      <c r="S44" s="203"/>
      <c r="T44" s="261"/>
      <c r="U44" s="139">
        <f t="shared" si="11"/>
        <v>0</v>
      </c>
      <c r="V44" s="139">
        <f>IF('1045Ei Calcolo'!D48="",0,1)</f>
        <v>0</v>
      </c>
      <c r="W44" s="133">
        <f t="shared" si="12"/>
      </c>
      <c r="X44" s="133">
        <f t="shared" si="13"/>
        <v>0</v>
      </c>
      <c r="Y44" s="264">
        <f t="shared" si="14"/>
      </c>
      <c r="Z44" s="133">
        <f t="shared" si="15"/>
      </c>
      <c r="AA44" s="133">
        <f t="shared" si="16"/>
      </c>
      <c r="AB44" s="133">
        <f t="shared" si="17"/>
      </c>
      <c r="AC44" s="133">
        <f t="shared" si="18"/>
      </c>
      <c r="AD44" s="140">
        <f t="shared" si="19"/>
      </c>
      <c r="AE44" s="135">
        <f t="shared" si="20"/>
      </c>
      <c r="AF44" s="140">
        <f t="shared" si="10"/>
      </c>
      <c r="AG44" s="140"/>
      <c r="AH44" s="135"/>
      <c r="AI44" s="300"/>
    </row>
    <row r="45" spans="1:35" s="268" customFormat="1" ht="16.5" customHeight="1">
      <c r="A45" s="249"/>
      <c r="B45" s="250"/>
      <c r="C45" s="251"/>
      <c r="D45" s="252"/>
      <c r="E45" s="253"/>
      <c r="F45" s="138"/>
      <c r="G45" s="254"/>
      <c r="H45" s="226"/>
      <c r="I45" s="225"/>
      <c r="J45" s="226"/>
      <c r="K45" s="202"/>
      <c r="L45" s="255"/>
      <c r="M45" s="226"/>
      <c r="N45" s="136"/>
      <c r="O45" s="226"/>
      <c r="P45" s="137"/>
      <c r="Q45" s="138"/>
      <c r="R45" s="226"/>
      <c r="S45" s="203"/>
      <c r="T45" s="261"/>
      <c r="U45" s="139">
        <f t="shared" si="11"/>
        <v>0</v>
      </c>
      <c r="V45" s="139">
        <f>IF('1045Ei Calcolo'!D49="",0,1)</f>
        <v>0</v>
      </c>
      <c r="W45" s="133">
        <f t="shared" si="12"/>
      </c>
      <c r="X45" s="133">
        <f t="shared" si="13"/>
        <v>0</v>
      </c>
      <c r="Y45" s="264">
        <f t="shared" si="14"/>
      </c>
      <c r="Z45" s="133">
        <f t="shared" si="15"/>
      </c>
      <c r="AA45" s="133">
        <f t="shared" si="16"/>
      </c>
      <c r="AB45" s="133">
        <f t="shared" si="17"/>
      </c>
      <c r="AC45" s="133">
        <f t="shared" si="18"/>
      </c>
      <c r="AD45" s="140">
        <f t="shared" si="19"/>
      </c>
      <c r="AE45" s="135">
        <f t="shared" si="20"/>
      </c>
      <c r="AF45" s="140">
        <f t="shared" si="10"/>
      </c>
      <c r="AG45" s="140"/>
      <c r="AH45" s="135"/>
      <c r="AI45" s="300"/>
    </row>
    <row r="46" spans="1:35" s="268" customFormat="1" ht="16.5" customHeight="1">
      <c r="A46" s="249"/>
      <c r="B46" s="250"/>
      <c r="C46" s="251"/>
      <c r="D46" s="252"/>
      <c r="E46" s="253"/>
      <c r="F46" s="138"/>
      <c r="G46" s="254"/>
      <c r="H46" s="226"/>
      <c r="I46" s="225"/>
      <c r="J46" s="226"/>
      <c r="K46" s="202"/>
      <c r="L46" s="255"/>
      <c r="M46" s="226"/>
      <c r="N46" s="136"/>
      <c r="O46" s="226"/>
      <c r="P46" s="137"/>
      <c r="Q46" s="138"/>
      <c r="R46" s="226"/>
      <c r="S46" s="203"/>
      <c r="T46" s="261"/>
      <c r="U46" s="139">
        <f t="shared" si="11"/>
        <v>0</v>
      </c>
      <c r="V46" s="139">
        <f>IF('1045Ei Calcolo'!D50="",0,1)</f>
        <v>0</v>
      </c>
      <c r="W46" s="133">
        <f t="shared" si="12"/>
      </c>
      <c r="X46" s="133">
        <f t="shared" si="13"/>
        <v>0</v>
      </c>
      <c r="Y46" s="264">
        <f t="shared" si="14"/>
      </c>
      <c r="Z46" s="133">
        <f t="shared" si="15"/>
      </c>
      <c r="AA46" s="133">
        <f t="shared" si="16"/>
      </c>
      <c r="AB46" s="133">
        <f t="shared" si="17"/>
      </c>
      <c r="AC46" s="133">
        <f t="shared" si="18"/>
      </c>
      <c r="AD46" s="140">
        <f t="shared" si="19"/>
      </c>
      <c r="AE46" s="135">
        <f t="shared" si="20"/>
      </c>
      <c r="AF46" s="140">
        <f t="shared" si="10"/>
      </c>
      <c r="AG46" s="140"/>
      <c r="AH46" s="135"/>
      <c r="AI46" s="300"/>
    </row>
    <row r="47" spans="1:35" s="268" customFormat="1" ht="16.5" customHeight="1">
      <c r="A47" s="249"/>
      <c r="B47" s="250"/>
      <c r="C47" s="251"/>
      <c r="D47" s="252"/>
      <c r="E47" s="253"/>
      <c r="F47" s="138"/>
      <c r="G47" s="254"/>
      <c r="H47" s="226"/>
      <c r="I47" s="225"/>
      <c r="J47" s="226"/>
      <c r="K47" s="202"/>
      <c r="L47" s="255"/>
      <c r="M47" s="226"/>
      <c r="N47" s="136"/>
      <c r="O47" s="226"/>
      <c r="P47" s="137"/>
      <c r="Q47" s="138"/>
      <c r="R47" s="226"/>
      <c r="S47" s="203"/>
      <c r="T47" s="261"/>
      <c r="U47" s="139">
        <f t="shared" si="11"/>
        <v>0</v>
      </c>
      <c r="V47" s="139">
        <f>IF('1045Ei Calcolo'!D51="",0,1)</f>
        <v>0</v>
      </c>
      <c r="W47" s="133">
        <f t="shared" si="12"/>
      </c>
      <c r="X47" s="133">
        <f t="shared" si="13"/>
        <v>0</v>
      </c>
      <c r="Y47" s="264">
        <f t="shared" si="14"/>
      </c>
      <c r="Z47" s="133">
        <f t="shared" si="15"/>
      </c>
      <c r="AA47" s="133">
        <f t="shared" si="16"/>
      </c>
      <c r="AB47" s="133">
        <f t="shared" si="17"/>
      </c>
      <c r="AC47" s="133">
        <f t="shared" si="18"/>
      </c>
      <c r="AD47" s="140">
        <f t="shared" si="19"/>
      </c>
      <c r="AE47" s="135">
        <f t="shared" si="20"/>
      </c>
      <c r="AF47" s="140">
        <f t="shared" si="10"/>
      </c>
      <c r="AG47" s="140"/>
      <c r="AH47" s="135"/>
      <c r="AI47" s="300"/>
    </row>
    <row r="48" spans="1:35" s="268" customFormat="1" ht="16.5" customHeight="1">
      <c r="A48" s="249"/>
      <c r="B48" s="250"/>
      <c r="C48" s="251"/>
      <c r="D48" s="252"/>
      <c r="E48" s="253"/>
      <c r="F48" s="138"/>
      <c r="G48" s="254"/>
      <c r="H48" s="226"/>
      <c r="I48" s="225"/>
      <c r="J48" s="226"/>
      <c r="K48" s="202"/>
      <c r="L48" s="255"/>
      <c r="M48" s="226"/>
      <c r="N48" s="136"/>
      <c r="O48" s="226"/>
      <c r="P48" s="137"/>
      <c r="Q48" s="138"/>
      <c r="R48" s="226"/>
      <c r="S48" s="203"/>
      <c r="T48" s="261"/>
      <c r="U48" s="139">
        <f t="shared" si="11"/>
        <v>0</v>
      </c>
      <c r="V48" s="139">
        <f>IF('1045Ei Calcolo'!D52="",0,1)</f>
        <v>0</v>
      </c>
      <c r="W48" s="133">
        <f t="shared" si="12"/>
      </c>
      <c r="X48" s="133">
        <f t="shared" si="13"/>
        <v>0</v>
      </c>
      <c r="Y48" s="264">
        <f t="shared" si="14"/>
      </c>
      <c r="Z48" s="133">
        <f t="shared" si="15"/>
      </c>
      <c r="AA48" s="133">
        <f t="shared" si="16"/>
      </c>
      <c r="AB48" s="133">
        <f t="shared" si="17"/>
      </c>
      <c r="AC48" s="133">
        <f t="shared" si="18"/>
      </c>
      <c r="AD48" s="140">
        <f t="shared" si="19"/>
      </c>
      <c r="AE48" s="135">
        <f t="shared" si="20"/>
      </c>
      <c r="AF48" s="140">
        <f t="shared" si="10"/>
      </c>
      <c r="AG48" s="140"/>
      <c r="AH48" s="135"/>
      <c r="AI48" s="300"/>
    </row>
    <row r="49" spans="1:35" s="268" customFormat="1" ht="16.5" customHeight="1">
      <c r="A49" s="249"/>
      <c r="B49" s="250"/>
      <c r="C49" s="251"/>
      <c r="D49" s="252"/>
      <c r="E49" s="253"/>
      <c r="F49" s="138"/>
      <c r="G49" s="254"/>
      <c r="H49" s="226"/>
      <c r="I49" s="225"/>
      <c r="J49" s="226"/>
      <c r="K49" s="202"/>
      <c r="L49" s="255"/>
      <c r="M49" s="226"/>
      <c r="N49" s="136"/>
      <c r="O49" s="226"/>
      <c r="P49" s="137"/>
      <c r="Q49" s="138"/>
      <c r="R49" s="226"/>
      <c r="S49" s="203"/>
      <c r="T49" s="261"/>
      <c r="U49" s="139">
        <f t="shared" si="11"/>
        <v>0</v>
      </c>
      <c r="V49" s="139">
        <f>IF('1045Ei Calcolo'!D53="",0,1)</f>
        <v>0</v>
      </c>
      <c r="W49" s="133">
        <f t="shared" si="12"/>
      </c>
      <c r="X49" s="133">
        <f t="shared" si="13"/>
        <v>0</v>
      </c>
      <c r="Y49" s="264">
        <f t="shared" si="14"/>
      </c>
      <c r="Z49" s="133">
        <f t="shared" si="15"/>
      </c>
      <c r="AA49" s="133">
        <f t="shared" si="16"/>
      </c>
      <c r="AB49" s="133">
        <f t="shared" si="17"/>
      </c>
      <c r="AC49" s="133">
        <f t="shared" si="18"/>
      </c>
      <c r="AD49" s="140">
        <f t="shared" si="19"/>
      </c>
      <c r="AE49" s="135">
        <f t="shared" si="20"/>
      </c>
      <c r="AF49" s="140">
        <f t="shared" si="10"/>
      </c>
      <c r="AG49" s="140"/>
      <c r="AH49" s="135"/>
      <c r="AI49" s="300"/>
    </row>
    <row r="50" spans="1:35" s="268" customFormat="1" ht="16.5" customHeight="1">
      <c r="A50" s="249"/>
      <c r="B50" s="250"/>
      <c r="C50" s="251"/>
      <c r="D50" s="252"/>
      <c r="E50" s="253"/>
      <c r="F50" s="138"/>
      <c r="G50" s="254"/>
      <c r="H50" s="226"/>
      <c r="I50" s="225"/>
      <c r="J50" s="226"/>
      <c r="K50" s="202"/>
      <c r="L50" s="255"/>
      <c r="M50" s="226"/>
      <c r="N50" s="136"/>
      <c r="O50" s="226"/>
      <c r="P50" s="137"/>
      <c r="Q50" s="138"/>
      <c r="R50" s="226"/>
      <c r="S50" s="203"/>
      <c r="T50" s="261"/>
      <c r="U50" s="139">
        <f t="shared" si="11"/>
        <v>0</v>
      </c>
      <c r="V50" s="139">
        <f>IF('1045Ei Calcolo'!D54="",0,1)</f>
        <v>0</v>
      </c>
      <c r="W50" s="133">
        <f t="shared" si="12"/>
      </c>
      <c r="X50" s="133">
        <f t="shared" si="13"/>
        <v>0</v>
      </c>
      <c r="Y50" s="264">
        <f t="shared" si="14"/>
      </c>
      <c r="Z50" s="133">
        <f t="shared" si="15"/>
      </c>
      <c r="AA50" s="133">
        <f t="shared" si="16"/>
      </c>
      <c r="AB50" s="133">
        <f t="shared" si="17"/>
      </c>
      <c r="AC50" s="133">
        <f t="shared" si="18"/>
      </c>
      <c r="AD50" s="140">
        <f t="shared" si="19"/>
      </c>
      <c r="AE50" s="135">
        <f t="shared" si="20"/>
      </c>
      <c r="AF50" s="140">
        <f t="shared" si="10"/>
      </c>
      <c r="AG50" s="140"/>
      <c r="AH50" s="135"/>
      <c r="AI50" s="300"/>
    </row>
    <row r="51" spans="1:35" s="268" customFormat="1" ht="16.5" customHeight="1">
      <c r="A51" s="249"/>
      <c r="B51" s="250"/>
      <c r="C51" s="251"/>
      <c r="D51" s="252"/>
      <c r="E51" s="253"/>
      <c r="F51" s="138"/>
      <c r="G51" s="254"/>
      <c r="H51" s="226"/>
      <c r="I51" s="225"/>
      <c r="J51" s="226"/>
      <c r="K51" s="202"/>
      <c r="L51" s="255"/>
      <c r="M51" s="226"/>
      <c r="N51" s="136"/>
      <c r="O51" s="226"/>
      <c r="P51" s="137"/>
      <c r="Q51" s="138"/>
      <c r="R51" s="226"/>
      <c r="S51" s="203"/>
      <c r="T51" s="261"/>
      <c r="U51" s="139">
        <f t="shared" si="11"/>
        <v>0</v>
      </c>
      <c r="V51" s="139">
        <f>IF('1045Ei Calcolo'!D55="",0,1)</f>
        <v>0</v>
      </c>
      <c r="W51" s="133">
        <f t="shared" si="12"/>
      </c>
      <c r="X51" s="133">
        <f t="shared" si="13"/>
        <v>0</v>
      </c>
      <c r="Y51" s="264">
        <f t="shared" si="14"/>
      </c>
      <c r="Z51" s="133">
        <f t="shared" si="15"/>
      </c>
      <c r="AA51" s="133">
        <f t="shared" si="16"/>
      </c>
      <c r="AB51" s="133">
        <f t="shared" si="17"/>
      </c>
      <c r="AC51" s="133">
        <f t="shared" si="18"/>
      </c>
      <c r="AD51" s="140">
        <f t="shared" si="19"/>
      </c>
      <c r="AE51" s="135">
        <f t="shared" si="20"/>
      </c>
      <c r="AF51" s="140">
        <f t="shared" si="10"/>
      </c>
      <c r="AG51" s="140"/>
      <c r="AH51" s="135"/>
      <c r="AI51" s="300"/>
    </row>
    <row r="52" spans="1:35" s="268" customFormat="1" ht="16.5" customHeight="1">
      <c r="A52" s="249"/>
      <c r="B52" s="250"/>
      <c r="C52" s="251"/>
      <c r="D52" s="252"/>
      <c r="E52" s="253"/>
      <c r="F52" s="138"/>
      <c r="G52" s="254"/>
      <c r="H52" s="226"/>
      <c r="I52" s="225"/>
      <c r="J52" s="226"/>
      <c r="K52" s="202"/>
      <c r="L52" s="255"/>
      <c r="M52" s="226"/>
      <c r="N52" s="136"/>
      <c r="O52" s="226"/>
      <c r="P52" s="137"/>
      <c r="Q52" s="138"/>
      <c r="R52" s="226"/>
      <c r="S52" s="203"/>
      <c r="T52" s="261"/>
      <c r="U52" s="139">
        <f t="shared" si="11"/>
        <v>0</v>
      </c>
      <c r="V52" s="139">
        <f>IF('1045Ei Calcolo'!D56="",0,1)</f>
        <v>0</v>
      </c>
      <c r="W52" s="133">
        <f t="shared" si="12"/>
      </c>
      <c r="X52" s="133">
        <f t="shared" si="13"/>
        <v>0</v>
      </c>
      <c r="Y52" s="264">
        <f t="shared" si="14"/>
      </c>
      <c r="Z52" s="133">
        <f t="shared" si="15"/>
      </c>
      <c r="AA52" s="133">
        <f t="shared" si="16"/>
      </c>
      <c r="AB52" s="133">
        <f t="shared" si="17"/>
      </c>
      <c r="AC52" s="133">
        <f t="shared" si="18"/>
      </c>
      <c r="AD52" s="140">
        <f t="shared" si="19"/>
      </c>
      <c r="AE52" s="135">
        <f t="shared" si="20"/>
      </c>
      <c r="AF52" s="140">
        <f t="shared" si="10"/>
      </c>
      <c r="AG52" s="140"/>
      <c r="AH52" s="135"/>
      <c r="AI52" s="300"/>
    </row>
    <row r="53" spans="1:35" s="268" customFormat="1" ht="16.5" customHeight="1">
      <c r="A53" s="249"/>
      <c r="B53" s="250"/>
      <c r="C53" s="251"/>
      <c r="D53" s="252"/>
      <c r="E53" s="253"/>
      <c r="F53" s="138"/>
      <c r="G53" s="254"/>
      <c r="H53" s="226"/>
      <c r="I53" s="225"/>
      <c r="J53" s="226"/>
      <c r="K53" s="202"/>
      <c r="L53" s="255"/>
      <c r="M53" s="226"/>
      <c r="N53" s="136"/>
      <c r="O53" s="226"/>
      <c r="P53" s="137"/>
      <c r="Q53" s="138"/>
      <c r="R53" s="226"/>
      <c r="S53" s="203"/>
      <c r="T53" s="261"/>
      <c r="U53" s="139">
        <f t="shared" si="11"/>
        <v>0</v>
      </c>
      <c r="V53" s="139">
        <f>IF('1045Ei Calcolo'!D57="",0,1)</f>
        <v>0</v>
      </c>
      <c r="W53" s="133">
        <f t="shared" si="12"/>
      </c>
      <c r="X53" s="133">
        <f t="shared" si="13"/>
        <v>0</v>
      </c>
      <c r="Y53" s="264">
        <f t="shared" si="14"/>
      </c>
      <c r="Z53" s="133">
        <f t="shared" si="15"/>
      </c>
      <c r="AA53" s="133">
        <f t="shared" si="16"/>
      </c>
      <c r="AB53" s="133">
        <f t="shared" si="17"/>
      </c>
      <c r="AC53" s="133">
        <f t="shared" si="18"/>
      </c>
      <c r="AD53" s="140">
        <f t="shared" si="19"/>
      </c>
      <c r="AE53" s="135">
        <f t="shared" si="20"/>
      </c>
      <c r="AF53" s="140">
        <f t="shared" si="10"/>
      </c>
      <c r="AG53" s="140"/>
      <c r="AH53" s="135"/>
      <c r="AI53" s="300"/>
    </row>
    <row r="54" spans="1:35" s="268" customFormat="1" ht="16.5" customHeight="1">
      <c r="A54" s="249"/>
      <c r="B54" s="250"/>
      <c r="C54" s="251"/>
      <c r="D54" s="252"/>
      <c r="E54" s="253"/>
      <c r="F54" s="138"/>
      <c r="G54" s="254"/>
      <c r="H54" s="226"/>
      <c r="I54" s="225"/>
      <c r="J54" s="226"/>
      <c r="K54" s="202"/>
      <c r="L54" s="255"/>
      <c r="M54" s="226"/>
      <c r="N54" s="136"/>
      <c r="O54" s="226"/>
      <c r="P54" s="137"/>
      <c r="Q54" s="138"/>
      <c r="R54" s="226"/>
      <c r="S54" s="203"/>
      <c r="T54" s="261"/>
      <c r="U54" s="139">
        <f t="shared" si="11"/>
        <v>0</v>
      </c>
      <c r="V54" s="139">
        <f>IF('1045Ei Calcolo'!D58="",0,1)</f>
        <v>0</v>
      </c>
      <c r="W54" s="133">
        <f t="shared" si="12"/>
      </c>
      <c r="X54" s="133">
        <f t="shared" si="13"/>
        <v>0</v>
      </c>
      <c r="Y54" s="264">
        <f t="shared" si="14"/>
      </c>
      <c r="Z54" s="133">
        <f t="shared" si="15"/>
      </c>
      <c r="AA54" s="133">
        <f t="shared" si="16"/>
      </c>
      <c r="AB54" s="133">
        <f t="shared" si="17"/>
      </c>
      <c r="AC54" s="133">
        <f t="shared" si="18"/>
      </c>
      <c r="AD54" s="140">
        <f t="shared" si="19"/>
      </c>
      <c r="AE54" s="135">
        <f t="shared" si="20"/>
      </c>
      <c r="AF54" s="140">
        <f t="shared" si="10"/>
      </c>
      <c r="AG54" s="140"/>
      <c r="AH54" s="135"/>
      <c r="AI54" s="300"/>
    </row>
    <row r="55" spans="1:35" s="268" customFormat="1" ht="16.5" customHeight="1">
      <c r="A55" s="249"/>
      <c r="B55" s="250"/>
      <c r="C55" s="251"/>
      <c r="D55" s="252"/>
      <c r="E55" s="253"/>
      <c r="F55" s="138"/>
      <c r="G55" s="254"/>
      <c r="H55" s="226"/>
      <c r="I55" s="225"/>
      <c r="J55" s="226"/>
      <c r="K55" s="202"/>
      <c r="L55" s="255"/>
      <c r="M55" s="226"/>
      <c r="N55" s="136"/>
      <c r="O55" s="226"/>
      <c r="P55" s="137"/>
      <c r="Q55" s="138"/>
      <c r="R55" s="226"/>
      <c r="S55" s="203"/>
      <c r="T55" s="261"/>
      <c r="U55" s="139">
        <f t="shared" si="11"/>
        <v>0</v>
      </c>
      <c r="V55" s="139">
        <f>IF('1045Ei Calcolo'!D59="",0,1)</f>
        <v>0</v>
      </c>
      <c r="W55" s="133">
        <f t="shared" si="12"/>
      </c>
      <c r="X55" s="133">
        <f t="shared" si="13"/>
        <v>0</v>
      </c>
      <c r="Y55" s="264">
        <f t="shared" si="14"/>
      </c>
      <c r="Z55" s="133">
        <f t="shared" si="15"/>
      </c>
      <c r="AA55" s="133">
        <f t="shared" si="16"/>
      </c>
      <c r="AB55" s="133">
        <f t="shared" si="17"/>
      </c>
      <c r="AC55" s="133">
        <f t="shared" si="18"/>
      </c>
      <c r="AD55" s="140">
        <f t="shared" si="19"/>
      </c>
      <c r="AE55" s="135">
        <f t="shared" si="20"/>
      </c>
      <c r="AF55" s="140">
        <f t="shared" si="10"/>
      </c>
      <c r="AG55" s="140"/>
      <c r="AH55" s="135"/>
      <c r="AI55" s="300"/>
    </row>
    <row r="56" spans="1:35" s="268" customFormat="1" ht="16.5" customHeight="1">
      <c r="A56" s="249"/>
      <c r="B56" s="250"/>
      <c r="C56" s="251"/>
      <c r="D56" s="252"/>
      <c r="E56" s="253"/>
      <c r="F56" s="138"/>
      <c r="G56" s="254"/>
      <c r="H56" s="226"/>
      <c r="I56" s="225"/>
      <c r="J56" s="226"/>
      <c r="K56" s="202"/>
      <c r="L56" s="255"/>
      <c r="M56" s="226"/>
      <c r="N56" s="136"/>
      <c r="O56" s="226"/>
      <c r="P56" s="137"/>
      <c r="Q56" s="138"/>
      <c r="R56" s="226"/>
      <c r="S56" s="203"/>
      <c r="T56" s="261"/>
      <c r="U56" s="139">
        <f t="shared" si="11"/>
        <v>0</v>
      </c>
      <c r="V56" s="139">
        <f>IF('1045Ei Calcolo'!D60="",0,1)</f>
        <v>0</v>
      </c>
      <c r="W56" s="133">
        <f t="shared" si="12"/>
      </c>
      <c r="X56" s="133">
        <f t="shared" si="13"/>
        <v>0</v>
      </c>
      <c r="Y56" s="264">
        <f t="shared" si="14"/>
      </c>
      <c r="Z56" s="133">
        <f t="shared" si="15"/>
      </c>
      <c r="AA56" s="133">
        <f t="shared" si="16"/>
      </c>
      <c r="AB56" s="133">
        <f t="shared" si="17"/>
      </c>
      <c r="AC56" s="133">
        <f t="shared" si="18"/>
      </c>
      <c r="AD56" s="140">
        <f t="shared" si="19"/>
      </c>
      <c r="AE56" s="135">
        <f t="shared" si="20"/>
      </c>
      <c r="AF56" s="140">
        <f t="shared" si="10"/>
      </c>
      <c r="AG56" s="140"/>
      <c r="AH56" s="135"/>
      <c r="AI56" s="300"/>
    </row>
    <row r="57" spans="1:35" s="268" customFormat="1" ht="16.5" customHeight="1">
      <c r="A57" s="249"/>
      <c r="B57" s="250"/>
      <c r="C57" s="251"/>
      <c r="D57" s="252"/>
      <c r="E57" s="253"/>
      <c r="F57" s="138"/>
      <c r="G57" s="254"/>
      <c r="H57" s="226"/>
      <c r="I57" s="225"/>
      <c r="J57" s="226"/>
      <c r="K57" s="202"/>
      <c r="L57" s="255"/>
      <c r="M57" s="226"/>
      <c r="N57" s="136"/>
      <c r="O57" s="226"/>
      <c r="P57" s="137"/>
      <c r="Q57" s="138"/>
      <c r="R57" s="226"/>
      <c r="S57" s="203"/>
      <c r="T57" s="261"/>
      <c r="U57" s="139">
        <f t="shared" si="11"/>
        <v>0</v>
      </c>
      <c r="V57" s="139">
        <f>IF('1045Ei Calcolo'!D61="",0,1)</f>
        <v>0</v>
      </c>
      <c r="W57" s="133">
        <f t="shared" si="12"/>
      </c>
      <c r="X57" s="133">
        <f t="shared" si="13"/>
        <v>0</v>
      </c>
      <c r="Y57" s="264">
        <f t="shared" si="14"/>
      </c>
      <c r="Z57" s="133">
        <f t="shared" si="15"/>
      </c>
      <c r="AA57" s="133">
        <f t="shared" si="16"/>
      </c>
      <c r="AB57" s="133">
        <f t="shared" si="17"/>
      </c>
      <c r="AC57" s="133">
        <f t="shared" si="18"/>
      </c>
      <c r="AD57" s="140">
        <f t="shared" si="19"/>
      </c>
      <c r="AE57" s="135">
        <f t="shared" si="20"/>
      </c>
      <c r="AF57" s="140">
        <f t="shared" si="10"/>
      </c>
      <c r="AG57" s="140"/>
      <c r="AH57" s="135"/>
      <c r="AI57" s="300"/>
    </row>
    <row r="58" spans="1:35" s="268" customFormat="1" ht="16.5" customHeight="1">
      <c r="A58" s="249"/>
      <c r="B58" s="250"/>
      <c r="C58" s="251"/>
      <c r="D58" s="252"/>
      <c r="E58" s="253"/>
      <c r="F58" s="138"/>
      <c r="G58" s="254"/>
      <c r="H58" s="226"/>
      <c r="I58" s="225"/>
      <c r="J58" s="226"/>
      <c r="K58" s="202"/>
      <c r="L58" s="255"/>
      <c r="M58" s="226"/>
      <c r="N58" s="136"/>
      <c r="O58" s="226"/>
      <c r="P58" s="137"/>
      <c r="Q58" s="138"/>
      <c r="R58" s="226"/>
      <c r="S58" s="203"/>
      <c r="T58" s="261"/>
      <c r="U58" s="139">
        <f t="shared" si="11"/>
        <v>0</v>
      </c>
      <c r="V58" s="139">
        <f>IF('1045Ei Calcolo'!D62="",0,1)</f>
        <v>0</v>
      </c>
      <c r="W58" s="133">
        <f t="shared" si="12"/>
      </c>
      <c r="X58" s="133">
        <f t="shared" si="13"/>
        <v>0</v>
      </c>
      <c r="Y58" s="264">
        <f t="shared" si="14"/>
      </c>
      <c r="Z58" s="133">
        <f t="shared" si="15"/>
      </c>
      <c r="AA58" s="133">
        <f t="shared" si="16"/>
      </c>
      <c r="AB58" s="133">
        <f t="shared" si="17"/>
      </c>
      <c r="AC58" s="133">
        <f t="shared" si="18"/>
      </c>
      <c r="AD58" s="140">
        <f t="shared" si="19"/>
      </c>
      <c r="AE58" s="135">
        <f t="shared" si="20"/>
      </c>
      <c r="AF58" s="140">
        <f t="shared" si="10"/>
      </c>
      <c r="AG58" s="140"/>
      <c r="AH58" s="135"/>
      <c r="AI58" s="300"/>
    </row>
    <row r="59" spans="1:35" s="268" customFormat="1" ht="16.5" customHeight="1">
      <c r="A59" s="249"/>
      <c r="B59" s="250"/>
      <c r="C59" s="251"/>
      <c r="D59" s="252"/>
      <c r="E59" s="253"/>
      <c r="F59" s="138"/>
      <c r="G59" s="254"/>
      <c r="H59" s="226"/>
      <c r="I59" s="225"/>
      <c r="J59" s="226"/>
      <c r="K59" s="202"/>
      <c r="L59" s="255"/>
      <c r="M59" s="226"/>
      <c r="N59" s="136"/>
      <c r="O59" s="226"/>
      <c r="P59" s="137"/>
      <c r="Q59" s="138"/>
      <c r="R59" s="226"/>
      <c r="S59" s="203"/>
      <c r="T59" s="261"/>
      <c r="U59" s="139">
        <f t="shared" si="11"/>
        <v>0</v>
      </c>
      <c r="V59" s="139">
        <f>IF('1045Ei Calcolo'!D63="",0,1)</f>
        <v>0</v>
      </c>
      <c r="W59" s="133">
        <f t="shared" si="12"/>
      </c>
      <c r="X59" s="133">
        <f t="shared" si="13"/>
        <v>0</v>
      </c>
      <c r="Y59" s="264">
        <f t="shared" si="14"/>
      </c>
      <c r="Z59" s="133">
        <f t="shared" si="15"/>
      </c>
      <c r="AA59" s="133">
        <f t="shared" si="16"/>
      </c>
      <c r="AB59" s="133">
        <f t="shared" si="17"/>
      </c>
      <c r="AC59" s="133">
        <f t="shared" si="18"/>
      </c>
      <c r="AD59" s="140">
        <f t="shared" si="19"/>
      </c>
      <c r="AE59" s="135">
        <f t="shared" si="20"/>
      </c>
      <c r="AF59" s="140">
        <f t="shared" si="10"/>
      </c>
      <c r="AG59" s="140"/>
      <c r="AH59" s="135"/>
      <c r="AI59" s="300"/>
    </row>
    <row r="60" spans="1:35" s="268" customFormat="1" ht="16.5" customHeight="1">
      <c r="A60" s="249"/>
      <c r="B60" s="250"/>
      <c r="C60" s="251"/>
      <c r="D60" s="252"/>
      <c r="E60" s="253"/>
      <c r="F60" s="138"/>
      <c r="G60" s="254"/>
      <c r="H60" s="226"/>
      <c r="I60" s="225"/>
      <c r="J60" s="226"/>
      <c r="K60" s="202"/>
      <c r="L60" s="255"/>
      <c r="M60" s="226"/>
      <c r="N60" s="136"/>
      <c r="O60" s="226"/>
      <c r="P60" s="137"/>
      <c r="Q60" s="138"/>
      <c r="R60" s="226"/>
      <c r="S60" s="203"/>
      <c r="T60" s="261"/>
      <c r="U60" s="139">
        <f t="shared" si="11"/>
        <v>0</v>
      </c>
      <c r="V60" s="139">
        <f>IF('1045Ei Calcolo'!D64="",0,1)</f>
        <v>0</v>
      </c>
      <c r="W60" s="133">
        <f t="shared" si="12"/>
      </c>
      <c r="X60" s="133">
        <f t="shared" si="13"/>
        <v>0</v>
      </c>
      <c r="Y60" s="264">
        <f t="shared" si="14"/>
      </c>
      <c r="Z60" s="133">
        <f t="shared" si="15"/>
      </c>
      <c r="AA60" s="133">
        <f t="shared" si="16"/>
      </c>
      <c r="AB60" s="133">
        <f t="shared" si="17"/>
      </c>
      <c r="AC60" s="133">
        <f t="shared" si="18"/>
      </c>
      <c r="AD60" s="140">
        <f t="shared" si="19"/>
      </c>
      <c r="AE60" s="135">
        <f t="shared" si="20"/>
      </c>
      <c r="AF60" s="140">
        <f t="shared" si="10"/>
      </c>
      <c r="AG60" s="140"/>
      <c r="AH60" s="135"/>
      <c r="AI60" s="300"/>
    </row>
    <row r="61" spans="1:35" s="268" customFormat="1" ht="16.5" customHeight="1">
      <c r="A61" s="249"/>
      <c r="B61" s="250"/>
      <c r="C61" s="251"/>
      <c r="D61" s="252"/>
      <c r="E61" s="253"/>
      <c r="F61" s="138"/>
      <c r="G61" s="254"/>
      <c r="H61" s="226"/>
      <c r="I61" s="225"/>
      <c r="J61" s="226"/>
      <c r="K61" s="202"/>
      <c r="L61" s="255"/>
      <c r="M61" s="226"/>
      <c r="N61" s="136"/>
      <c r="O61" s="226"/>
      <c r="P61" s="137"/>
      <c r="Q61" s="138"/>
      <c r="R61" s="226"/>
      <c r="S61" s="203"/>
      <c r="T61" s="261"/>
      <c r="U61" s="139">
        <f t="shared" si="11"/>
        <v>0</v>
      </c>
      <c r="V61" s="139">
        <f>IF('1045Ei Calcolo'!D65="",0,1)</f>
        <v>0</v>
      </c>
      <c r="W61" s="133">
        <f t="shared" si="12"/>
      </c>
      <c r="X61" s="133">
        <f t="shared" si="13"/>
        <v>0</v>
      </c>
      <c r="Y61" s="264">
        <f t="shared" si="14"/>
      </c>
      <c r="Z61" s="133">
        <f t="shared" si="15"/>
      </c>
      <c r="AA61" s="133">
        <f t="shared" si="16"/>
      </c>
      <c r="AB61" s="133">
        <f t="shared" si="17"/>
      </c>
      <c r="AC61" s="133">
        <f t="shared" si="18"/>
      </c>
      <c r="AD61" s="140">
        <f t="shared" si="19"/>
      </c>
      <c r="AE61" s="135">
        <f t="shared" si="20"/>
      </c>
      <c r="AF61" s="140">
        <f t="shared" si="10"/>
      </c>
      <c r="AG61" s="140"/>
      <c r="AH61" s="135"/>
      <c r="AI61" s="300"/>
    </row>
    <row r="62" spans="1:35" s="268" customFormat="1" ht="16.5" customHeight="1">
      <c r="A62" s="249"/>
      <c r="B62" s="250"/>
      <c r="C62" s="251"/>
      <c r="D62" s="252"/>
      <c r="E62" s="253"/>
      <c r="F62" s="138"/>
      <c r="G62" s="254"/>
      <c r="H62" s="226"/>
      <c r="I62" s="225"/>
      <c r="J62" s="226"/>
      <c r="K62" s="202"/>
      <c r="L62" s="255"/>
      <c r="M62" s="226"/>
      <c r="N62" s="136"/>
      <c r="O62" s="226"/>
      <c r="P62" s="137"/>
      <c r="Q62" s="138"/>
      <c r="R62" s="226"/>
      <c r="S62" s="203"/>
      <c r="T62" s="261"/>
      <c r="U62" s="139">
        <f t="shared" si="11"/>
        <v>0</v>
      </c>
      <c r="V62" s="139">
        <f>IF('1045Ei Calcolo'!D66="",0,1)</f>
        <v>0</v>
      </c>
      <c r="W62" s="133">
        <f t="shared" si="12"/>
      </c>
      <c r="X62" s="133">
        <f t="shared" si="13"/>
        <v>0</v>
      </c>
      <c r="Y62" s="264">
        <f t="shared" si="14"/>
      </c>
      <c r="Z62" s="133">
        <f t="shared" si="15"/>
      </c>
      <c r="AA62" s="133">
        <f t="shared" si="16"/>
      </c>
      <c r="AB62" s="133">
        <f t="shared" si="17"/>
      </c>
      <c r="AC62" s="133">
        <f t="shared" si="18"/>
      </c>
      <c r="AD62" s="140">
        <f t="shared" si="19"/>
      </c>
      <c r="AE62" s="135">
        <f t="shared" si="20"/>
      </c>
      <c r="AF62" s="140">
        <f t="shared" si="10"/>
      </c>
      <c r="AG62" s="140"/>
      <c r="AH62" s="135"/>
      <c r="AI62" s="300"/>
    </row>
    <row r="63" spans="1:35" s="268" customFormat="1" ht="16.5" customHeight="1">
      <c r="A63" s="249"/>
      <c r="B63" s="250"/>
      <c r="C63" s="251"/>
      <c r="D63" s="252"/>
      <c r="E63" s="253"/>
      <c r="F63" s="138"/>
      <c r="G63" s="254"/>
      <c r="H63" s="226"/>
      <c r="I63" s="225"/>
      <c r="J63" s="226"/>
      <c r="K63" s="202"/>
      <c r="L63" s="255"/>
      <c r="M63" s="226"/>
      <c r="N63" s="136"/>
      <c r="O63" s="226"/>
      <c r="P63" s="137"/>
      <c r="Q63" s="138"/>
      <c r="R63" s="226"/>
      <c r="S63" s="203"/>
      <c r="T63" s="261"/>
      <c r="U63" s="139">
        <f t="shared" si="11"/>
        <v>0</v>
      </c>
      <c r="V63" s="139">
        <f>IF('1045Ei Calcolo'!D67="",0,1)</f>
        <v>0</v>
      </c>
      <c r="W63" s="133">
        <f t="shared" si="12"/>
      </c>
      <c r="X63" s="133">
        <f t="shared" si="13"/>
        <v>0</v>
      </c>
      <c r="Y63" s="264">
        <f t="shared" si="14"/>
      </c>
      <c r="Z63" s="133">
        <f t="shared" si="15"/>
      </c>
      <c r="AA63" s="133">
        <f t="shared" si="16"/>
      </c>
      <c r="AB63" s="133">
        <f t="shared" si="17"/>
      </c>
      <c r="AC63" s="133">
        <f t="shared" si="18"/>
      </c>
      <c r="AD63" s="140">
        <f t="shared" si="19"/>
      </c>
      <c r="AE63" s="135">
        <f t="shared" si="20"/>
      </c>
      <c r="AF63" s="140">
        <f t="shared" si="10"/>
      </c>
      <c r="AG63" s="140"/>
      <c r="AH63" s="135"/>
      <c r="AI63" s="300"/>
    </row>
    <row r="64" spans="1:35" s="268" customFormat="1" ht="16.5" customHeight="1">
      <c r="A64" s="249"/>
      <c r="B64" s="250"/>
      <c r="C64" s="251"/>
      <c r="D64" s="252"/>
      <c r="E64" s="253"/>
      <c r="F64" s="138"/>
      <c r="G64" s="254"/>
      <c r="H64" s="226"/>
      <c r="I64" s="225"/>
      <c r="J64" s="226"/>
      <c r="K64" s="202"/>
      <c r="L64" s="255"/>
      <c r="M64" s="226"/>
      <c r="N64" s="136"/>
      <c r="O64" s="226"/>
      <c r="P64" s="137"/>
      <c r="Q64" s="138"/>
      <c r="R64" s="226"/>
      <c r="S64" s="203"/>
      <c r="T64" s="261"/>
      <c r="U64" s="139">
        <f t="shared" si="11"/>
        <v>0</v>
      </c>
      <c r="V64" s="139">
        <f>IF('1045Ei Calcolo'!D68="",0,1)</f>
        <v>0</v>
      </c>
      <c r="W64" s="133">
        <f t="shared" si="12"/>
      </c>
      <c r="X64" s="133">
        <f t="shared" si="13"/>
        <v>0</v>
      </c>
      <c r="Y64" s="264">
        <f t="shared" si="14"/>
      </c>
      <c r="Z64" s="133">
        <f t="shared" si="15"/>
      </c>
      <c r="AA64" s="133">
        <f t="shared" si="16"/>
      </c>
      <c r="AB64" s="133">
        <f t="shared" si="17"/>
      </c>
      <c r="AC64" s="133">
        <f t="shared" si="18"/>
      </c>
      <c r="AD64" s="140">
        <f t="shared" si="19"/>
      </c>
      <c r="AE64" s="135">
        <f t="shared" si="20"/>
      </c>
      <c r="AF64" s="140">
        <f t="shared" si="10"/>
      </c>
      <c r="AG64" s="140"/>
      <c r="AH64" s="135"/>
      <c r="AI64" s="300"/>
    </row>
    <row r="65" spans="1:35" s="268" customFormat="1" ht="16.5" customHeight="1">
      <c r="A65" s="249"/>
      <c r="B65" s="250"/>
      <c r="C65" s="251"/>
      <c r="D65" s="252"/>
      <c r="E65" s="253"/>
      <c r="F65" s="138"/>
      <c r="G65" s="254"/>
      <c r="H65" s="226"/>
      <c r="I65" s="225"/>
      <c r="J65" s="226"/>
      <c r="K65" s="202"/>
      <c r="L65" s="255"/>
      <c r="M65" s="226"/>
      <c r="N65" s="136"/>
      <c r="O65" s="226"/>
      <c r="P65" s="137"/>
      <c r="Q65" s="138"/>
      <c r="R65" s="226"/>
      <c r="S65" s="203"/>
      <c r="T65" s="261"/>
      <c r="U65" s="139">
        <f t="shared" si="11"/>
        <v>0</v>
      </c>
      <c r="V65" s="139">
        <f>IF('1045Ei Calcolo'!D69="",0,1)</f>
        <v>0</v>
      </c>
      <c r="W65" s="133">
        <f t="shared" si="12"/>
      </c>
      <c r="X65" s="133">
        <f t="shared" si="13"/>
        <v>0</v>
      </c>
      <c r="Y65" s="264">
        <f t="shared" si="14"/>
      </c>
      <c r="Z65" s="133">
        <f t="shared" si="15"/>
      </c>
      <c r="AA65" s="133">
        <f t="shared" si="16"/>
      </c>
      <c r="AB65" s="133">
        <f t="shared" si="17"/>
      </c>
      <c r="AC65" s="133">
        <f t="shared" si="18"/>
      </c>
      <c r="AD65" s="140">
        <f t="shared" si="19"/>
      </c>
      <c r="AE65" s="135">
        <f t="shared" si="20"/>
      </c>
      <c r="AF65" s="140">
        <f t="shared" si="10"/>
      </c>
      <c r="AG65" s="140"/>
      <c r="AH65" s="135"/>
      <c r="AI65" s="300"/>
    </row>
    <row r="66" spans="1:35" s="268" customFormat="1" ht="16.5" customHeight="1">
      <c r="A66" s="249"/>
      <c r="B66" s="250"/>
      <c r="C66" s="251"/>
      <c r="D66" s="252"/>
      <c r="E66" s="253"/>
      <c r="F66" s="138"/>
      <c r="G66" s="254"/>
      <c r="H66" s="226"/>
      <c r="I66" s="225"/>
      <c r="J66" s="226"/>
      <c r="K66" s="202"/>
      <c r="L66" s="255"/>
      <c r="M66" s="226"/>
      <c r="N66" s="136"/>
      <c r="O66" s="226"/>
      <c r="P66" s="137"/>
      <c r="Q66" s="138"/>
      <c r="R66" s="226"/>
      <c r="S66" s="203"/>
      <c r="T66" s="261"/>
      <c r="U66" s="139">
        <f t="shared" si="11"/>
        <v>0</v>
      </c>
      <c r="V66" s="139">
        <f>IF('1045Ei Calcolo'!D70="",0,1)</f>
        <v>0</v>
      </c>
      <c r="W66" s="133">
        <f t="shared" si="12"/>
      </c>
      <c r="X66" s="133">
        <f t="shared" si="13"/>
        <v>0</v>
      </c>
      <c r="Y66" s="264">
        <f t="shared" si="14"/>
      </c>
      <c r="Z66" s="133">
        <f t="shared" si="15"/>
      </c>
      <c r="AA66" s="133">
        <f t="shared" si="16"/>
      </c>
      <c r="AB66" s="133">
        <f t="shared" si="17"/>
      </c>
      <c r="AC66" s="133">
        <f t="shared" si="18"/>
      </c>
      <c r="AD66" s="140">
        <f t="shared" si="19"/>
      </c>
      <c r="AE66" s="135">
        <f t="shared" si="20"/>
      </c>
      <c r="AF66" s="140">
        <f t="shared" si="10"/>
      </c>
      <c r="AG66" s="140"/>
      <c r="AH66" s="135"/>
      <c r="AI66" s="300"/>
    </row>
    <row r="67" spans="1:35" s="268" customFormat="1" ht="16.5" customHeight="1">
      <c r="A67" s="249"/>
      <c r="B67" s="250"/>
      <c r="C67" s="251"/>
      <c r="D67" s="252"/>
      <c r="E67" s="253"/>
      <c r="F67" s="138"/>
      <c r="G67" s="254"/>
      <c r="H67" s="226"/>
      <c r="I67" s="225"/>
      <c r="J67" s="226"/>
      <c r="K67" s="202"/>
      <c r="L67" s="255"/>
      <c r="M67" s="226"/>
      <c r="N67" s="136"/>
      <c r="O67" s="226"/>
      <c r="P67" s="137"/>
      <c r="Q67" s="138"/>
      <c r="R67" s="226"/>
      <c r="S67" s="203"/>
      <c r="T67" s="261"/>
      <c r="U67" s="139">
        <f t="shared" si="11"/>
        <v>0</v>
      </c>
      <c r="V67" s="139">
        <f>IF('1045Ei Calcolo'!D71="",0,1)</f>
        <v>0</v>
      </c>
      <c r="W67" s="133">
        <f t="shared" si="12"/>
      </c>
      <c r="X67" s="133">
        <f t="shared" si="13"/>
        <v>0</v>
      </c>
      <c r="Y67" s="264">
        <f t="shared" si="14"/>
      </c>
      <c r="Z67" s="133">
        <f t="shared" si="15"/>
      </c>
      <c r="AA67" s="133">
        <f t="shared" si="16"/>
      </c>
      <c r="AB67" s="133">
        <f t="shared" si="17"/>
      </c>
      <c r="AC67" s="133">
        <f t="shared" si="18"/>
      </c>
      <c r="AD67" s="140">
        <f t="shared" si="19"/>
      </c>
      <c r="AE67" s="135">
        <f t="shared" si="20"/>
      </c>
      <c r="AF67" s="140">
        <f t="shared" si="10"/>
      </c>
      <c r="AG67" s="140"/>
      <c r="AH67" s="135"/>
      <c r="AI67" s="300"/>
    </row>
    <row r="68" spans="1:35" s="268" customFormat="1" ht="16.5" customHeight="1">
      <c r="A68" s="249"/>
      <c r="B68" s="250"/>
      <c r="C68" s="251"/>
      <c r="D68" s="252"/>
      <c r="E68" s="253"/>
      <c r="F68" s="138"/>
      <c r="G68" s="254"/>
      <c r="H68" s="226"/>
      <c r="I68" s="225"/>
      <c r="J68" s="226"/>
      <c r="K68" s="202"/>
      <c r="L68" s="255"/>
      <c r="M68" s="226"/>
      <c r="N68" s="136"/>
      <c r="O68" s="226"/>
      <c r="P68" s="137"/>
      <c r="Q68" s="138"/>
      <c r="R68" s="226"/>
      <c r="S68" s="203"/>
      <c r="T68" s="261"/>
      <c r="U68" s="139">
        <f t="shared" si="11"/>
        <v>0</v>
      </c>
      <c r="V68" s="139">
        <f>IF('1045Ei Calcolo'!D72="",0,1)</f>
        <v>0</v>
      </c>
      <c r="W68" s="133">
        <f t="shared" si="12"/>
      </c>
      <c r="X68" s="133">
        <f t="shared" si="13"/>
        <v>0</v>
      </c>
      <c r="Y68" s="264">
        <f t="shared" si="14"/>
      </c>
      <c r="Z68" s="133">
        <f t="shared" si="15"/>
      </c>
      <c r="AA68" s="133">
        <f t="shared" si="16"/>
      </c>
      <c r="AB68" s="133">
        <f t="shared" si="17"/>
      </c>
      <c r="AC68" s="133">
        <f t="shared" si="18"/>
      </c>
      <c r="AD68" s="140">
        <f t="shared" si="19"/>
      </c>
      <c r="AE68" s="135">
        <f t="shared" si="20"/>
      </c>
      <c r="AF68" s="140">
        <f t="shared" si="10"/>
      </c>
      <c r="AG68" s="140"/>
      <c r="AH68" s="135"/>
      <c r="AI68" s="300"/>
    </row>
    <row r="69" spans="1:35" s="268" customFormat="1" ht="16.5" customHeight="1">
      <c r="A69" s="249"/>
      <c r="B69" s="250"/>
      <c r="C69" s="251"/>
      <c r="D69" s="252"/>
      <c r="E69" s="253"/>
      <c r="F69" s="138"/>
      <c r="G69" s="254"/>
      <c r="H69" s="226"/>
      <c r="I69" s="225"/>
      <c r="J69" s="226"/>
      <c r="K69" s="202"/>
      <c r="L69" s="255"/>
      <c r="M69" s="226"/>
      <c r="N69" s="136"/>
      <c r="O69" s="226"/>
      <c r="P69" s="137"/>
      <c r="Q69" s="138"/>
      <c r="R69" s="226"/>
      <c r="S69" s="203"/>
      <c r="T69" s="261"/>
      <c r="U69" s="139">
        <f t="shared" si="11"/>
        <v>0</v>
      </c>
      <c r="V69" s="139">
        <f>IF('1045Ei Calcolo'!D73="",0,1)</f>
        <v>0</v>
      </c>
      <c r="W69" s="133">
        <f t="shared" si="12"/>
      </c>
      <c r="X69" s="133">
        <f t="shared" si="13"/>
        <v>0</v>
      </c>
      <c r="Y69" s="264">
        <f t="shared" si="14"/>
      </c>
      <c r="Z69" s="133">
        <f t="shared" si="15"/>
      </c>
      <c r="AA69" s="133">
        <f t="shared" si="16"/>
      </c>
      <c r="AB69" s="133">
        <f t="shared" si="17"/>
      </c>
      <c r="AC69" s="133">
        <f t="shared" si="18"/>
      </c>
      <c r="AD69" s="140">
        <f t="shared" si="19"/>
      </c>
      <c r="AE69" s="135">
        <f t="shared" si="20"/>
      </c>
      <c r="AF69" s="140">
        <f t="shared" si="10"/>
      </c>
      <c r="AG69" s="140"/>
      <c r="AH69" s="135"/>
      <c r="AI69" s="300"/>
    </row>
    <row r="70" spans="1:35" s="268" customFormat="1" ht="16.5" customHeight="1">
      <c r="A70" s="249"/>
      <c r="B70" s="250"/>
      <c r="C70" s="251"/>
      <c r="D70" s="252"/>
      <c r="E70" s="253"/>
      <c r="F70" s="138"/>
      <c r="G70" s="254"/>
      <c r="H70" s="226"/>
      <c r="I70" s="225"/>
      <c r="J70" s="226"/>
      <c r="K70" s="202"/>
      <c r="L70" s="255"/>
      <c r="M70" s="226"/>
      <c r="N70" s="136"/>
      <c r="O70" s="226"/>
      <c r="P70" s="137"/>
      <c r="Q70" s="138"/>
      <c r="R70" s="226"/>
      <c r="S70" s="203"/>
      <c r="T70" s="261"/>
      <c r="U70" s="139">
        <f t="shared" si="11"/>
        <v>0</v>
      </c>
      <c r="V70" s="139">
        <f>IF('1045Ei Calcolo'!D74="",0,1)</f>
        <v>0</v>
      </c>
      <c r="W70" s="133">
        <f t="shared" si="12"/>
      </c>
      <c r="X70" s="133">
        <f t="shared" si="13"/>
        <v>0</v>
      </c>
      <c r="Y70" s="264">
        <f t="shared" si="14"/>
      </c>
      <c r="Z70" s="133">
        <f t="shared" si="15"/>
      </c>
      <c r="AA70" s="133">
        <f t="shared" si="16"/>
      </c>
      <c r="AB70" s="133">
        <f t="shared" si="17"/>
      </c>
      <c r="AC70" s="133">
        <f t="shared" si="18"/>
      </c>
      <c r="AD70" s="140">
        <f t="shared" si="19"/>
      </c>
      <c r="AE70" s="135">
        <f t="shared" si="20"/>
      </c>
      <c r="AF70" s="140">
        <f t="shared" si="10"/>
      </c>
      <c r="AG70" s="140"/>
      <c r="AH70" s="135"/>
      <c r="AI70" s="300"/>
    </row>
    <row r="71" spans="1:35" s="268" customFormat="1" ht="16.5" customHeight="1">
      <c r="A71" s="249"/>
      <c r="B71" s="250"/>
      <c r="C71" s="251"/>
      <c r="D71" s="252"/>
      <c r="E71" s="253"/>
      <c r="F71" s="138"/>
      <c r="G71" s="254"/>
      <c r="H71" s="226"/>
      <c r="I71" s="225"/>
      <c r="J71" s="226"/>
      <c r="K71" s="202"/>
      <c r="L71" s="255"/>
      <c r="M71" s="226"/>
      <c r="N71" s="136"/>
      <c r="O71" s="226"/>
      <c r="P71" s="137"/>
      <c r="Q71" s="138"/>
      <c r="R71" s="226"/>
      <c r="S71" s="203"/>
      <c r="T71" s="261"/>
      <c r="U71" s="139">
        <f t="shared" si="11"/>
        <v>0</v>
      </c>
      <c r="V71" s="139">
        <f>IF('1045Ei Calcolo'!D75="",0,1)</f>
        <v>0</v>
      </c>
      <c r="W71" s="133">
        <f t="shared" si="12"/>
      </c>
      <c r="X71" s="133">
        <f t="shared" si="13"/>
        <v>0</v>
      </c>
      <c r="Y71" s="264">
        <f t="shared" si="14"/>
      </c>
      <c r="Z71" s="133">
        <f t="shared" si="15"/>
      </c>
      <c r="AA71" s="133">
        <f t="shared" si="16"/>
      </c>
      <c r="AB71" s="133">
        <f t="shared" si="17"/>
      </c>
      <c r="AC71" s="133">
        <f t="shared" si="18"/>
      </c>
      <c r="AD71" s="140">
        <f t="shared" si="19"/>
      </c>
      <c r="AE71" s="135">
        <f t="shared" si="20"/>
      </c>
      <c r="AF71" s="140">
        <f t="shared" si="10"/>
      </c>
      <c r="AG71" s="140"/>
      <c r="AH71" s="135"/>
      <c r="AI71" s="300"/>
    </row>
    <row r="72" spans="1:35" s="268" customFormat="1" ht="16.5" customHeight="1">
      <c r="A72" s="249"/>
      <c r="B72" s="250"/>
      <c r="C72" s="251"/>
      <c r="D72" s="252"/>
      <c r="E72" s="253"/>
      <c r="F72" s="138"/>
      <c r="G72" s="254"/>
      <c r="H72" s="226"/>
      <c r="I72" s="225"/>
      <c r="J72" s="226"/>
      <c r="K72" s="202"/>
      <c r="L72" s="255"/>
      <c r="M72" s="226"/>
      <c r="N72" s="136"/>
      <c r="O72" s="226"/>
      <c r="P72" s="137"/>
      <c r="Q72" s="138"/>
      <c r="R72" s="226"/>
      <c r="S72" s="203"/>
      <c r="T72" s="261"/>
      <c r="U72" s="139">
        <f aca="true" t="shared" si="21" ref="U72:U135">IF(U$2-YEAR(D72)&lt;U$3,0,1)</f>
        <v>0</v>
      </c>
      <c r="V72" s="139">
        <f>IF('1045Ei Calcolo'!D76="",0,1)</f>
        <v>0</v>
      </c>
      <c r="W72" s="133">
        <f aca="true" t="shared" si="22" ref="W72:W135">IF(AND(A72="",B72="",C72=""),"",ROUND((J72+I72)/(U$4-(J72+I72))*100,2))</f>
      </c>
      <c r="X72" s="133">
        <f aca="true" t="shared" si="23" ref="X72:X135">ROUND(G72,0)/12</f>
        <v>0</v>
      </c>
      <c r="Y72" s="264">
        <f aca="true" t="shared" si="24" ref="Y72:Y135">IF(AND(A72="",B72="",C72=""),"",ROUND((U$4-(J72+I72))*K72/60,1))</f>
      </c>
      <c r="Z72" s="133">
        <f aca="true" t="shared" si="25" ref="Z72:Z135">IF(OR(AND(A72="",B72="",C72=""),F72=0,F72=""),"",ROUND((1+W72/100)*X72*F72,2))</f>
      </c>
      <c r="AA72" s="133">
        <f aca="true" t="shared" si="26" ref="AA72:AA135">IF(OR(AND(A72="",B72="",C72=""),F72=0,F72="",K72=0,K72=""),"",ROUND((1+W72/100)*(H72/(U$4*K72/5)+X72*F72),2))</f>
      </c>
      <c r="AB72" s="133">
        <f aca="true" t="shared" si="27" ref="AB72:AB135">IF(OR(AND(A72="",B72="",C72=""),E72=0,E72="",Y72=0,Y72=""),"",ROUND((X72*E72/Y72),2))</f>
      </c>
      <c r="AC72" s="133">
        <f aca="true" t="shared" si="28" ref="AC72:AC135">IF(OR(AND(A72="",B72="",C72=""),E72=0,E72="",Y72=0,Y72=""),"",ROUND((H72/(12*X72*E72)+1)*X72*E72/Y72,2))</f>
      </c>
      <c r="AD72" s="140">
        <f aca="true" t="shared" si="29" ref="AD72:AD135">IF(OR(AND(A72="",B72="",C72=""),Y72=0,Y72=""),"",ROUND((AD$4)/Y72,1))</f>
      </c>
      <c r="AE72" s="135">
        <f aca="true" t="shared" si="30" ref="AE72:AE135">IF(OR(AND(A72="",B72="",C72=""),U$4=""),"",IF(AND(F72&gt;0,H72&gt;0),AA72,IF(F72&gt;0,Z72,IF(AND(E72&gt;0,H72&gt;0),AC72,AB72))))</f>
      </c>
      <c r="AF72" s="140">
        <f t="shared" si="10"/>
      </c>
      <c r="AG72" s="140"/>
      <c r="AH72" s="135"/>
      <c r="AI72" s="300"/>
    </row>
    <row r="73" spans="1:35" s="268" customFormat="1" ht="16.5" customHeight="1">
      <c r="A73" s="249"/>
      <c r="B73" s="250"/>
      <c r="C73" s="251"/>
      <c r="D73" s="252"/>
      <c r="E73" s="253"/>
      <c r="F73" s="138"/>
      <c r="G73" s="254"/>
      <c r="H73" s="226"/>
      <c r="I73" s="225"/>
      <c r="J73" s="226"/>
      <c r="K73" s="202"/>
      <c r="L73" s="255"/>
      <c r="M73" s="226"/>
      <c r="N73" s="136"/>
      <c r="O73" s="226"/>
      <c r="P73" s="137"/>
      <c r="Q73" s="138"/>
      <c r="R73" s="226"/>
      <c r="S73" s="203"/>
      <c r="T73" s="261"/>
      <c r="U73" s="139">
        <f t="shared" si="21"/>
        <v>0</v>
      </c>
      <c r="V73" s="139">
        <f>IF('1045Ei Calcolo'!D77="",0,1)</f>
        <v>0</v>
      </c>
      <c r="W73" s="133">
        <f t="shared" si="22"/>
      </c>
      <c r="X73" s="133">
        <f t="shared" si="23"/>
        <v>0</v>
      </c>
      <c r="Y73" s="264">
        <f t="shared" si="24"/>
      </c>
      <c r="Z73" s="133">
        <f t="shared" si="25"/>
      </c>
      <c r="AA73" s="133">
        <f t="shared" si="26"/>
      </c>
      <c r="AB73" s="133">
        <f t="shared" si="27"/>
      </c>
      <c r="AC73" s="133">
        <f t="shared" si="28"/>
      </c>
      <c r="AD73" s="140">
        <f t="shared" si="29"/>
      </c>
      <c r="AE73" s="135">
        <f t="shared" si="30"/>
      </c>
      <c r="AF73" s="140">
        <f t="shared" si="10"/>
      </c>
      <c r="AG73" s="140"/>
      <c r="AH73" s="135"/>
      <c r="AI73" s="300"/>
    </row>
    <row r="74" spans="1:35" s="268" customFormat="1" ht="16.5" customHeight="1">
      <c r="A74" s="249"/>
      <c r="B74" s="250"/>
      <c r="C74" s="251"/>
      <c r="D74" s="252"/>
      <c r="E74" s="253"/>
      <c r="F74" s="138"/>
      <c r="G74" s="254"/>
      <c r="H74" s="226"/>
      <c r="I74" s="225"/>
      <c r="J74" s="226"/>
      <c r="K74" s="202"/>
      <c r="L74" s="255"/>
      <c r="M74" s="226"/>
      <c r="N74" s="136"/>
      <c r="O74" s="226"/>
      <c r="P74" s="137"/>
      <c r="Q74" s="138"/>
      <c r="R74" s="226"/>
      <c r="S74" s="203"/>
      <c r="T74" s="261"/>
      <c r="U74" s="139">
        <f t="shared" si="21"/>
        <v>0</v>
      </c>
      <c r="V74" s="139">
        <f>IF('1045Ei Calcolo'!D78="",0,1)</f>
        <v>0</v>
      </c>
      <c r="W74" s="133">
        <f t="shared" si="22"/>
      </c>
      <c r="X74" s="133">
        <f t="shared" si="23"/>
        <v>0</v>
      </c>
      <c r="Y74" s="264">
        <f t="shared" si="24"/>
      </c>
      <c r="Z74" s="133">
        <f t="shared" si="25"/>
      </c>
      <c r="AA74" s="133">
        <f t="shared" si="26"/>
      </c>
      <c r="AB74" s="133">
        <f t="shared" si="27"/>
      </c>
      <c r="AC74" s="133">
        <f t="shared" si="28"/>
      </c>
      <c r="AD74" s="140">
        <f t="shared" si="29"/>
      </c>
      <c r="AE74" s="135">
        <f t="shared" si="30"/>
      </c>
      <c r="AF74" s="140">
        <f aca="true" t="shared" si="31" ref="AF74:AF106">IF(AD74&lt;AE74,AD74,AE74)</f>
      </c>
      <c r="AG74" s="140"/>
      <c r="AH74" s="135"/>
      <c r="AI74" s="300"/>
    </row>
    <row r="75" spans="1:35" s="268" customFormat="1" ht="16.5" customHeight="1">
      <c r="A75" s="249"/>
      <c r="B75" s="250"/>
      <c r="C75" s="251"/>
      <c r="D75" s="252"/>
      <c r="E75" s="253"/>
      <c r="F75" s="138"/>
      <c r="G75" s="254"/>
      <c r="H75" s="226"/>
      <c r="I75" s="225"/>
      <c r="J75" s="226"/>
      <c r="K75" s="202"/>
      <c r="L75" s="255"/>
      <c r="M75" s="226"/>
      <c r="N75" s="136"/>
      <c r="O75" s="226"/>
      <c r="P75" s="137"/>
      <c r="Q75" s="138"/>
      <c r="R75" s="226"/>
      <c r="S75" s="203"/>
      <c r="T75" s="261"/>
      <c r="U75" s="139">
        <f t="shared" si="21"/>
        <v>0</v>
      </c>
      <c r="V75" s="139">
        <f>IF('1045Ei Calcolo'!D79="",0,1)</f>
        <v>0</v>
      </c>
      <c r="W75" s="133">
        <f t="shared" si="22"/>
      </c>
      <c r="X75" s="133">
        <f t="shared" si="23"/>
        <v>0</v>
      </c>
      <c r="Y75" s="264">
        <f t="shared" si="24"/>
      </c>
      <c r="Z75" s="133">
        <f t="shared" si="25"/>
      </c>
      <c r="AA75" s="133">
        <f t="shared" si="26"/>
      </c>
      <c r="AB75" s="133">
        <f t="shared" si="27"/>
      </c>
      <c r="AC75" s="133">
        <f t="shared" si="28"/>
      </c>
      <c r="AD75" s="140">
        <f t="shared" si="29"/>
      </c>
      <c r="AE75" s="135">
        <f t="shared" si="30"/>
      </c>
      <c r="AF75" s="140">
        <f t="shared" si="31"/>
      </c>
      <c r="AG75" s="140"/>
      <c r="AH75" s="135"/>
      <c r="AI75" s="300"/>
    </row>
    <row r="76" spans="1:35" s="268" customFormat="1" ht="16.5" customHeight="1">
      <c r="A76" s="249"/>
      <c r="B76" s="250"/>
      <c r="C76" s="251"/>
      <c r="D76" s="252"/>
      <c r="E76" s="253"/>
      <c r="F76" s="138"/>
      <c r="G76" s="254"/>
      <c r="H76" s="226"/>
      <c r="I76" s="225"/>
      <c r="J76" s="226"/>
      <c r="K76" s="202"/>
      <c r="L76" s="255"/>
      <c r="M76" s="226"/>
      <c r="N76" s="136"/>
      <c r="O76" s="226"/>
      <c r="P76" s="137"/>
      <c r="Q76" s="138"/>
      <c r="R76" s="226"/>
      <c r="S76" s="203"/>
      <c r="T76" s="261"/>
      <c r="U76" s="139">
        <f t="shared" si="21"/>
        <v>0</v>
      </c>
      <c r="V76" s="139">
        <f>IF('1045Ei Calcolo'!D80="",0,1)</f>
        <v>0</v>
      </c>
      <c r="W76" s="133">
        <f t="shared" si="22"/>
      </c>
      <c r="X76" s="133">
        <f t="shared" si="23"/>
        <v>0</v>
      </c>
      <c r="Y76" s="264">
        <f t="shared" si="24"/>
      </c>
      <c r="Z76" s="133">
        <f t="shared" si="25"/>
      </c>
      <c r="AA76" s="133">
        <f t="shared" si="26"/>
      </c>
      <c r="AB76" s="133">
        <f t="shared" si="27"/>
      </c>
      <c r="AC76" s="133">
        <f t="shared" si="28"/>
      </c>
      <c r="AD76" s="140">
        <f t="shared" si="29"/>
      </c>
      <c r="AE76" s="135">
        <f t="shared" si="30"/>
      </c>
      <c r="AF76" s="140">
        <f t="shared" si="31"/>
      </c>
      <c r="AG76" s="140"/>
      <c r="AH76" s="135"/>
      <c r="AI76" s="300"/>
    </row>
    <row r="77" spans="1:35" s="268" customFormat="1" ht="16.5" customHeight="1">
      <c r="A77" s="249"/>
      <c r="B77" s="250"/>
      <c r="C77" s="251"/>
      <c r="D77" s="252"/>
      <c r="E77" s="253"/>
      <c r="F77" s="138"/>
      <c r="G77" s="254"/>
      <c r="H77" s="226"/>
      <c r="I77" s="225"/>
      <c r="J77" s="226"/>
      <c r="K77" s="202"/>
      <c r="L77" s="255"/>
      <c r="M77" s="226"/>
      <c r="N77" s="136"/>
      <c r="O77" s="226"/>
      <c r="P77" s="137"/>
      <c r="Q77" s="138"/>
      <c r="R77" s="226"/>
      <c r="S77" s="203"/>
      <c r="T77" s="261"/>
      <c r="U77" s="139">
        <f t="shared" si="21"/>
        <v>0</v>
      </c>
      <c r="V77" s="139">
        <f>IF('1045Ei Calcolo'!D81="",0,1)</f>
        <v>0</v>
      </c>
      <c r="W77" s="133">
        <f t="shared" si="22"/>
      </c>
      <c r="X77" s="133">
        <f t="shared" si="23"/>
        <v>0</v>
      </c>
      <c r="Y77" s="264">
        <f t="shared" si="24"/>
      </c>
      <c r="Z77" s="133">
        <f t="shared" si="25"/>
      </c>
      <c r="AA77" s="133">
        <f t="shared" si="26"/>
      </c>
      <c r="AB77" s="133">
        <f t="shared" si="27"/>
      </c>
      <c r="AC77" s="133">
        <f t="shared" si="28"/>
      </c>
      <c r="AD77" s="140">
        <f t="shared" si="29"/>
      </c>
      <c r="AE77" s="135">
        <f t="shared" si="30"/>
      </c>
      <c r="AF77" s="140">
        <f t="shared" si="31"/>
      </c>
      <c r="AG77" s="140"/>
      <c r="AH77" s="135"/>
      <c r="AI77" s="300"/>
    </row>
    <row r="78" spans="1:35" s="268" customFormat="1" ht="16.5" customHeight="1">
      <c r="A78" s="249"/>
      <c r="B78" s="250"/>
      <c r="C78" s="251"/>
      <c r="D78" s="252"/>
      <c r="E78" s="253"/>
      <c r="F78" s="138"/>
      <c r="G78" s="254"/>
      <c r="H78" s="226"/>
      <c r="I78" s="225"/>
      <c r="J78" s="226"/>
      <c r="K78" s="202"/>
      <c r="L78" s="255"/>
      <c r="M78" s="226"/>
      <c r="N78" s="136"/>
      <c r="O78" s="226"/>
      <c r="P78" s="137"/>
      <c r="Q78" s="138"/>
      <c r="R78" s="226"/>
      <c r="S78" s="203"/>
      <c r="T78" s="261"/>
      <c r="U78" s="139">
        <f t="shared" si="21"/>
        <v>0</v>
      </c>
      <c r="V78" s="139">
        <f>IF('1045Ei Calcolo'!D82="",0,1)</f>
        <v>0</v>
      </c>
      <c r="W78" s="133">
        <f t="shared" si="22"/>
      </c>
      <c r="X78" s="133">
        <f t="shared" si="23"/>
        <v>0</v>
      </c>
      <c r="Y78" s="264">
        <f t="shared" si="24"/>
      </c>
      <c r="Z78" s="133">
        <f t="shared" si="25"/>
      </c>
      <c r="AA78" s="133">
        <f t="shared" si="26"/>
      </c>
      <c r="AB78" s="133">
        <f t="shared" si="27"/>
      </c>
      <c r="AC78" s="133">
        <f t="shared" si="28"/>
      </c>
      <c r="AD78" s="140">
        <f t="shared" si="29"/>
      </c>
      <c r="AE78" s="135">
        <f t="shared" si="30"/>
      </c>
      <c r="AF78" s="140">
        <f t="shared" si="31"/>
      </c>
      <c r="AG78" s="140"/>
      <c r="AH78" s="135"/>
      <c r="AI78" s="300"/>
    </row>
    <row r="79" spans="1:35" s="268" customFormat="1" ht="16.5" customHeight="1">
      <c r="A79" s="249"/>
      <c r="B79" s="250"/>
      <c r="C79" s="251"/>
      <c r="D79" s="252"/>
      <c r="E79" s="253"/>
      <c r="F79" s="138"/>
      <c r="G79" s="254"/>
      <c r="H79" s="226"/>
      <c r="I79" s="225"/>
      <c r="J79" s="226"/>
      <c r="K79" s="202"/>
      <c r="L79" s="255"/>
      <c r="M79" s="226"/>
      <c r="N79" s="136"/>
      <c r="O79" s="226"/>
      <c r="P79" s="137"/>
      <c r="Q79" s="138"/>
      <c r="R79" s="226"/>
      <c r="S79" s="203"/>
      <c r="T79" s="261"/>
      <c r="U79" s="139">
        <f t="shared" si="21"/>
        <v>0</v>
      </c>
      <c r="V79" s="139">
        <f>IF('1045Ei Calcolo'!D83="",0,1)</f>
        <v>0</v>
      </c>
      <c r="W79" s="133">
        <f t="shared" si="22"/>
      </c>
      <c r="X79" s="133">
        <f t="shared" si="23"/>
        <v>0</v>
      </c>
      <c r="Y79" s="264">
        <f t="shared" si="24"/>
      </c>
      <c r="Z79" s="133">
        <f t="shared" si="25"/>
      </c>
      <c r="AA79" s="133">
        <f t="shared" si="26"/>
      </c>
      <c r="AB79" s="133">
        <f t="shared" si="27"/>
      </c>
      <c r="AC79" s="133">
        <f t="shared" si="28"/>
      </c>
      <c r="AD79" s="140">
        <f t="shared" si="29"/>
      </c>
      <c r="AE79" s="135">
        <f t="shared" si="30"/>
      </c>
      <c r="AF79" s="140">
        <f t="shared" si="31"/>
      </c>
      <c r="AG79" s="140"/>
      <c r="AH79" s="135"/>
      <c r="AI79" s="300"/>
    </row>
    <row r="80" spans="1:35" s="268" customFormat="1" ht="16.5" customHeight="1">
      <c r="A80" s="249"/>
      <c r="B80" s="250"/>
      <c r="C80" s="251"/>
      <c r="D80" s="252"/>
      <c r="E80" s="253"/>
      <c r="F80" s="138"/>
      <c r="G80" s="254"/>
      <c r="H80" s="226"/>
      <c r="I80" s="225"/>
      <c r="J80" s="226"/>
      <c r="K80" s="202"/>
      <c r="L80" s="255"/>
      <c r="M80" s="226"/>
      <c r="N80" s="136"/>
      <c r="O80" s="226"/>
      <c r="P80" s="137"/>
      <c r="Q80" s="138"/>
      <c r="R80" s="226"/>
      <c r="S80" s="203"/>
      <c r="T80" s="261"/>
      <c r="U80" s="139">
        <f t="shared" si="21"/>
        <v>0</v>
      </c>
      <c r="V80" s="139">
        <f>IF('1045Ei Calcolo'!D84="",0,1)</f>
        <v>0</v>
      </c>
      <c r="W80" s="133">
        <f t="shared" si="22"/>
      </c>
      <c r="X80" s="133">
        <f t="shared" si="23"/>
        <v>0</v>
      </c>
      <c r="Y80" s="264">
        <f t="shared" si="24"/>
      </c>
      <c r="Z80" s="133">
        <f t="shared" si="25"/>
      </c>
      <c r="AA80" s="133">
        <f t="shared" si="26"/>
      </c>
      <c r="AB80" s="133">
        <f t="shared" si="27"/>
      </c>
      <c r="AC80" s="133">
        <f t="shared" si="28"/>
      </c>
      <c r="AD80" s="140">
        <f t="shared" si="29"/>
      </c>
      <c r="AE80" s="135">
        <f t="shared" si="30"/>
      </c>
      <c r="AF80" s="140">
        <f t="shared" si="31"/>
      </c>
      <c r="AG80" s="140"/>
      <c r="AH80" s="135"/>
      <c r="AI80" s="300"/>
    </row>
    <row r="81" spans="1:35" s="268" customFormat="1" ht="16.5" customHeight="1">
      <c r="A81" s="249"/>
      <c r="B81" s="250"/>
      <c r="C81" s="251"/>
      <c r="D81" s="252"/>
      <c r="E81" s="253"/>
      <c r="F81" s="138"/>
      <c r="G81" s="254"/>
      <c r="H81" s="226"/>
      <c r="I81" s="225"/>
      <c r="J81" s="226"/>
      <c r="K81" s="202"/>
      <c r="L81" s="255"/>
      <c r="M81" s="226"/>
      <c r="N81" s="136"/>
      <c r="O81" s="226"/>
      <c r="P81" s="137"/>
      <c r="Q81" s="138"/>
      <c r="R81" s="226"/>
      <c r="S81" s="203"/>
      <c r="T81" s="261"/>
      <c r="U81" s="139">
        <f t="shared" si="21"/>
        <v>0</v>
      </c>
      <c r="V81" s="139">
        <f>IF('1045Ei Calcolo'!D85="",0,1)</f>
        <v>0</v>
      </c>
      <c r="W81" s="133">
        <f t="shared" si="22"/>
      </c>
      <c r="X81" s="133">
        <f t="shared" si="23"/>
        <v>0</v>
      </c>
      <c r="Y81" s="264">
        <f t="shared" si="24"/>
      </c>
      <c r="Z81" s="133">
        <f t="shared" si="25"/>
      </c>
      <c r="AA81" s="133">
        <f t="shared" si="26"/>
      </c>
      <c r="AB81" s="133">
        <f t="shared" si="27"/>
      </c>
      <c r="AC81" s="133">
        <f t="shared" si="28"/>
      </c>
      <c r="AD81" s="140">
        <f t="shared" si="29"/>
      </c>
      <c r="AE81" s="135">
        <f t="shared" si="30"/>
      </c>
      <c r="AF81" s="140">
        <f t="shared" si="31"/>
      </c>
      <c r="AG81" s="140"/>
      <c r="AH81" s="135"/>
      <c r="AI81" s="300"/>
    </row>
    <row r="82" spans="1:35" s="268" customFormat="1" ht="16.5" customHeight="1">
      <c r="A82" s="249"/>
      <c r="B82" s="250"/>
      <c r="C82" s="251"/>
      <c r="D82" s="252"/>
      <c r="E82" s="253"/>
      <c r="F82" s="138"/>
      <c r="G82" s="254"/>
      <c r="H82" s="226"/>
      <c r="I82" s="225"/>
      <c r="J82" s="226"/>
      <c r="K82" s="202"/>
      <c r="L82" s="255"/>
      <c r="M82" s="226"/>
      <c r="N82" s="136"/>
      <c r="O82" s="226"/>
      <c r="P82" s="137"/>
      <c r="Q82" s="138"/>
      <c r="R82" s="226"/>
      <c r="S82" s="203"/>
      <c r="T82" s="261"/>
      <c r="U82" s="139">
        <f t="shared" si="21"/>
        <v>0</v>
      </c>
      <c r="V82" s="139">
        <f>IF('1045Ei Calcolo'!D86="",0,1)</f>
        <v>0</v>
      </c>
      <c r="W82" s="133">
        <f t="shared" si="22"/>
      </c>
      <c r="X82" s="133">
        <f t="shared" si="23"/>
        <v>0</v>
      </c>
      <c r="Y82" s="264">
        <f t="shared" si="24"/>
      </c>
      <c r="Z82" s="133">
        <f t="shared" si="25"/>
      </c>
      <c r="AA82" s="133">
        <f t="shared" si="26"/>
      </c>
      <c r="AB82" s="133">
        <f t="shared" si="27"/>
      </c>
      <c r="AC82" s="133">
        <f t="shared" si="28"/>
      </c>
      <c r="AD82" s="140">
        <f t="shared" si="29"/>
      </c>
      <c r="AE82" s="135">
        <f t="shared" si="30"/>
      </c>
      <c r="AF82" s="140">
        <f t="shared" si="31"/>
      </c>
      <c r="AG82" s="140"/>
      <c r="AH82" s="135"/>
      <c r="AI82" s="300"/>
    </row>
    <row r="83" spans="1:35" s="268" customFormat="1" ht="16.5" customHeight="1">
      <c r="A83" s="249"/>
      <c r="B83" s="250"/>
      <c r="C83" s="251"/>
      <c r="D83" s="252"/>
      <c r="E83" s="253"/>
      <c r="F83" s="138"/>
      <c r="G83" s="254"/>
      <c r="H83" s="226"/>
      <c r="I83" s="225"/>
      <c r="J83" s="226"/>
      <c r="K83" s="202"/>
      <c r="L83" s="255"/>
      <c r="M83" s="226"/>
      <c r="N83" s="136"/>
      <c r="O83" s="226"/>
      <c r="P83" s="137"/>
      <c r="Q83" s="138"/>
      <c r="R83" s="226"/>
      <c r="S83" s="203"/>
      <c r="T83" s="261"/>
      <c r="U83" s="139">
        <f t="shared" si="21"/>
        <v>0</v>
      </c>
      <c r="V83" s="139">
        <f>IF('1045Ei Calcolo'!D87="",0,1)</f>
        <v>0</v>
      </c>
      <c r="W83" s="133">
        <f t="shared" si="22"/>
      </c>
      <c r="X83" s="133">
        <f t="shared" si="23"/>
        <v>0</v>
      </c>
      <c r="Y83" s="264">
        <f t="shared" si="24"/>
      </c>
      <c r="Z83" s="133">
        <f t="shared" si="25"/>
      </c>
      <c r="AA83" s="133">
        <f t="shared" si="26"/>
      </c>
      <c r="AB83" s="133">
        <f t="shared" si="27"/>
      </c>
      <c r="AC83" s="133">
        <f t="shared" si="28"/>
      </c>
      <c r="AD83" s="140">
        <f t="shared" si="29"/>
      </c>
      <c r="AE83" s="135">
        <f t="shared" si="30"/>
      </c>
      <c r="AF83" s="140">
        <f t="shared" si="31"/>
      </c>
      <c r="AG83" s="140"/>
      <c r="AH83" s="135"/>
      <c r="AI83" s="300"/>
    </row>
    <row r="84" spans="1:35" s="268" customFormat="1" ht="16.5" customHeight="1">
      <c r="A84" s="249"/>
      <c r="B84" s="250"/>
      <c r="C84" s="251"/>
      <c r="D84" s="252"/>
      <c r="E84" s="253"/>
      <c r="F84" s="138"/>
      <c r="G84" s="254"/>
      <c r="H84" s="226"/>
      <c r="I84" s="225"/>
      <c r="J84" s="226"/>
      <c r="K84" s="202"/>
      <c r="L84" s="255"/>
      <c r="M84" s="226"/>
      <c r="N84" s="136"/>
      <c r="O84" s="226"/>
      <c r="P84" s="137"/>
      <c r="Q84" s="138"/>
      <c r="R84" s="226"/>
      <c r="S84" s="203"/>
      <c r="T84" s="261"/>
      <c r="U84" s="139">
        <f t="shared" si="21"/>
        <v>0</v>
      </c>
      <c r="V84" s="139">
        <f>IF('1045Ei Calcolo'!D88="",0,1)</f>
        <v>0</v>
      </c>
      <c r="W84" s="133">
        <f t="shared" si="22"/>
      </c>
      <c r="X84" s="133">
        <f t="shared" si="23"/>
        <v>0</v>
      </c>
      <c r="Y84" s="264">
        <f t="shared" si="24"/>
      </c>
      <c r="Z84" s="133">
        <f t="shared" si="25"/>
      </c>
      <c r="AA84" s="133">
        <f t="shared" si="26"/>
      </c>
      <c r="AB84" s="133">
        <f t="shared" si="27"/>
      </c>
      <c r="AC84" s="133">
        <f t="shared" si="28"/>
      </c>
      <c r="AD84" s="140">
        <f t="shared" si="29"/>
      </c>
      <c r="AE84" s="135">
        <f t="shared" si="30"/>
      </c>
      <c r="AF84" s="140">
        <f t="shared" si="31"/>
      </c>
      <c r="AG84" s="140"/>
      <c r="AH84" s="135"/>
      <c r="AI84" s="300"/>
    </row>
    <row r="85" spans="1:35" s="268" customFormat="1" ht="16.5" customHeight="1">
      <c r="A85" s="249"/>
      <c r="B85" s="250"/>
      <c r="C85" s="251"/>
      <c r="D85" s="252"/>
      <c r="E85" s="253"/>
      <c r="F85" s="138"/>
      <c r="G85" s="254"/>
      <c r="H85" s="226"/>
      <c r="I85" s="225"/>
      <c r="J85" s="226"/>
      <c r="K85" s="202"/>
      <c r="L85" s="255"/>
      <c r="M85" s="226"/>
      <c r="N85" s="136"/>
      <c r="O85" s="226"/>
      <c r="P85" s="137"/>
      <c r="Q85" s="138"/>
      <c r="R85" s="226"/>
      <c r="S85" s="203"/>
      <c r="T85" s="261"/>
      <c r="U85" s="139">
        <f t="shared" si="21"/>
        <v>0</v>
      </c>
      <c r="V85" s="139">
        <f>IF('1045Ei Calcolo'!D89="",0,1)</f>
        <v>0</v>
      </c>
      <c r="W85" s="133">
        <f t="shared" si="22"/>
      </c>
      <c r="X85" s="133">
        <f t="shared" si="23"/>
        <v>0</v>
      </c>
      <c r="Y85" s="264">
        <f t="shared" si="24"/>
      </c>
      <c r="Z85" s="133">
        <f t="shared" si="25"/>
      </c>
      <c r="AA85" s="133">
        <f t="shared" si="26"/>
      </c>
      <c r="AB85" s="133">
        <f t="shared" si="27"/>
      </c>
      <c r="AC85" s="133">
        <f t="shared" si="28"/>
      </c>
      <c r="AD85" s="140">
        <f t="shared" si="29"/>
      </c>
      <c r="AE85" s="135">
        <f t="shared" si="30"/>
      </c>
      <c r="AF85" s="140">
        <f t="shared" si="31"/>
      </c>
      <c r="AG85" s="140"/>
      <c r="AH85" s="135"/>
      <c r="AI85" s="300"/>
    </row>
    <row r="86" spans="1:35" s="268" customFormat="1" ht="16.5" customHeight="1">
      <c r="A86" s="249"/>
      <c r="B86" s="250"/>
      <c r="C86" s="251"/>
      <c r="D86" s="252"/>
      <c r="E86" s="253"/>
      <c r="F86" s="138"/>
      <c r="G86" s="254"/>
      <c r="H86" s="226"/>
      <c r="I86" s="225"/>
      <c r="J86" s="226"/>
      <c r="K86" s="202"/>
      <c r="L86" s="255"/>
      <c r="M86" s="226"/>
      <c r="N86" s="136"/>
      <c r="O86" s="226"/>
      <c r="P86" s="137"/>
      <c r="Q86" s="138"/>
      <c r="R86" s="226"/>
      <c r="S86" s="203"/>
      <c r="T86" s="261"/>
      <c r="U86" s="139">
        <f t="shared" si="21"/>
        <v>0</v>
      </c>
      <c r="V86" s="139">
        <f>IF('1045Ei Calcolo'!D90="",0,1)</f>
        <v>0</v>
      </c>
      <c r="W86" s="133">
        <f t="shared" si="22"/>
      </c>
      <c r="X86" s="133">
        <f t="shared" si="23"/>
        <v>0</v>
      </c>
      <c r="Y86" s="264">
        <f t="shared" si="24"/>
      </c>
      <c r="Z86" s="133">
        <f t="shared" si="25"/>
      </c>
      <c r="AA86" s="133">
        <f t="shared" si="26"/>
      </c>
      <c r="AB86" s="133">
        <f t="shared" si="27"/>
      </c>
      <c r="AC86" s="133">
        <f t="shared" si="28"/>
      </c>
      <c r="AD86" s="140">
        <f t="shared" si="29"/>
      </c>
      <c r="AE86" s="135">
        <f t="shared" si="30"/>
      </c>
      <c r="AF86" s="140">
        <f t="shared" si="31"/>
      </c>
      <c r="AG86" s="140"/>
      <c r="AH86" s="135"/>
      <c r="AI86" s="300"/>
    </row>
    <row r="87" spans="1:35" s="268" customFormat="1" ht="16.5" customHeight="1">
      <c r="A87" s="249"/>
      <c r="B87" s="250"/>
      <c r="C87" s="251"/>
      <c r="D87" s="252"/>
      <c r="E87" s="253"/>
      <c r="F87" s="138"/>
      <c r="G87" s="254"/>
      <c r="H87" s="226"/>
      <c r="I87" s="225"/>
      <c r="J87" s="226"/>
      <c r="K87" s="202"/>
      <c r="L87" s="255"/>
      <c r="M87" s="226"/>
      <c r="N87" s="136"/>
      <c r="O87" s="226"/>
      <c r="P87" s="137"/>
      <c r="Q87" s="138"/>
      <c r="R87" s="226"/>
      <c r="S87" s="203"/>
      <c r="T87" s="261"/>
      <c r="U87" s="139">
        <f t="shared" si="21"/>
        <v>0</v>
      </c>
      <c r="V87" s="139">
        <f>IF('1045Ei Calcolo'!D91="",0,1)</f>
        <v>0</v>
      </c>
      <c r="W87" s="133">
        <f t="shared" si="22"/>
      </c>
      <c r="X87" s="133">
        <f t="shared" si="23"/>
        <v>0</v>
      </c>
      <c r="Y87" s="264">
        <f t="shared" si="24"/>
      </c>
      <c r="Z87" s="133">
        <f t="shared" si="25"/>
      </c>
      <c r="AA87" s="133">
        <f t="shared" si="26"/>
      </c>
      <c r="AB87" s="133">
        <f t="shared" si="27"/>
      </c>
      <c r="AC87" s="133">
        <f t="shared" si="28"/>
      </c>
      <c r="AD87" s="140">
        <f t="shared" si="29"/>
      </c>
      <c r="AE87" s="135">
        <f t="shared" si="30"/>
      </c>
      <c r="AF87" s="140">
        <f t="shared" si="31"/>
      </c>
      <c r="AG87" s="140"/>
      <c r="AH87" s="135"/>
      <c r="AI87" s="300"/>
    </row>
    <row r="88" spans="1:35" s="268" customFormat="1" ht="16.5" customHeight="1">
      <c r="A88" s="249"/>
      <c r="B88" s="250"/>
      <c r="C88" s="251"/>
      <c r="D88" s="252"/>
      <c r="E88" s="253"/>
      <c r="F88" s="138"/>
      <c r="G88" s="254"/>
      <c r="H88" s="226"/>
      <c r="I88" s="225"/>
      <c r="J88" s="226"/>
      <c r="K88" s="202"/>
      <c r="L88" s="255"/>
      <c r="M88" s="226"/>
      <c r="N88" s="136"/>
      <c r="O88" s="226"/>
      <c r="P88" s="137"/>
      <c r="Q88" s="138"/>
      <c r="R88" s="226"/>
      <c r="S88" s="203"/>
      <c r="T88" s="261"/>
      <c r="U88" s="139">
        <f t="shared" si="21"/>
        <v>0</v>
      </c>
      <c r="V88" s="139">
        <f>IF('1045Ei Calcolo'!D92="",0,1)</f>
        <v>0</v>
      </c>
      <c r="W88" s="133">
        <f t="shared" si="22"/>
      </c>
      <c r="X88" s="133">
        <f t="shared" si="23"/>
        <v>0</v>
      </c>
      <c r="Y88" s="264">
        <f t="shared" si="24"/>
      </c>
      <c r="Z88" s="133">
        <f t="shared" si="25"/>
      </c>
      <c r="AA88" s="133">
        <f t="shared" si="26"/>
      </c>
      <c r="AB88" s="133">
        <f t="shared" si="27"/>
      </c>
      <c r="AC88" s="133">
        <f t="shared" si="28"/>
      </c>
      <c r="AD88" s="140">
        <f t="shared" si="29"/>
      </c>
      <c r="AE88" s="135">
        <f t="shared" si="30"/>
      </c>
      <c r="AF88" s="140">
        <f t="shared" si="31"/>
      </c>
      <c r="AG88" s="140"/>
      <c r="AH88" s="135"/>
      <c r="AI88" s="300"/>
    </row>
    <row r="89" spans="1:35" s="268" customFormat="1" ht="16.5" customHeight="1">
      <c r="A89" s="249"/>
      <c r="B89" s="250"/>
      <c r="C89" s="251"/>
      <c r="D89" s="252"/>
      <c r="E89" s="253"/>
      <c r="F89" s="138"/>
      <c r="G89" s="254"/>
      <c r="H89" s="226"/>
      <c r="I89" s="225"/>
      <c r="J89" s="226"/>
      <c r="K89" s="202"/>
      <c r="L89" s="255"/>
      <c r="M89" s="226"/>
      <c r="N89" s="136"/>
      <c r="O89" s="226"/>
      <c r="P89" s="137"/>
      <c r="Q89" s="138"/>
      <c r="R89" s="226"/>
      <c r="S89" s="203"/>
      <c r="T89" s="261"/>
      <c r="U89" s="139">
        <f t="shared" si="21"/>
        <v>0</v>
      </c>
      <c r="V89" s="139">
        <f>IF('1045Ei Calcolo'!D93="",0,1)</f>
        <v>0</v>
      </c>
      <c r="W89" s="133">
        <f t="shared" si="22"/>
      </c>
      <c r="X89" s="133">
        <f t="shared" si="23"/>
        <v>0</v>
      </c>
      <c r="Y89" s="264">
        <f t="shared" si="24"/>
      </c>
      <c r="Z89" s="133">
        <f t="shared" si="25"/>
      </c>
      <c r="AA89" s="133">
        <f t="shared" si="26"/>
      </c>
      <c r="AB89" s="133">
        <f t="shared" si="27"/>
      </c>
      <c r="AC89" s="133">
        <f t="shared" si="28"/>
      </c>
      <c r="AD89" s="140">
        <f t="shared" si="29"/>
      </c>
      <c r="AE89" s="135">
        <f t="shared" si="30"/>
      </c>
      <c r="AF89" s="140">
        <f t="shared" si="31"/>
      </c>
      <c r="AG89" s="140"/>
      <c r="AH89" s="135"/>
      <c r="AI89" s="300"/>
    </row>
    <row r="90" spans="1:35" s="268" customFormat="1" ht="16.5" customHeight="1">
      <c r="A90" s="249"/>
      <c r="B90" s="250"/>
      <c r="C90" s="251"/>
      <c r="D90" s="252"/>
      <c r="E90" s="253"/>
      <c r="F90" s="138"/>
      <c r="G90" s="254"/>
      <c r="H90" s="226"/>
      <c r="I90" s="225"/>
      <c r="J90" s="226"/>
      <c r="K90" s="202"/>
      <c r="L90" s="255"/>
      <c r="M90" s="226"/>
      <c r="N90" s="136"/>
      <c r="O90" s="226"/>
      <c r="P90" s="137"/>
      <c r="Q90" s="138"/>
      <c r="R90" s="226"/>
      <c r="S90" s="203"/>
      <c r="T90" s="261"/>
      <c r="U90" s="139">
        <f t="shared" si="21"/>
        <v>0</v>
      </c>
      <c r="V90" s="139">
        <f>IF('1045Ei Calcolo'!D94="",0,1)</f>
        <v>0</v>
      </c>
      <c r="W90" s="133">
        <f t="shared" si="22"/>
      </c>
      <c r="X90" s="133">
        <f t="shared" si="23"/>
        <v>0</v>
      </c>
      <c r="Y90" s="264">
        <f t="shared" si="24"/>
      </c>
      <c r="Z90" s="133">
        <f t="shared" si="25"/>
      </c>
      <c r="AA90" s="133">
        <f t="shared" si="26"/>
      </c>
      <c r="AB90" s="133">
        <f t="shared" si="27"/>
      </c>
      <c r="AC90" s="133">
        <f t="shared" si="28"/>
      </c>
      <c r="AD90" s="140">
        <f t="shared" si="29"/>
      </c>
      <c r="AE90" s="135">
        <f t="shared" si="30"/>
      </c>
      <c r="AF90" s="140">
        <f t="shared" si="31"/>
      </c>
      <c r="AG90" s="140"/>
      <c r="AH90" s="135"/>
      <c r="AI90" s="300"/>
    </row>
    <row r="91" spans="1:35" s="268" customFormat="1" ht="16.5" customHeight="1">
      <c r="A91" s="249"/>
      <c r="B91" s="250"/>
      <c r="C91" s="251"/>
      <c r="D91" s="252"/>
      <c r="E91" s="253"/>
      <c r="F91" s="138"/>
      <c r="G91" s="254"/>
      <c r="H91" s="226"/>
      <c r="I91" s="225"/>
      <c r="J91" s="226"/>
      <c r="K91" s="202"/>
      <c r="L91" s="255"/>
      <c r="M91" s="226"/>
      <c r="N91" s="136"/>
      <c r="O91" s="226"/>
      <c r="P91" s="137"/>
      <c r="Q91" s="138"/>
      <c r="R91" s="226"/>
      <c r="S91" s="203"/>
      <c r="T91" s="261"/>
      <c r="U91" s="139">
        <f t="shared" si="21"/>
        <v>0</v>
      </c>
      <c r="V91" s="139">
        <f>IF('1045Ei Calcolo'!D95="",0,1)</f>
        <v>0</v>
      </c>
      <c r="W91" s="133">
        <f t="shared" si="22"/>
      </c>
      <c r="X91" s="133">
        <f t="shared" si="23"/>
        <v>0</v>
      </c>
      <c r="Y91" s="264">
        <f t="shared" si="24"/>
      </c>
      <c r="Z91" s="133">
        <f t="shared" si="25"/>
      </c>
      <c r="AA91" s="133">
        <f t="shared" si="26"/>
      </c>
      <c r="AB91" s="133">
        <f t="shared" si="27"/>
      </c>
      <c r="AC91" s="133">
        <f t="shared" si="28"/>
      </c>
      <c r="AD91" s="140">
        <f t="shared" si="29"/>
      </c>
      <c r="AE91" s="135">
        <f t="shared" si="30"/>
      </c>
      <c r="AF91" s="140">
        <f t="shared" si="31"/>
      </c>
      <c r="AG91" s="140"/>
      <c r="AH91" s="135"/>
      <c r="AI91" s="300"/>
    </row>
    <row r="92" spans="1:35" s="268" customFormat="1" ht="16.5" customHeight="1">
      <c r="A92" s="249"/>
      <c r="B92" s="250"/>
      <c r="C92" s="251"/>
      <c r="D92" s="252"/>
      <c r="E92" s="253"/>
      <c r="F92" s="138"/>
      <c r="G92" s="254"/>
      <c r="H92" s="226"/>
      <c r="I92" s="225"/>
      <c r="J92" s="226"/>
      <c r="K92" s="202"/>
      <c r="L92" s="255"/>
      <c r="M92" s="226"/>
      <c r="N92" s="136"/>
      <c r="O92" s="226"/>
      <c r="P92" s="137"/>
      <c r="Q92" s="138"/>
      <c r="R92" s="226"/>
      <c r="S92" s="203"/>
      <c r="T92" s="261"/>
      <c r="U92" s="139">
        <f t="shared" si="21"/>
        <v>0</v>
      </c>
      <c r="V92" s="139">
        <f>IF('1045Ei Calcolo'!D96="",0,1)</f>
        <v>0</v>
      </c>
      <c r="W92" s="133">
        <f t="shared" si="22"/>
      </c>
      <c r="X92" s="133">
        <f t="shared" si="23"/>
        <v>0</v>
      </c>
      <c r="Y92" s="264">
        <f t="shared" si="24"/>
      </c>
      <c r="Z92" s="133">
        <f t="shared" si="25"/>
      </c>
      <c r="AA92" s="133">
        <f t="shared" si="26"/>
      </c>
      <c r="AB92" s="133">
        <f t="shared" si="27"/>
      </c>
      <c r="AC92" s="133">
        <f t="shared" si="28"/>
      </c>
      <c r="AD92" s="140">
        <f t="shared" si="29"/>
      </c>
      <c r="AE92" s="135">
        <f t="shared" si="30"/>
      </c>
      <c r="AF92" s="140">
        <f t="shared" si="31"/>
      </c>
      <c r="AG92" s="140"/>
      <c r="AH92" s="135"/>
      <c r="AI92" s="300"/>
    </row>
    <row r="93" spans="1:35" s="268" customFormat="1" ht="16.5" customHeight="1">
      <c r="A93" s="249"/>
      <c r="B93" s="250"/>
      <c r="C93" s="251"/>
      <c r="D93" s="252"/>
      <c r="E93" s="253"/>
      <c r="F93" s="138"/>
      <c r="G93" s="254"/>
      <c r="H93" s="226"/>
      <c r="I93" s="225"/>
      <c r="J93" s="226"/>
      <c r="K93" s="202"/>
      <c r="L93" s="255"/>
      <c r="M93" s="226"/>
      <c r="N93" s="136"/>
      <c r="O93" s="226"/>
      <c r="P93" s="137"/>
      <c r="Q93" s="138"/>
      <c r="R93" s="226"/>
      <c r="S93" s="203"/>
      <c r="T93" s="261"/>
      <c r="U93" s="139">
        <f t="shared" si="21"/>
        <v>0</v>
      </c>
      <c r="V93" s="139">
        <f>IF('1045Ei Calcolo'!D97="",0,1)</f>
        <v>0</v>
      </c>
      <c r="W93" s="133">
        <f t="shared" si="22"/>
      </c>
      <c r="X93" s="133">
        <f t="shared" si="23"/>
        <v>0</v>
      </c>
      <c r="Y93" s="264">
        <f t="shared" si="24"/>
      </c>
      <c r="Z93" s="133">
        <f t="shared" si="25"/>
      </c>
      <c r="AA93" s="133">
        <f t="shared" si="26"/>
      </c>
      <c r="AB93" s="133">
        <f t="shared" si="27"/>
      </c>
      <c r="AC93" s="133">
        <f t="shared" si="28"/>
      </c>
      <c r="AD93" s="140">
        <f t="shared" si="29"/>
      </c>
      <c r="AE93" s="135">
        <f t="shared" si="30"/>
      </c>
      <c r="AF93" s="140">
        <f t="shared" si="31"/>
      </c>
      <c r="AG93" s="140"/>
      <c r="AH93" s="135"/>
      <c r="AI93" s="300"/>
    </row>
    <row r="94" spans="1:35" s="268" customFormat="1" ht="16.5" customHeight="1">
      <c r="A94" s="249"/>
      <c r="B94" s="250"/>
      <c r="C94" s="251"/>
      <c r="D94" s="252"/>
      <c r="E94" s="253"/>
      <c r="F94" s="138"/>
      <c r="G94" s="254"/>
      <c r="H94" s="226"/>
      <c r="I94" s="225"/>
      <c r="J94" s="226"/>
      <c r="K94" s="202"/>
      <c r="L94" s="255"/>
      <c r="M94" s="226"/>
      <c r="N94" s="136"/>
      <c r="O94" s="226"/>
      <c r="P94" s="137"/>
      <c r="Q94" s="138"/>
      <c r="R94" s="226"/>
      <c r="S94" s="203"/>
      <c r="T94" s="261"/>
      <c r="U94" s="139">
        <f t="shared" si="21"/>
        <v>0</v>
      </c>
      <c r="V94" s="139">
        <f>IF('1045Ei Calcolo'!D98="",0,1)</f>
        <v>0</v>
      </c>
      <c r="W94" s="133">
        <f t="shared" si="22"/>
      </c>
      <c r="X94" s="133">
        <f t="shared" si="23"/>
        <v>0</v>
      </c>
      <c r="Y94" s="264">
        <f t="shared" si="24"/>
      </c>
      <c r="Z94" s="133">
        <f t="shared" si="25"/>
      </c>
      <c r="AA94" s="133">
        <f t="shared" si="26"/>
      </c>
      <c r="AB94" s="133">
        <f t="shared" si="27"/>
      </c>
      <c r="AC94" s="133">
        <f t="shared" si="28"/>
      </c>
      <c r="AD94" s="140">
        <f t="shared" si="29"/>
      </c>
      <c r="AE94" s="135">
        <f t="shared" si="30"/>
      </c>
      <c r="AF94" s="140">
        <f t="shared" si="31"/>
      </c>
      <c r="AG94" s="140"/>
      <c r="AH94" s="135"/>
      <c r="AI94" s="300"/>
    </row>
    <row r="95" spans="1:35" s="268" customFormat="1" ht="16.5" customHeight="1">
      <c r="A95" s="249"/>
      <c r="B95" s="250"/>
      <c r="C95" s="251"/>
      <c r="D95" s="252"/>
      <c r="E95" s="253"/>
      <c r="F95" s="138"/>
      <c r="G95" s="254"/>
      <c r="H95" s="226"/>
      <c r="I95" s="225"/>
      <c r="J95" s="226"/>
      <c r="K95" s="202"/>
      <c r="L95" s="255"/>
      <c r="M95" s="226"/>
      <c r="N95" s="136"/>
      <c r="O95" s="226"/>
      <c r="P95" s="137"/>
      <c r="Q95" s="138"/>
      <c r="R95" s="226"/>
      <c r="S95" s="203"/>
      <c r="T95" s="261"/>
      <c r="U95" s="139">
        <f t="shared" si="21"/>
        <v>0</v>
      </c>
      <c r="V95" s="139">
        <f>IF('1045Ei Calcolo'!D99="",0,1)</f>
        <v>0</v>
      </c>
      <c r="W95" s="133">
        <f t="shared" si="22"/>
      </c>
      <c r="X95" s="133">
        <f t="shared" si="23"/>
        <v>0</v>
      </c>
      <c r="Y95" s="264">
        <f t="shared" si="24"/>
      </c>
      <c r="Z95" s="133">
        <f t="shared" si="25"/>
      </c>
      <c r="AA95" s="133">
        <f t="shared" si="26"/>
      </c>
      <c r="AB95" s="133">
        <f t="shared" si="27"/>
      </c>
      <c r="AC95" s="133">
        <f t="shared" si="28"/>
      </c>
      <c r="AD95" s="140">
        <f t="shared" si="29"/>
      </c>
      <c r="AE95" s="135">
        <f t="shared" si="30"/>
      </c>
      <c r="AF95" s="140">
        <f t="shared" si="31"/>
      </c>
      <c r="AG95" s="140"/>
      <c r="AH95" s="135"/>
      <c r="AI95" s="300"/>
    </row>
    <row r="96" spans="1:35" s="268" customFormat="1" ht="16.5" customHeight="1">
      <c r="A96" s="249"/>
      <c r="B96" s="250"/>
      <c r="C96" s="251"/>
      <c r="D96" s="252"/>
      <c r="E96" s="253"/>
      <c r="F96" s="138"/>
      <c r="G96" s="254"/>
      <c r="H96" s="226"/>
      <c r="I96" s="225"/>
      <c r="J96" s="226"/>
      <c r="K96" s="202"/>
      <c r="L96" s="255"/>
      <c r="M96" s="226"/>
      <c r="N96" s="136"/>
      <c r="O96" s="226"/>
      <c r="P96" s="137"/>
      <c r="Q96" s="138"/>
      <c r="R96" s="226"/>
      <c r="S96" s="203"/>
      <c r="T96" s="261"/>
      <c r="U96" s="139">
        <f t="shared" si="21"/>
        <v>0</v>
      </c>
      <c r="V96" s="139">
        <f>IF('1045Ei Calcolo'!D100="",0,1)</f>
        <v>0</v>
      </c>
      <c r="W96" s="133">
        <f t="shared" si="22"/>
      </c>
      <c r="X96" s="133">
        <f t="shared" si="23"/>
        <v>0</v>
      </c>
      <c r="Y96" s="264">
        <f t="shared" si="24"/>
      </c>
      <c r="Z96" s="133">
        <f t="shared" si="25"/>
      </c>
      <c r="AA96" s="133">
        <f t="shared" si="26"/>
      </c>
      <c r="AB96" s="133">
        <f t="shared" si="27"/>
      </c>
      <c r="AC96" s="133">
        <f t="shared" si="28"/>
      </c>
      <c r="AD96" s="140">
        <f t="shared" si="29"/>
      </c>
      <c r="AE96" s="135">
        <f t="shared" si="30"/>
      </c>
      <c r="AF96" s="140">
        <f t="shared" si="31"/>
      </c>
      <c r="AG96" s="140"/>
      <c r="AH96" s="135"/>
      <c r="AI96" s="300"/>
    </row>
    <row r="97" spans="1:35" s="268" customFormat="1" ht="16.5" customHeight="1">
      <c r="A97" s="249"/>
      <c r="B97" s="250"/>
      <c r="C97" s="251"/>
      <c r="D97" s="252"/>
      <c r="E97" s="253"/>
      <c r="F97" s="138"/>
      <c r="G97" s="254"/>
      <c r="H97" s="226"/>
      <c r="I97" s="225"/>
      <c r="J97" s="226"/>
      <c r="K97" s="202"/>
      <c r="L97" s="255"/>
      <c r="M97" s="226"/>
      <c r="N97" s="136"/>
      <c r="O97" s="226"/>
      <c r="P97" s="137"/>
      <c r="Q97" s="138"/>
      <c r="R97" s="226"/>
      <c r="S97" s="203"/>
      <c r="T97" s="261"/>
      <c r="U97" s="139">
        <f t="shared" si="21"/>
        <v>0</v>
      </c>
      <c r="V97" s="139">
        <f>IF('1045Ei Calcolo'!D101="",0,1)</f>
        <v>0</v>
      </c>
      <c r="W97" s="133">
        <f t="shared" si="22"/>
      </c>
      <c r="X97" s="133">
        <f t="shared" si="23"/>
        <v>0</v>
      </c>
      <c r="Y97" s="264">
        <f t="shared" si="24"/>
      </c>
      <c r="Z97" s="133">
        <f t="shared" si="25"/>
      </c>
      <c r="AA97" s="133">
        <f t="shared" si="26"/>
      </c>
      <c r="AB97" s="133">
        <f t="shared" si="27"/>
      </c>
      <c r="AC97" s="133">
        <f t="shared" si="28"/>
      </c>
      <c r="AD97" s="140">
        <f t="shared" si="29"/>
      </c>
      <c r="AE97" s="135">
        <f t="shared" si="30"/>
      </c>
      <c r="AF97" s="140">
        <f t="shared" si="31"/>
      </c>
      <c r="AG97" s="140"/>
      <c r="AH97" s="135"/>
      <c r="AI97" s="300"/>
    </row>
    <row r="98" spans="1:35" s="268" customFormat="1" ht="16.5" customHeight="1">
      <c r="A98" s="249"/>
      <c r="B98" s="250"/>
      <c r="C98" s="251"/>
      <c r="D98" s="252"/>
      <c r="E98" s="253"/>
      <c r="F98" s="138"/>
      <c r="G98" s="254"/>
      <c r="H98" s="226"/>
      <c r="I98" s="225"/>
      <c r="J98" s="226"/>
      <c r="K98" s="202"/>
      <c r="L98" s="255"/>
      <c r="M98" s="226"/>
      <c r="N98" s="136"/>
      <c r="O98" s="226"/>
      <c r="P98" s="137"/>
      <c r="Q98" s="138"/>
      <c r="R98" s="226"/>
      <c r="S98" s="203"/>
      <c r="T98" s="261"/>
      <c r="U98" s="139">
        <f t="shared" si="21"/>
        <v>0</v>
      </c>
      <c r="V98" s="139">
        <f>IF('1045Ei Calcolo'!D102="",0,1)</f>
        <v>0</v>
      </c>
      <c r="W98" s="133">
        <f t="shared" si="22"/>
      </c>
      <c r="X98" s="133">
        <f t="shared" si="23"/>
        <v>0</v>
      </c>
      <c r="Y98" s="264">
        <f t="shared" si="24"/>
      </c>
      <c r="Z98" s="133">
        <f t="shared" si="25"/>
      </c>
      <c r="AA98" s="133">
        <f t="shared" si="26"/>
      </c>
      <c r="AB98" s="133">
        <f t="shared" si="27"/>
      </c>
      <c r="AC98" s="133">
        <f t="shared" si="28"/>
      </c>
      <c r="AD98" s="140">
        <f t="shared" si="29"/>
      </c>
      <c r="AE98" s="135">
        <f t="shared" si="30"/>
      </c>
      <c r="AF98" s="140">
        <f t="shared" si="31"/>
      </c>
      <c r="AG98" s="140"/>
      <c r="AH98" s="135"/>
      <c r="AI98" s="300"/>
    </row>
    <row r="99" spans="1:35" s="268" customFormat="1" ht="16.5" customHeight="1">
      <c r="A99" s="249"/>
      <c r="B99" s="250"/>
      <c r="C99" s="251"/>
      <c r="D99" s="252"/>
      <c r="E99" s="253"/>
      <c r="F99" s="138"/>
      <c r="G99" s="254"/>
      <c r="H99" s="226"/>
      <c r="I99" s="225"/>
      <c r="J99" s="226"/>
      <c r="K99" s="202"/>
      <c r="L99" s="255"/>
      <c r="M99" s="226"/>
      <c r="N99" s="136"/>
      <c r="O99" s="226"/>
      <c r="P99" s="137"/>
      <c r="Q99" s="138"/>
      <c r="R99" s="226"/>
      <c r="S99" s="203"/>
      <c r="T99" s="261"/>
      <c r="U99" s="139">
        <f t="shared" si="21"/>
        <v>0</v>
      </c>
      <c r="V99" s="139">
        <f>IF('1045Ei Calcolo'!D103="",0,1)</f>
        <v>0</v>
      </c>
      <c r="W99" s="133">
        <f t="shared" si="22"/>
      </c>
      <c r="X99" s="133">
        <f t="shared" si="23"/>
        <v>0</v>
      </c>
      <c r="Y99" s="264">
        <f t="shared" si="24"/>
      </c>
      <c r="Z99" s="133">
        <f t="shared" si="25"/>
      </c>
      <c r="AA99" s="133">
        <f t="shared" si="26"/>
      </c>
      <c r="AB99" s="133">
        <f t="shared" si="27"/>
      </c>
      <c r="AC99" s="133">
        <f t="shared" si="28"/>
      </c>
      <c r="AD99" s="140">
        <f t="shared" si="29"/>
      </c>
      <c r="AE99" s="135">
        <f t="shared" si="30"/>
      </c>
      <c r="AF99" s="140">
        <f t="shared" si="31"/>
      </c>
      <c r="AG99" s="140"/>
      <c r="AH99" s="135"/>
      <c r="AI99" s="300"/>
    </row>
    <row r="100" spans="1:35" s="268" customFormat="1" ht="16.5" customHeight="1">
      <c r="A100" s="249"/>
      <c r="B100" s="250"/>
      <c r="C100" s="251"/>
      <c r="D100" s="252"/>
      <c r="E100" s="253"/>
      <c r="F100" s="138"/>
      <c r="G100" s="254"/>
      <c r="H100" s="226"/>
      <c r="I100" s="225"/>
      <c r="J100" s="226"/>
      <c r="K100" s="202"/>
      <c r="L100" s="255"/>
      <c r="M100" s="226"/>
      <c r="N100" s="136"/>
      <c r="O100" s="226"/>
      <c r="P100" s="137"/>
      <c r="Q100" s="138"/>
      <c r="R100" s="226"/>
      <c r="S100" s="203"/>
      <c r="T100" s="261"/>
      <c r="U100" s="139">
        <f t="shared" si="21"/>
        <v>0</v>
      </c>
      <c r="V100" s="139">
        <f>IF('1045Ei Calcolo'!D104="",0,1)</f>
        <v>0</v>
      </c>
      <c r="W100" s="133">
        <f t="shared" si="22"/>
      </c>
      <c r="X100" s="133">
        <f t="shared" si="23"/>
        <v>0</v>
      </c>
      <c r="Y100" s="264">
        <f t="shared" si="24"/>
      </c>
      <c r="Z100" s="133">
        <f t="shared" si="25"/>
      </c>
      <c r="AA100" s="133">
        <f t="shared" si="26"/>
      </c>
      <c r="AB100" s="133">
        <f t="shared" si="27"/>
      </c>
      <c r="AC100" s="133">
        <f t="shared" si="28"/>
      </c>
      <c r="AD100" s="140">
        <f t="shared" si="29"/>
      </c>
      <c r="AE100" s="135">
        <f t="shared" si="30"/>
      </c>
      <c r="AF100" s="140">
        <f t="shared" si="31"/>
      </c>
      <c r="AG100" s="140"/>
      <c r="AH100" s="135"/>
      <c r="AI100" s="300"/>
    </row>
    <row r="101" spans="1:35" s="268" customFormat="1" ht="16.5" customHeight="1">
      <c r="A101" s="249"/>
      <c r="B101" s="250"/>
      <c r="C101" s="251"/>
      <c r="D101" s="252"/>
      <c r="E101" s="253"/>
      <c r="F101" s="138"/>
      <c r="G101" s="254"/>
      <c r="H101" s="226"/>
      <c r="I101" s="225"/>
      <c r="J101" s="226"/>
      <c r="K101" s="202"/>
      <c r="L101" s="255"/>
      <c r="M101" s="226"/>
      <c r="N101" s="136"/>
      <c r="O101" s="226"/>
      <c r="P101" s="137"/>
      <c r="Q101" s="138"/>
      <c r="R101" s="226"/>
      <c r="S101" s="203"/>
      <c r="T101" s="261"/>
      <c r="U101" s="139">
        <f t="shared" si="21"/>
        <v>0</v>
      </c>
      <c r="V101" s="139">
        <f>IF('1045Ei Calcolo'!D105="",0,1)</f>
        <v>0</v>
      </c>
      <c r="W101" s="133">
        <f t="shared" si="22"/>
      </c>
      <c r="X101" s="133">
        <f t="shared" si="23"/>
        <v>0</v>
      </c>
      <c r="Y101" s="264">
        <f t="shared" si="24"/>
      </c>
      <c r="Z101" s="133">
        <f t="shared" si="25"/>
      </c>
      <c r="AA101" s="133">
        <f t="shared" si="26"/>
      </c>
      <c r="AB101" s="133">
        <f t="shared" si="27"/>
      </c>
      <c r="AC101" s="133">
        <f t="shared" si="28"/>
      </c>
      <c r="AD101" s="140">
        <f t="shared" si="29"/>
      </c>
      <c r="AE101" s="135">
        <f t="shared" si="30"/>
      </c>
      <c r="AF101" s="140">
        <f t="shared" si="31"/>
      </c>
      <c r="AG101" s="140"/>
      <c r="AH101" s="135"/>
      <c r="AI101" s="300"/>
    </row>
    <row r="102" spans="1:35" s="268" customFormat="1" ht="16.5" customHeight="1">
      <c r="A102" s="249"/>
      <c r="B102" s="250"/>
      <c r="C102" s="251"/>
      <c r="D102" s="252"/>
      <c r="E102" s="253"/>
      <c r="F102" s="138"/>
      <c r="G102" s="254"/>
      <c r="H102" s="226"/>
      <c r="I102" s="225"/>
      <c r="J102" s="226"/>
      <c r="K102" s="202"/>
      <c r="L102" s="255"/>
      <c r="M102" s="226"/>
      <c r="N102" s="136"/>
      <c r="O102" s="226"/>
      <c r="P102" s="137"/>
      <c r="Q102" s="138"/>
      <c r="R102" s="226"/>
      <c r="S102" s="203"/>
      <c r="T102" s="261"/>
      <c r="U102" s="139">
        <f t="shared" si="21"/>
        <v>0</v>
      </c>
      <c r="V102" s="139">
        <f>IF('1045Ei Calcolo'!D106="",0,1)</f>
        <v>0</v>
      </c>
      <c r="W102" s="133">
        <f t="shared" si="22"/>
      </c>
      <c r="X102" s="133">
        <f t="shared" si="23"/>
        <v>0</v>
      </c>
      <c r="Y102" s="264">
        <f t="shared" si="24"/>
      </c>
      <c r="Z102" s="133">
        <f t="shared" si="25"/>
      </c>
      <c r="AA102" s="133">
        <f t="shared" si="26"/>
      </c>
      <c r="AB102" s="133">
        <f t="shared" si="27"/>
      </c>
      <c r="AC102" s="133">
        <f t="shared" si="28"/>
      </c>
      <c r="AD102" s="140">
        <f t="shared" si="29"/>
      </c>
      <c r="AE102" s="135">
        <f t="shared" si="30"/>
      </c>
      <c r="AF102" s="140">
        <f t="shared" si="31"/>
      </c>
      <c r="AG102" s="140"/>
      <c r="AH102" s="135"/>
      <c r="AI102" s="300"/>
    </row>
    <row r="103" spans="1:35" s="268" customFormat="1" ht="16.5" customHeight="1">
      <c r="A103" s="249"/>
      <c r="B103" s="250"/>
      <c r="C103" s="251"/>
      <c r="D103" s="252"/>
      <c r="E103" s="253"/>
      <c r="F103" s="138"/>
      <c r="G103" s="254"/>
      <c r="H103" s="226"/>
      <c r="I103" s="225"/>
      <c r="J103" s="226"/>
      <c r="K103" s="202"/>
      <c r="L103" s="255"/>
      <c r="M103" s="226"/>
      <c r="N103" s="136"/>
      <c r="O103" s="226"/>
      <c r="P103" s="137"/>
      <c r="Q103" s="138"/>
      <c r="R103" s="226"/>
      <c r="S103" s="203"/>
      <c r="T103" s="261"/>
      <c r="U103" s="139">
        <f t="shared" si="21"/>
        <v>0</v>
      </c>
      <c r="V103" s="139">
        <f>IF('1045Ei Calcolo'!D107="",0,1)</f>
        <v>0</v>
      </c>
      <c r="W103" s="133">
        <f t="shared" si="22"/>
      </c>
      <c r="X103" s="133">
        <f t="shared" si="23"/>
        <v>0</v>
      </c>
      <c r="Y103" s="264">
        <f t="shared" si="24"/>
      </c>
      <c r="Z103" s="133">
        <f t="shared" si="25"/>
      </c>
      <c r="AA103" s="133">
        <f t="shared" si="26"/>
      </c>
      <c r="AB103" s="133">
        <f t="shared" si="27"/>
      </c>
      <c r="AC103" s="133">
        <f t="shared" si="28"/>
      </c>
      <c r="AD103" s="140">
        <f t="shared" si="29"/>
      </c>
      <c r="AE103" s="135">
        <f t="shared" si="30"/>
      </c>
      <c r="AF103" s="140">
        <f t="shared" si="31"/>
      </c>
      <c r="AG103" s="140"/>
      <c r="AH103" s="135"/>
      <c r="AI103" s="300"/>
    </row>
    <row r="104" spans="1:35" s="268" customFormat="1" ht="16.5" customHeight="1">
      <c r="A104" s="249"/>
      <c r="B104" s="250"/>
      <c r="C104" s="251"/>
      <c r="D104" s="252"/>
      <c r="E104" s="253"/>
      <c r="F104" s="138"/>
      <c r="G104" s="254"/>
      <c r="H104" s="226"/>
      <c r="I104" s="225"/>
      <c r="J104" s="226"/>
      <c r="K104" s="202"/>
      <c r="L104" s="255"/>
      <c r="M104" s="226"/>
      <c r="N104" s="136"/>
      <c r="O104" s="226"/>
      <c r="P104" s="137"/>
      <c r="Q104" s="138"/>
      <c r="R104" s="226"/>
      <c r="S104" s="203"/>
      <c r="T104" s="261"/>
      <c r="U104" s="139">
        <f t="shared" si="21"/>
        <v>0</v>
      </c>
      <c r="V104" s="139">
        <f>IF('1045Ei Calcolo'!D108="",0,1)</f>
        <v>0</v>
      </c>
      <c r="W104" s="133">
        <f t="shared" si="22"/>
      </c>
      <c r="X104" s="133">
        <f t="shared" si="23"/>
        <v>0</v>
      </c>
      <c r="Y104" s="264">
        <f t="shared" si="24"/>
      </c>
      <c r="Z104" s="133">
        <f t="shared" si="25"/>
      </c>
      <c r="AA104" s="133">
        <f t="shared" si="26"/>
      </c>
      <c r="AB104" s="133">
        <f t="shared" si="27"/>
      </c>
      <c r="AC104" s="133">
        <f t="shared" si="28"/>
      </c>
      <c r="AD104" s="140">
        <f t="shared" si="29"/>
      </c>
      <c r="AE104" s="135">
        <f t="shared" si="30"/>
      </c>
      <c r="AF104" s="140">
        <f t="shared" si="31"/>
      </c>
      <c r="AG104" s="140"/>
      <c r="AH104" s="135"/>
      <c r="AI104" s="300"/>
    </row>
    <row r="105" spans="1:35" s="268" customFormat="1" ht="16.5" customHeight="1">
      <c r="A105" s="249"/>
      <c r="B105" s="250"/>
      <c r="C105" s="251"/>
      <c r="D105" s="252"/>
      <c r="E105" s="253"/>
      <c r="F105" s="138"/>
      <c r="G105" s="254"/>
      <c r="H105" s="226"/>
      <c r="I105" s="225"/>
      <c r="J105" s="226"/>
      <c r="K105" s="202"/>
      <c r="L105" s="255"/>
      <c r="M105" s="226"/>
      <c r="N105" s="136"/>
      <c r="O105" s="226"/>
      <c r="P105" s="137"/>
      <c r="Q105" s="138"/>
      <c r="R105" s="226"/>
      <c r="S105" s="203"/>
      <c r="T105" s="261"/>
      <c r="U105" s="139">
        <f t="shared" si="21"/>
        <v>0</v>
      </c>
      <c r="V105" s="139">
        <f>IF('1045Ei Calcolo'!D109="",0,1)</f>
        <v>0</v>
      </c>
      <c r="W105" s="133">
        <f t="shared" si="22"/>
      </c>
      <c r="X105" s="133">
        <f t="shared" si="23"/>
        <v>0</v>
      </c>
      <c r="Y105" s="264">
        <f t="shared" si="24"/>
      </c>
      <c r="Z105" s="133">
        <f t="shared" si="25"/>
      </c>
      <c r="AA105" s="133">
        <f t="shared" si="26"/>
      </c>
      <c r="AB105" s="133">
        <f t="shared" si="27"/>
      </c>
      <c r="AC105" s="133">
        <f t="shared" si="28"/>
      </c>
      <c r="AD105" s="140">
        <f t="shared" si="29"/>
      </c>
      <c r="AE105" s="135">
        <f t="shared" si="30"/>
      </c>
      <c r="AF105" s="140">
        <f t="shared" si="31"/>
      </c>
      <c r="AG105" s="140"/>
      <c r="AH105" s="135"/>
      <c r="AI105" s="300"/>
    </row>
    <row r="106" spans="1:35" s="268" customFormat="1" ht="16.5" customHeight="1">
      <c r="A106" s="249"/>
      <c r="B106" s="250"/>
      <c r="C106" s="251"/>
      <c r="D106" s="252"/>
      <c r="E106" s="253"/>
      <c r="F106" s="138"/>
      <c r="G106" s="254"/>
      <c r="H106" s="226"/>
      <c r="I106" s="225"/>
      <c r="J106" s="226"/>
      <c r="K106" s="202"/>
      <c r="L106" s="255"/>
      <c r="M106" s="226"/>
      <c r="N106" s="136"/>
      <c r="O106" s="226"/>
      <c r="P106" s="137"/>
      <c r="Q106" s="138"/>
      <c r="R106" s="226"/>
      <c r="S106" s="203"/>
      <c r="T106" s="261"/>
      <c r="U106" s="139">
        <f t="shared" si="21"/>
        <v>0</v>
      </c>
      <c r="V106" s="139">
        <f>IF('1045Ei Calcolo'!D110="",0,1)</f>
        <v>0</v>
      </c>
      <c r="W106" s="133">
        <f t="shared" si="22"/>
      </c>
      <c r="X106" s="133">
        <f t="shared" si="23"/>
        <v>0</v>
      </c>
      <c r="Y106" s="264">
        <f t="shared" si="24"/>
      </c>
      <c r="Z106" s="133">
        <f t="shared" si="25"/>
      </c>
      <c r="AA106" s="133">
        <f t="shared" si="26"/>
      </c>
      <c r="AB106" s="133">
        <f t="shared" si="27"/>
      </c>
      <c r="AC106" s="133">
        <f t="shared" si="28"/>
      </c>
      <c r="AD106" s="140">
        <f t="shared" si="29"/>
      </c>
      <c r="AE106" s="135">
        <f t="shared" si="30"/>
      </c>
      <c r="AF106" s="140">
        <f t="shared" si="31"/>
      </c>
      <c r="AG106" s="140"/>
      <c r="AH106" s="135"/>
      <c r="AI106" s="300"/>
    </row>
    <row r="107" spans="1:35" s="268" customFormat="1" ht="16.5" customHeight="1">
      <c r="A107" s="249"/>
      <c r="B107" s="250"/>
      <c r="C107" s="251"/>
      <c r="D107" s="252"/>
      <c r="E107" s="253"/>
      <c r="F107" s="138"/>
      <c r="G107" s="254"/>
      <c r="H107" s="226"/>
      <c r="I107" s="225"/>
      <c r="J107" s="226"/>
      <c r="K107" s="202"/>
      <c r="L107" s="255"/>
      <c r="M107" s="226"/>
      <c r="N107" s="136"/>
      <c r="O107" s="226"/>
      <c r="P107" s="137"/>
      <c r="Q107" s="138"/>
      <c r="R107" s="226"/>
      <c r="S107" s="203"/>
      <c r="T107" s="261"/>
      <c r="U107" s="139">
        <f t="shared" si="21"/>
        <v>0</v>
      </c>
      <c r="V107" s="139">
        <f>IF('1045Ei Calcolo'!D111="",0,1)</f>
        <v>0</v>
      </c>
      <c r="W107" s="133">
        <f t="shared" si="22"/>
      </c>
      <c r="X107" s="133">
        <f t="shared" si="23"/>
        <v>0</v>
      </c>
      <c r="Y107" s="264">
        <f t="shared" si="24"/>
      </c>
      <c r="Z107" s="133">
        <f t="shared" si="25"/>
      </c>
      <c r="AA107" s="133">
        <f t="shared" si="26"/>
      </c>
      <c r="AB107" s="133">
        <f t="shared" si="27"/>
      </c>
      <c r="AC107" s="133">
        <f t="shared" si="28"/>
      </c>
      <c r="AD107" s="140">
        <f t="shared" si="29"/>
      </c>
      <c r="AE107" s="135">
        <f t="shared" si="30"/>
      </c>
      <c r="AF107" s="140">
        <f>IF(AD107&lt;AE107,AD107,AE107)</f>
      </c>
      <c r="AG107" s="140"/>
      <c r="AH107" s="135"/>
      <c r="AI107" s="300"/>
    </row>
    <row r="108" spans="1:35" s="268" customFormat="1" ht="16.5" customHeight="1">
      <c r="A108" s="249"/>
      <c r="B108" s="250"/>
      <c r="C108" s="251"/>
      <c r="D108" s="252"/>
      <c r="E108" s="253"/>
      <c r="F108" s="138"/>
      <c r="G108" s="254"/>
      <c r="H108" s="226"/>
      <c r="I108" s="225"/>
      <c r="J108" s="226"/>
      <c r="K108" s="202"/>
      <c r="L108" s="255"/>
      <c r="M108" s="226"/>
      <c r="N108" s="136"/>
      <c r="O108" s="226"/>
      <c r="P108" s="137"/>
      <c r="Q108" s="138"/>
      <c r="R108" s="226"/>
      <c r="S108" s="203"/>
      <c r="T108" s="261"/>
      <c r="U108" s="139">
        <f t="shared" si="21"/>
        <v>0</v>
      </c>
      <c r="V108" s="139">
        <f>IF('1045Ei Calcolo'!D112="",0,1)</f>
        <v>0</v>
      </c>
      <c r="W108" s="133">
        <f t="shared" si="22"/>
      </c>
      <c r="X108" s="133">
        <f t="shared" si="23"/>
        <v>0</v>
      </c>
      <c r="Y108" s="264">
        <f t="shared" si="24"/>
      </c>
      <c r="Z108" s="133">
        <f t="shared" si="25"/>
      </c>
      <c r="AA108" s="133">
        <f t="shared" si="26"/>
      </c>
      <c r="AB108" s="133">
        <f t="shared" si="27"/>
      </c>
      <c r="AC108" s="133">
        <f t="shared" si="28"/>
      </c>
      <c r="AD108" s="140">
        <f t="shared" si="29"/>
      </c>
      <c r="AE108" s="135">
        <f t="shared" si="30"/>
      </c>
      <c r="AF108" s="140">
        <f aca="true" t="shared" si="32" ref="AF108:AF171">IF(AD108&lt;AE108,AD108,AE108)</f>
      </c>
      <c r="AG108" s="140"/>
      <c r="AH108" s="135"/>
      <c r="AI108" s="300"/>
    </row>
    <row r="109" spans="1:35" s="268" customFormat="1" ht="16.5" customHeight="1">
      <c r="A109" s="249"/>
      <c r="B109" s="250"/>
      <c r="C109" s="251"/>
      <c r="D109" s="252"/>
      <c r="E109" s="253"/>
      <c r="F109" s="138"/>
      <c r="G109" s="254"/>
      <c r="H109" s="226"/>
      <c r="I109" s="225"/>
      <c r="J109" s="226"/>
      <c r="K109" s="202"/>
      <c r="L109" s="255"/>
      <c r="M109" s="226"/>
      <c r="N109" s="136"/>
      <c r="O109" s="226"/>
      <c r="P109" s="137"/>
      <c r="Q109" s="138"/>
      <c r="R109" s="226"/>
      <c r="S109" s="203"/>
      <c r="T109" s="261"/>
      <c r="U109" s="139">
        <f t="shared" si="21"/>
        <v>0</v>
      </c>
      <c r="V109" s="139">
        <f>IF('1045Ei Calcolo'!D113="",0,1)</f>
        <v>0</v>
      </c>
      <c r="W109" s="133">
        <f t="shared" si="22"/>
      </c>
      <c r="X109" s="133">
        <f t="shared" si="23"/>
        <v>0</v>
      </c>
      <c r="Y109" s="264">
        <f t="shared" si="24"/>
      </c>
      <c r="Z109" s="133">
        <f t="shared" si="25"/>
      </c>
      <c r="AA109" s="133">
        <f t="shared" si="26"/>
      </c>
      <c r="AB109" s="133">
        <f t="shared" si="27"/>
      </c>
      <c r="AC109" s="133">
        <f t="shared" si="28"/>
      </c>
      <c r="AD109" s="140">
        <f t="shared" si="29"/>
      </c>
      <c r="AE109" s="135">
        <f t="shared" si="30"/>
      </c>
      <c r="AF109" s="140">
        <f t="shared" si="32"/>
      </c>
      <c r="AG109" s="140"/>
      <c r="AH109" s="135"/>
      <c r="AI109" s="300"/>
    </row>
    <row r="110" spans="1:35" s="268" customFormat="1" ht="16.5" customHeight="1">
      <c r="A110" s="249"/>
      <c r="B110" s="250"/>
      <c r="C110" s="251"/>
      <c r="D110" s="252"/>
      <c r="E110" s="253"/>
      <c r="F110" s="138"/>
      <c r="G110" s="254"/>
      <c r="H110" s="226"/>
      <c r="I110" s="225"/>
      <c r="J110" s="226"/>
      <c r="K110" s="202"/>
      <c r="L110" s="255"/>
      <c r="M110" s="226"/>
      <c r="N110" s="136"/>
      <c r="O110" s="226"/>
      <c r="P110" s="137"/>
      <c r="Q110" s="138"/>
      <c r="R110" s="226"/>
      <c r="S110" s="203"/>
      <c r="T110" s="261"/>
      <c r="U110" s="139">
        <f t="shared" si="21"/>
        <v>0</v>
      </c>
      <c r="V110" s="139">
        <f>IF('1045Ei Calcolo'!D114="",0,1)</f>
        <v>0</v>
      </c>
      <c r="W110" s="133">
        <f t="shared" si="22"/>
      </c>
      <c r="X110" s="133">
        <f t="shared" si="23"/>
        <v>0</v>
      </c>
      <c r="Y110" s="264">
        <f t="shared" si="24"/>
      </c>
      <c r="Z110" s="133">
        <f t="shared" si="25"/>
      </c>
      <c r="AA110" s="133">
        <f t="shared" si="26"/>
      </c>
      <c r="AB110" s="133">
        <f t="shared" si="27"/>
      </c>
      <c r="AC110" s="133">
        <f t="shared" si="28"/>
      </c>
      <c r="AD110" s="140">
        <f t="shared" si="29"/>
      </c>
      <c r="AE110" s="135">
        <f t="shared" si="30"/>
      </c>
      <c r="AF110" s="140">
        <f t="shared" si="32"/>
      </c>
      <c r="AG110" s="140"/>
      <c r="AH110" s="135"/>
      <c r="AI110" s="300"/>
    </row>
    <row r="111" spans="1:35" s="268" customFormat="1" ht="16.5" customHeight="1">
      <c r="A111" s="249"/>
      <c r="B111" s="250"/>
      <c r="C111" s="251"/>
      <c r="D111" s="252"/>
      <c r="E111" s="253"/>
      <c r="F111" s="138"/>
      <c r="G111" s="254"/>
      <c r="H111" s="226"/>
      <c r="I111" s="225"/>
      <c r="J111" s="226"/>
      <c r="K111" s="202"/>
      <c r="L111" s="255"/>
      <c r="M111" s="226"/>
      <c r="N111" s="136"/>
      <c r="O111" s="226"/>
      <c r="P111" s="137"/>
      <c r="Q111" s="138"/>
      <c r="R111" s="226"/>
      <c r="S111" s="203"/>
      <c r="T111" s="261"/>
      <c r="U111" s="139">
        <f t="shared" si="21"/>
        <v>0</v>
      </c>
      <c r="V111" s="139">
        <f>IF('1045Ei Calcolo'!D115="",0,1)</f>
        <v>0</v>
      </c>
      <c r="W111" s="133">
        <f t="shared" si="22"/>
      </c>
      <c r="X111" s="133">
        <f t="shared" si="23"/>
        <v>0</v>
      </c>
      <c r="Y111" s="264">
        <f t="shared" si="24"/>
      </c>
      <c r="Z111" s="133">
        <f t="shared" si="25"/>
      </c>
      <c r="AA111" s="133">
        <f t="shared" si="26"/>
      </c>
      <c r="AB111" s="133">
        <f t="shared" si="27"/>
      </c>
      <c r="AC111" s="133">
        <f t="shared" si="28"/>
      </c>
      <c r="AD111" s="140">
        <f t="shared" si="29"/>
      </c>
      <c r="AE111" s="135">
        <f t="shared" si="30"/>
      </c>
      <c r="AF111" s="140">
        <f t="shared" si="32"/>
      </c>
      <c r="AG111" s="140"/>
      <c r="AH111" s="135"/>
      <c r="AI111" s="300"/>
    </row>
    <row r="112" spans="1:35" s="268" customFormat="1" ht="16.5" customHeight="1">
      <c r="A112" s="249"/>
      <c r="B112" s="250"/>
      <c r="C112" s="251"/>
      <c r="D112" s="252"/>
      <c r="E112" s="253"/>
      <c r="F112" s="138"/>
      <c r="G112" s="254"/>
      <c r="H112" s="226"/>
      <c r="I112" s="225"/>
      <c r="J112" s="226"/>
      <c r="K112" s="202"/>
      <c r="L112" s="255"/>
      <c r="M112" s="226"/>
      <c r="N112" s="136"/>
      <c r="O112" s="226"/>
      <c r="P112" s="137"/>
      <c r="Q112" s="138"/>
      <c r="R112" s="226"/>
      <c r="S112" s="203"/>
      <c r="T112" s="261"/>
      <c r="U112" s="139">
        <f t="shared" si="21"/>
        <v>0</v>
      </c>
      <c r="V112" s="139">
        <f>IF('1045Ei Calcolo'!D116="",0,1)</f>
        <v>0</v>
      </c>
      <c r="W112" s="133">
        <f t="shared" si="22"/>
      </c>
      <c r="X112" s="133">
        <f t="shared" si="23"/>
        <v>0</v>
      </c>
      <c r="Y112" s="264">
        <f t="shared" si="24"/>
      </c>
      <c r="Z112" s="133">
        <f t="shared" si="25"/>
      </c>
      <c r="AA112" s="133">
        <f t="shared" si="26"/>
      </c>
      <c r="AB112" s="133">
        <f t="shared" si="27"/>
      </c>
      <c r="AC112" s="133">
        <f t="shared" si="28"/>
      </c>
      <c r="AD112" s="140">
        <f t="shared" si="29"/>
      </c>
      <c r="AE112" s="135">
        <f t="shared" si="30"/>
      </c>
      <c r="AF112" s="140">
        <f t="shared" si="32"/>
      </c>
      <c r="AG112" s="140"/>
      <c r="AH112" s="135"/>
      <c r="AI112" s="300"/>
    </row>
    <row r="113" spans="1:35" s="268" customFormat="1" ht="16.5" customHeight="1">
      <c r="A113" s="249"/>
      <c r="B113" s="250"/>
      <c r="C113" s="251"/>
      <c r="D113" s="252"/>
      <c r="E113" s="253"/>
      <c r="F113" s="138"/>
      <c r="G113" s="254"/>
      <c r="H113" s="226"/>
      <c r="I113" s="225"/>
      <c r="J113" s="226"/>
      <c r="K113" s="202"/>
      <c r="L113" s="255"/>
      <c r="M113" s="226"/>
      <c r="N113" s="136"/>
      <c r="O113" s="226"/>
      <c r="P113" s="137"/>
      <c r="Q113" s="138"/>
      <c r="R113" s="226"/>
      <c r="S113" s="203"/>
      <c r="T113" s="261"/>
      <c r="U113" s="139">
        <f t="shared" si="21"/>
        <v>0</v>
      </c>
      <c r="V113" s="139">
        <f>IF('1045Ei Calcolo'!D117="",0,1)</f>
        <v>0</v>
      </c>
      <c r="W113" s="133">
        <f t="shared" si="22"/>
      </c>
      <c r="X113" s="133">
        <f t="shared" si="23"/>
        <v>0</v>
      </c>
      <c r="Y113" s="264">
        <f t="shared" si="24"/>
      </c>
      <c r="Z113" s="133">
        <f t="shared" si="25"/>
      </c>
      <c r="AA113" s="133">
        <f t="shared" si="26"/>
      </c>
      <c r="AB113" s="133">
        <f t="shared" si="27"/>
      </c>
      <c r="AC113" s="133">
        <f t="shared" si="28"/>
      </c>
      <c r="AD113" s="140">
        <f t="shared" si="29"/>
      </c>
      <c r="AE113" s="135">
        <f t="shared" si="30"/>
      </c>
      <c r="AF113" s="140">
        <f t="shared" si="32"/>
      </c>
      <c r="AG113" s="140"/>
      <c r="AH113" s="135"/>
      <c r="AI113" s="300"/>
    </row>
    <row r="114" spans="1:35" s="268" customFormat="1" ht="16.5" customHeight="1">
      <c r="A114" s="249"/>
      <c r="B114" s="250"/>
      <c r="C114" s="251"/>
      <c r="D114" s="252"/>
      <c r="E114" s="253"/>
      <c r="F114" s="138"/>
      <c r="G114" s="254"/>
      <c r="H114" s="226"/>
      <c r="I114" s="225"/>
      <c r="J114" s="226"/>
      <c r="K114" s="202"/>
      <c r="L114" s="255"/>
      <c r="M114" s="226"/>
      <c r="N114" s="136"/>
      <c r="O114" s="226"/>
      <c r="P114" s="137"/>
      <c r="Q114" s="138"/>
      <c r="R114" s="226"/>
      <c r="S114" s="203"/>
      <c r="T114" s="261"/>
      <c r="U114" s="139">
        <f t="shared" si="21"/>
        <v>0</v>
      </c>
      <c r="V114" s="139">
        <f>IF('1045Ei Calcolo'!D118="",0,1)</f>
        <v>0</v>
      </c>
      <c r="W114" s="133">
        <f t="shared" si="22"/>
      </c>
      <c r="X114" s="133">
        <f t="shared" si="23"/>
        <v>0</v>
      </c>
      <c r="Y114" s="264">
        <f t="shared" si="24"/>
      </c>
      <c r="Z114" s="133">
        <f t="shared" si="25"/>
      </c>
      <c r="AA114" s="133">
        <f t="shared" si="26"/>
      </c>
      <c r="AB114" s="133">
        <f t="shared" si="27"/>
      </c>
      <c r="AC114" s="133">
        <f t="shared" si="28"/>
      </c>
      <c r="AD114" s="140">
        <f t="shared" si="29"/>
      </c>
      <c r="AE114" s="135">
        <f t="shared" si="30"/>
      </c>
      <c r="AF114" s="140">
        <f t="shared" si="32"/>
      </c>
      <c r="AG114" s="140"/>
      <c r="AH114" s="135"/>
      <c r="AI114" s="300"/>
    </row>
    <row r="115" spans="1:35" s="268" customFormat="1" ht="16.5" customHeight="1">
      <c r="A115" s="249"/>
      <c r="B115" s="250"/>
      <c r="C115" s="251"/>
      <c r="D115" s="252"/>
      <c r="E115" s="253"/>
      <c r="F115" s="138"/>
      <c r="G115" s="254"/>
      <c r="H115" s="226"/>
      <c r="I115" s="225"/>
      <c r="J115" s="226"/>
      <c r="K115" s="202"/>
      <c r="L115" s="255"/>
      <c r="M115" s="226"/>
      <c r="N115" s="136"/>
      <c r="O115" s="226"/>
      <c r="P115" s="137"/>
      <c r="Q115" s="138"/>
      <c r="R115" s="226"/>
      <c r="S115" s="203"/>
      <c r="T115" s="261"/>
      <c r="U115" s="139">
        <f t="shared" si="21"/>
        <v>0</v>
      </c>
      <c r="V115" s="139">
        <f>IF('1045Ei Calcolo'!D119="",0,1)</f>
        <v>0</v>
      </c>
      <c r="W115" s="133">
        <f t="shared" si="22"/>
      </c>
      <c r="X115" s="133">
        <f t="shared" si="23"/>
        <v>0</v>
      </c>
      <c r="Y115" s="264">
        <f t="shared" si="24"/>
      </c>
      <c r="Z115" s="133">
        <f t="shared" si="25"/>
      </c>
      <c r="AA115" s="133">
        <f t="shared" si="26"/>
      </c>
      <c r="AB115" s="133">
        <f t="shared" si="27"/>
      </c>
      <c r="AC115" s="133">
        <f t="shared" si="28"/>
      </c>
      <c r="AD115" s="140">
        <f t="shared" si="29"/>
      </c>
      <c r="AE115" s="135">
        <f t="shared" si="30"/>
      </c>
      <c r="AF115" s="140">
        <f t="shared" si="32"/>
      </c>
      <c r="AG115" s="140"/>
      <c r="AH115" s="135"/>
      <c r="AI115" s="300"/>
    </row>
    <row r="116" spans="1:35" s="268" customFormat="1" ht="16.5" customHeight="1">
      <c r="A116" s="249"/>
      <c r="B116" s="250"/>
      <c r="C116" s="251"/>
      <c r="D116" s="252"/>
      <c r="E116" s="253"/>
      <c r="F116" s="138"/>
      <c r="G116" s="254"/>
      <c r="H116" s="226"/>
      <c r="I116" s="225"/>
      <c r="J116" s="226"/>
      <c r="K116" s="202"/>
      <c r="L116" s="255"/>
      <c r="M116" s="226"/>
      <c r="N116" s="136"/>
      <c r="O116" s="226"/>
      <c r="P116" s="137"/>
      <c r="Q116" s="138"/>
      <c r="R116" s="226"/>
      <c r="S116" s="203"/>
      <c r="T116" s="261"/>
      <c r="U116" s="139">
        <f t="shared" si="21"/>
        <v>0</v>
      </c>
      <c r="V116" s="139">
        <f>IF('1045Ei Calcolo'!D120="",0,1)</f>
        <v>0</v>
      </c>
      <c r="W116" s="133">
        <f t="shared" si="22"/>
      </c>
      <c r="X116" s="133">
        <f t="shared" si="23"/>
        <v>0</v>
      </c>
      <c r="Y116" s="264">
        <f t="shared" si="24"/>
      </c>
      <c r="Z116" s="133">
        <f t="shared" si="25"/>
      </c>
      <c r="AA116" s="133">
        <f t="shared" si="26"/>
      </c>
      <c r="AB116" s="133">
        <f t="shared" si="27"/>
      </c>
      <c r="AC116" s="133">
        <f t="shared" si="28"/>
      </c>
      <c r="AD116" s="140">
        <f t="shared" si="29"/>
      </c>
      <c r="AE116" s="135">
        <f t="shared" si="30"/>
      </c>
      <c r="AF116" s="140">
        <f t="shared" si="32"/>
      </c>
      <c r="AG116" s="140"/>
      <c r="AH116" s="135"/>
      <c r="AI116" s="300"/>
    </row>
    <row r="117" spans="1:35" s="268" customFormat="1" ht="16.5" customHeight="1">
      <c r="A117" s="249"/>
      <c r="B117" s="250"/>
      <c r="C117" s="251"/>
      <c r="D117" s="252"/>
      <c r="E117" s="253"/>
      <c r="F117" s="138"/>
      <c r="G117" s="254"/>
      <c r="H117" s="226"/>
      <c r="I117" s="225"/>
      <c r="J117" s="226"/>
      <c r="K117" s="202"/>
      <c r="L117" s="255"/>
      <c r="M117" s="226"/>
      <c r="N117" s="136"/>
      <c r="O117" s="226"/>
      <c r="P117" s="137"/>
      <c r="Q117" s="138"/>
      <c r="R117" s="226"/>
      <c r="S117" s="203"/>
      <c r="T117" s="261"/>
      <c r="U117" s="139">
        <f t="shared" si="21"/>
        <v>0</v>
      </c>
      <c r="V117" s="139">
        <f>IF('1045Ei Calcolo'!D121="",0,1)</f>
        <v>0</v>
      </c>
      <c r="W117" s="133">
        <f t="shared" si="22"/>
      </c>
      <c r="X117" s="133">
        <f t="shared" si="23"/>
        <v>0</v>
      </c>
      <c r="Y117" s="264">
        <f t="shared" si="24"/>
      </c>
      <c r="Z117" s="133">
        <f t="shared" si="25"/>
      </c>
      <c r="AA117" s="133">
        <f t="shared" si="26"/>
      </c>
      <c r="AB117" s="133">
        <f t="shared" si="27"/>
      </c>
      <c r="AC117" s="133">
        <f t="shared" si="28"/>
      </c>
      <c r="AD117" s="140">
        <f t="shared" si="29"/>
      </c>
      <c r="AE117" s="135">
        <f t="shared" si="30"/>
      </c>
      <c r="AF117" s="140">
        <f t="shared" si="32"/>
      </c>
      <c r="AG117" s="140"/>
      <c r="AH117" s="135"/>
      <c r="AI117" s="300"/>
    </row>
    <row r="118" spans="1:35" s="268" customFormat="1" ht="16.5" customHeight="1">
      <c r="A118" s="249"/>
      <c r="B118" s="250"/>
      <c r="C118" s="251"/>
      <c r="D118" s="252"/>
      <c r="E118" s="253"/>
      <c r="F118" s="138"/>
      <c r="G118" s="254"/>
      <c r="H118" s="226"/>
      <c r="I118" s="225"/>
      <c r="J118" s="226"/>
      <c r="K118" s="202"/>
      <c r="L118" s="255"/>
      <c r="M118" s="226"/>
      <c r="N118" s="136"/>
      <c r="O118" s="226"/>
      <c r="P118" s="137"/>
      <c r="Q118" s="138"/>
      <c r="R118" s="226"/>
      <c r="S118" s="203"/>
      <c r="T118" s="261"/>
      <c r="U118" s="139">
        <f t="shared" si="21"/>
        <v>0</v>
      </c>
      <c r="V118" s="139">
        <f>IF('1045Ei Calcolo'!D122="",0,1)</f>
        <v>0</v>
      </c>
      <c r="W118" s="133">
        <f t="shared" si="22"/>
      </c>
      <c r="X118" s="133">
        <f t="shared" si="23"/>
        <v>0</v>
      </c>
      <c r="Y118" s="264">
        <f t="shared" si="24"/>
      </c>
      <c r="Z118" s="133">
        <f t="shared" si="25"/>
      </c>
      <c r="AA118" s="133">
        <f t="shared" si="26"/>
      </c>
      <c r="AB118" s="133">
        <f t="shared" si="27"/>
      </c>
      <c r="AC118" s="133">
        <f t="shared" si="28"/>
      </c>
      <c r="AD118" s="140">
        <f t="shared" si="29"/>
      </c>
      <c r="AE118" s="135">
        <f t="shared" si="30"/>
      </c>
      <c r="AF118" s="140">
        <f t="shared" si="32"/>
      </c>
      <c r="AG118" s="140"/>
      <c r="AH118" s="135"/>
      <c r="AI118" s="300"/>
    </row>
    <row r="119" spans="1:35" s="268" customFormat="1" ht="16.5" customHeight="1">
      <c r="A119" s="249"/>
      <c r="B119" s="250"/>
      <c r="C119" s="251"/>
      <c r="D119" s="252"/>
      <c r="E119" s="253"/>
      <c r="F119" s="138"/>
      <c r="G119" s="254"/>
      <c r="H119" s="226"/>
      <c r="I119" s="225"/>
      <c r="J119" s="226"/>
      <c r="K119" s="202"/>
      <c r="L119" s="255"/>
      <c r="M119" s="226"/>
      <c r="N119" s="136"/>
      <c r="O119" s="226"/>
      <c r="P119" s="137"/>
      <c r="Q119" s="138"/>
      <c r="R119" s="226"/>
      <c r="S119" s="203"/>
      <c r="T119" s="261"/>
      <c r="U119" s="139">
        <f t="shared" si="21"/>
        <v>0</v>
      </c>
      <c r="V119" s="139">
        <f>IF('1045Ei Calcolo'!D123="",0,1)</f>
        <v>0</v>
      </c>
      <c r="W119" s="133">
        <f t="shared" si="22"/>
      </c>
      <c r="X119" s="133">
        <f t="shared" si="23"/>
        <v>0</v>
      </c>
      <c r="Y119" s="264">
        <f t="shared" si="24"/>
      </c>
      <c r="Z119" s="133">
        <f t="shared" si="25"/>
      </c>
      <c r="AA119" s="133">
        <f t="shared" si="26"/>
      </c>
      <c r="AB119" s="133">
        <f t="shared" si="27"/>
      </c>
      <c r="AC119" s="133">
        <f t="shared" si="28"/>
      </c>
      <c r="AD119" s="140">
        <f t="shared" si="29"/>
      </c>
      <c r="AE119" s="135">
        <f t="shared" si="30"/>
      </c>
      <c r="AF119" s="140">
        <f t="shared" si="32"/>
      </c>
      <c r="AG119" s="140"/>
      <c r="AH119" s="135"/>
      <c r="AI119" s="300"/>
    </row>
    <row r="120" spans="1:35" s="268" customFormat="1" ht="16.5" customHeight="1">
      <c r="A120" s="249"/>
      <c r="B120" s="250"/>
      <c r="C120" s="251"/>
      <c r="D120" s="252"/>
      <c r="E120" s="253"/>
      <c r="F120" s="138"/>
      <c r="G120" s="254"/>
      <c r="H120" s="226"/>
      <c r="I120" s="225"/>
      <c r="J120" s="226"/>
      <c r="K120" s="202"/>
      <c r="L120" s="255"/>
      <c r="M120" s="226"/>
      <c r="N120" s="136"/>
      <c r="O120" s="226"/>
      <c r="P120" s="137"/>
      <c r="Q120" s="138"/>
      <c r="R120" s="226"/>
      <c r="S120" s="203"/>
      <c r="T120" s="261"/>
      <c r="U120" s="139">
        <f t="shared" si="21"/>
        <v>0</v>
      </c>
      <c r="V120" s="139">
        <f>IF('1045Ei Calcolo'!D124="",0,1)</f>
        <v>0</v>
      </c>
      <c r="W120" s="133">
        <f t="shared" si="22"/>
      </c>
      <c r="X120" s="133">
        <f t="shared" si="23"/>
        <v>0</v>
      </c>
      <c r="Y120" s="264">
        <f t="shared" si="24"/>
      </c>
      <c r="Z120" s="133">
        <f t="shared" si="25"/>
      </c>
      <c r="AA120" s="133">
        <f t="shared" si="26"/>
      </c>
      <c r="AB120" s="133">
        <f t="shared" si="27"/>
      </c>
      <c r="AC120" s="133">
        <f t="shared" si="28"/>
      </c>
      <c r="AD120" s="140">
        <f t="shared" si="29"/>
      </c>
      <c r="AE120" s="135">
        <f t="shared" si="30"/>
      </c>
      <c r="AF120" s="140">
        <f t="shared" si="32"/>
      </c>
      <c r="AG120" s="140"/>
      <c r="AH120" s="135"/>
      <c r="AI120" s="300"/>
    </row>
    <row r="121" spans="1:35" s="268" customFormat="1" ht="16.5" customHeight="1">
      <c r="A121" s="249"/>
      <c r="B121" s="250"/>
      <c r="C121" s="251"/>
      <c r="D121" s="252"/>
      <c r="E121" s="253"/>
      <c r="F121" s="138"/>
      <c r="G121" s="254"/>
      <c r="H121" s="226"/>
      <c r="I121" s="225"/>
      <c r="J121" s="226"/>
      <c r="K121" s="202"/>
      <c r="L121" s="255"/>
      <c r="M121" s="226"/>
      <c r="N121" s="136"/>
      <c r="O121" s="226"/>
      <c r="P121" s="137"/>
      <c r="Q121" s="138"/>
      <c r="R121" s="226"/>
      <c r="S121" s="203"/>
      <c r="T121" s="261"/>
      <c r="U121" s="139">
        <f t="shared" si="21"/>
        <v>0</v>
      </c>
      <c r="V121" s="139">
        <f>IF('1045Ei Calcolo'!D125="",0,1)</f>
        <v>0</v>
      </c>
      <c r="W121" s="133">
        <f t="shared" si="22"/>
      </c>
      <c r="X121" s="133">
        <f t="shared" si="23"/>
        <v>0</v>
      </c>
      <c r="Y121" s="264">
        <f t="shared" si="24"/>
      </c>
      <c r="Z121" s="133">
        <f t="shared" si="25"/>
      </c>
      <c r="AA121" s="133">
        <f t="shared" si="26"/>
      </c>
      <c r="AB121" s="133">
        <f t="shared" si="27"/>
      </c>
      <c r="AC121" s="133">
        <f t="shared" si="28"/>
      </c>
      <c r="AD121" s="140">
        <f t="shared" si="29"/>
      </c>
      <c r="AE121" s="135">
        <f t="shared" si="30"/>
      </c>
      <c r="AF121" s="140">
        <f t="shared" si="32"/>
      </c>
      <c r="AG121" s="140"/>
      <c r="AH121" s="135"/>
      <c r="AI121" s="300"/>
    </row>
    <row r="122" spans="1:35" s="268" customFormat="1" ht="16.5" customHeight="1">
      <c r="A122" s="249"/>
      <c r="B122" s="250"/>
      <c r="C122" s="251"/>
      <c r="D122" s="252"/>
      <c r="E122" s="253"/>
      <c r="F122" s="138"/>
      <c r="G122" s="254"/>
      <c r="H122" s="226"/>
      <c r="I122" s="225"/>
      <c r="J122" s="226"/>
      <c r="K122" s="202"/>
      <c r="L122" s="255"/>
      <c r="M122" s="226"/>
      <c r="N122" s="136"/>
      <c r="O122" s="226"/>
      <c r="P122" s="137"/>
      <c r="Q122" s="138"/>
      <c r="R122" s="226"/>
      <c r="S122" s="203"/>
      <c r="T122" s="261"/>
      <c r="U122" s="139">
        <f t="shared" si="21"/>
        <v>0</v>
      </c>
      <c r="V122" s="139">
        <f>IF('1045Ei Calcolo'!D126="",0,1)</f>
        <v>0</v>
      </c>
      <c r="W122" s="133">
        <f t="shared" si="22"/>
      </c>
      <c r="X122" s="133">
        <f t="shared" si="23"/>
        <v>0</v>
      </c>
      <c r="Y122" s="264">
        <f t="shared" si="24"/>
      </c>
      <c r="Z122" s="133">
        <f t="shared" si="25"/>
      </c>
      <c r="AA122" s="133">
        <f t="shared" si="26"/>
      </c>
      <c r="AB122" s="133">
        <f t="shared" si="27"/>
      </c>
      <c r="AC122" s="133">
        <f t="shared" si="28"/>
      </c>
      <c r="AD122" s="140">
        <f t="shared" si="29"/>
      </c>
      <c r="AE122" s="135">
        <f t="shared" si="30"/>
      </c>
      <c r="AF122" s="140">
        <f t="shared" si="32"/>
      </c>
      <c r="AG122" s="140"/>
      <c r="AH122" s="135"/>
      <c r="AI122" s="300"/>
    </row>
    <row r="123" spans="1:35" s="268" customFormat="1" ht="16.5" customHeight="1">
      <c r="A123" s="249"/>
      <c r="B123" s="250"/>
      <c r="C123" s="251"/>
      <c r="D123" s="252"/>
      <c r="E123" s="253"/>
      <c r="F123" s="138"/>
      <c r="G123" s="254"/>
      <c r="H123" s="226"/>
      <c r="I123" s="225"/>
      <c r="J123" s="226"/>
      <c r="K123" s="202"/>
      <c r="L123" s="255"/>
      <c r="M123" s="226"/>
      <c r="N123" s="136"/>
      <c r="O123" s="226"/>
      <c r="P123" s="137"/>
      <c r="Q123" s="138"/>
      <c r="R123" s="226"/>
      <c r="S123" s="203"/>
      <c r="T123" s="261"/>
      <c r="U123" s="139">
        <f t="shared" si="21"/>
        <v>0</v>
      </c>
      <c r="V123" s="139">
        <f>IF('1045Ei Calcolo'!D127="",0,1)</f>
        <v>0</v>
      </c>
      <c r="W123" s="133">
        <f t="shared" si="22"/>
      </c>
      <c r="X123" s="133">
        <f t="shared" si="23"/>
        <v>0</v>
      </c>
      <c r="Y123" s="264">
        <f t="shared" si="24"/>
      </c>
      <c r="Z123" s="133">
        <f t="shared" si="25"/>
      </c>
      <c r="AA123" s="133">
        <f t="shared" si="26"/>
      </c>
      <c r="AB123" s="133">
        <f t="shared" si="27"/>
      </c>
      <c r="AC123" s="133">
        <f t="shared" si="28"/>
      </c>
      <c r="AD123" s="140">
        <f t="shared" si="29"/>
      </c>
      <c r="AE123" s="135">
        <f t="shared" si="30"/>
      </c>
      <c r="AF123" s="140">
        <f t="shared" si="32"/>
      </c>
      <c r="AG123" s="140"/>
      <c r="AH123" s="135"/>
      <c r="AI123" s="300"/>
    </row>
    <row r="124" spans="1:35" s="268" customFormat="1" ht="16.5" customHeight="1">
      <c r="A124" s="249"/>
      <c r="B124" s="250"/>
      <c r="C124" s="251"/>
      <c r="D124" s="252"/>
      <c r="E124" s="253"/>
      <c r="F124" s="138"/>
      <c r="G124" s="254"/>
      <c r="H124" s="226"/>
      <c r="I124" s="225"/>
      <c r="J124" s="226"/>
      <c r="K124" s="202"/>
      <c r="L124" s="255"/>
      <c r="M124" s="226"/>
      <c r="N124" s="136"/>
      <c r="O124" s="226"/>
      <c r="P124" s="137"/>
      <c r="Q124" s="138"/>
      <c r="R124" s="226"/>
      <c r="S124" s="203"/>
      <c r="T124" s="261"/>
      <c r="U124" s="139">
        <f t="shared" si="21"/>
        <v>0</v>
      </c>
      <c r="V124" s="139">
        <f>IF('1045Ei Calcolo'!D128="",0,1)</f>
        <v>0</v>
      </c>
      <c r="W124" s="133">
        <f t="shared" si="22"/>
      </c>
      <c r="X124" s="133">
        <f t="shared" si="23"/>
        <v>0</v>
      </c>
      <c r="Y124" s="264">
        <f t="shared" si="24"/>
      </c>
      <c r="Z124" s="133">
        <f t="shared" si="25"/>
      </c>
      <c r="AA124" s="133">
        <f t="shared" si="26"/>
      </c>
      <c r="AB124" s="133">
        <f t="shared" si="27"/>
      </c>
      <c r="AC124" s="133">
        <f t="shared" si="28"/>
      </c>
      <c r="AD124" s="140">
        <f t="shared" si="29"/>
      </c>
      <c r="AE124" s="135">
        <f t="shared" si="30"/>
      </c>
      <c r="AF124" s="140">
        <f t="shared" si="32"/>
      </c>
      <c r="AG124" s="140"/>
      <c r="AH124" s="135"/>
      <c r="AI124" s="300"/>
    </row>
    <row r="125" spans="1:35" s="268" customFormat="1" ht="16.5" customHeight="1">
      <c r="A125" s="249"/>
      <c r="B125" s="250"/>
      <c r="C125" s="251"/>
      <c r="D125" s="252"/>
      <c r="E125" s="253"/>
      <c r="F125" s="138"/>
      <c r="G125" s="254"/>
      <c r="H125" s="226"/>
      <c r="I125" s="225"/>
      <c r="J125" s="226"/>
      <c r="K125" s="202"/>
      <c r="L125" s="255"/>
      <c r="M125" s="226"/>
      <c r="N125" s="136"/>
      <c r="O125" s="226"/>
      <c r="P125" s="137"/>
      <c r="Q125" s="138"/>
      <c r="R125" s="226"/>
      <c r="S125" s="203"/>
      <c r="T125" s="261"/>
      <c r="U125" s="139">
        <f t="shared" si="21"/>
        <v>0</v>
      </c>
      <c r="V125" s="139">
        <f>IF('1045Ei Calcolo'!D129="",0,1)</f>
        <v>0</v>
      </c>
      <c r="W125" s="133">
        <f t="shared" si="22"/>
      </c>
      <c r="X125" s="133">
        <f t="shared" si="23"/>
        <v>0</v>
      </c>
      <c r="Y125" s="264">
        <f t="shared" si="24"/>
      </c>
      <c r="Z125" s="133">
        <f t="shared" si="25"/>
      </c>
      <c r="AA125" s="133">
        <f t="shared" si="26"/>
      </c>
      <c r="AB125" s="133">
        <f t="shared" si="27"/>
      </c>
      <c r="AC125" s="133">
        <f t="shared" si="28"/>
      </c>
      <c r="AD125" s="140">
        <f t="shared" si="29"/>
      </c>
      <c r="AE125" s="135">
        <f t="shared" si="30"/>
      </c>
      <c r="AF125" s="140">
        <f t="shared" si="32"/>
      </c>
      <c r="AG125" s="140"/>
      <c r="AH125" s="135"/>
      <c r="AI125" s="300"/>
    </row>
    <row r="126" spans="1:35" s="268" customFormat="1" ht="16.5" customHeight="1">
      <c r="A126" s="249"/>
      <c r="B126" s="250"/>
      <c r="C126" s="251"/>
      <c r="D126" s="252"/>
      <c r="E126" s="253"/>
      <c r="F126" s="138"/>
      <c r="G126" s="254"/>
      <c r="H126" s="226"/>
      <c r="I126" s="225"/>
      <c r="J126" s="226"/>
      <c r="K126" s="202"/>
      <c r="L126" s="255"/>
      <c r="M126" s="226"/>
      <c r="N126" s="136"/>
      <c r="O126" s="226"/>
      <c r="P126" s="137"/>
      <c r="Q126" s="138"/>
      <c r="R126" s="226"/>
      <c r="S126" s="203"/>
      <c r="T126" s="261"/>
      <c r="U126" s="139">
        <f t="shared" si="21"/>
        <v>0</v>
      </c>
      <c r="V126" s="139">
        <f>IF('1045Ei Calcolo'!D130="",0,1)</f>
        <v>0</v>
      </c>
      <c r="W126" s="133">
        <f t="shared" si="22"/>
      </c>
      <c r="X126" s="133">
        <f t="shared" si="23"/>
        <v>0</v>
      </c>
      <c r="Y126" s="264">
        <f t="shared" si="24"/>
      </c>
      <c r="Z126" s="133">
        <f t="shared" si="25"/>
      </c>
      <c r="AA126" s="133">
        <f t="shared" si="26"/>
      </c>
      <c r="AB126" s="133">
        <f t="shared" si="27"/>
      </c>
      <c r="AC126" s="133">
        <f t="shared" si="28"/>
      </c>
      <c r="AD126" s="140">
        <f t="shared" si="29"/>
      </c>
      <c r="AE126" s="135">
        <f t="shared" si="30"/>
      </c>
      <c r="AF126" s="140">
        <f t="shared" si="32"/>
      </c>
      <c r="AG126" s="140"/>
      <c r="AH126" s="135"/>
      <c r="AI126" s="300"/>
    </row>
    <row r="127" spans="1:35" s="268" customFormat="1" ht="16.5" customHeight="1">
      <c r="A127" s="249"/>
      <c r="B127" s="250"/>
      <c r="C127" s="251"/>
      <c r="D127" s="252"/>
      <c r="E127" s="253"/>
      <c r="F127" s="138"/>
      <c r="G127" s="254"/>
      <c r="H127" s="226"/>
      <c r="I127" s="225"/>
      <c r="J127" s="226"/>
      <c r="K127" s="202"/>
      <c r="L127" s="255"/>
      <c r="M127" s="226"/>
      <c r="N127" s="136"/>
      <c r="O127" s="226"/>
      <c r="P127" s="137"/>
      <c r="Q127" s="138"/>
      <c r="R127" s="226"/>
      <c r="S127" s="203"/>
      <c r="T127" s="261"/>
      <c r="U127" s="139">
        <f t="shared" si="21"/>
        <v>0</v>
      </c>
      <c r="V127" s="139">
        <f>IF('1045Ei Calcolo'!D131="",0,1)</f>
        <v>0</v>
      </c>
      <c r="W127" s="133">
        <f t="shared" si="22"/>
      </c>
      <c r="X127" s="133">
        <f t="shared" si="23"/>
        <v>0</v>
      </c>
      <c r="Y127" s="264">
        <f t="shared" si="24"/>
      </c>
      <c r="Z127" s="133">
        <f t="shared" si="25"/>
      </c>
      <c r="AA127" s="133">
        <f t="shared" si="26"/>
      </c>
      <c r="AB127" s="133">
        <f t="shared" si="27"/>
      </c>
      <c r="AC127" s="133">
        <f t="shared" si="28"/>
      </c>
      <c r="AD127" s="140">
        <f t="shared" si="29"/>
      </c>
      <c r="AE127" s="135">
        <f t="shared" si="30"/>
      </c>
      <c r="AF127" s="140">
        <f t="shared" si="32"/>
      </c>
      <c r="AG127" s="140"/>
      <c r="AH127" s="135"/>
      <c r="AI127" s="300"/>
    </row>
    <row r="128" spans="1:35" s="268" customFormat="1" ht="16.5" customHeight="1">
      <c r="A128" s="249"/>
      <c r="B128" s="250"/>
      <c r="C128" s="251"/>
      <c r="D128" s="252"/>
      <c r="E128" s="253"/>
      <c r="F128" s="138"/>
      <c r="G128" s="254"/>
      <c r="H128" s="226"/>
      <c r="I128" s="225"/>
      <c r="J128" s="226"/>
      <c r="K128" s="202"/>
      <c r="L128" s="255"/>
      <c r="M128" s="226"/>
      <c r="N128" s="136"/>
      <c r="O128" s="226"/>
      <c r="P128" s="137"/>
      <c r="Q128" s="138"/>
      <c r="R128" s="226"/>
      <c r="S128" s="203"/>
      <c r="T128" s="261"/>
      <c r="U128" s="139">
        <f t="shared" si="21"/>
        <v>0</v>
      </c>
      <c r="V128" s="139">
        <f>IF('1045Ei Calcolo'!D132="",0,1)</f>
        <v>0</v>
      </c>
      <c r="W128" s="133">
        <f t="shared" si="22"/>
      </c>
      <c r="X128" s="133">
        <f t="shared" si="23"/>
        <v>0</v>
      </c>
      <c r="Y128" s="264">
        <f t="shared" si="24"/>
      </c>
      <c r="Z128" s="133">
        <f t="shared" si="25"/>
      </c>
      <c r="AA128" s="133">
        <f t="shared" si="26"/>
      </c>
      <c r="AB128" s="133">
        <f t="shared" si="27"/>
      </c>
      <c r="AC128" s="133">
        <f t="shared" si="28"/>
      </c>
      <c r="AD128" s="140">
        <f t="shared" si="29"/>
      </c>
      <c r="AE128" s="135">
        <f t="shared" si="30"/>
      </c>
      <c r="AF128" s="140">
        <f t="shared" si="32"/>
      </c>
      <c r="AG128" s="140"/>
      <c r="AH128" s="135"/>
      <c r="AI128" s="300"/>
    </row>
    <row r="129" spans="1:35" s="268" customFormat="1" ht="16.5" customHeight="1">
      <c r="A129" s="249"/>
      <c r="B129" s="250"/>
      <c r="C129" s="251"/>
      <c r="D129" s="252"/>
      <c r="E129" s="253"/>
      <c r="F129" s="138"/>
      <c r="G129" s="254"/>
      <c r="H129" s="226"/>
      <c r="I129" s="225"/>
      <c r="J129" s="226"/>
      <c r="K129" s="202"/>
      <c r="L129" s="255"/>
      <c r="M129" s="226"/>
      <c r="N129" s="136"/>
      <c r="O129" s="226"/>
      <c r="P129" s="137"/>
      <c r="Q129" s="138"/>
      <c r="R129" s="226"/>
      <c r="S129" s="203"/>
      <c r="T129" s="261"/>
      <c r="U129" s="139">
        <f t="shared" si="21"/>
        <v>0</v>
      </c>
      <c r="V129" s="139">
        <f>IF('1045Ei Calcolo'!D133="",0,1)</f>
        <v>0</v>
      </c>
      <c r="W129" s="133">
        <f t="shared" si="22"/>
      </c>
      <c r="X129" s="133">
        <f t="shared" si="23"/>
        <v>0</v>
      </c>
      <c r="Y129" s="264">
        <f t="shared" si="24"/>
      </c>
      <c r="Z129" s="133">
        <f t="shared" si="25"/>
      </c>
      <c r="AA129" s="133">
        <f t="shared" si="26"/>
      </c>
      <c r="AB129" s="133">
        <f t="shared" si="27"/>
      </c>
      <c r="AC129" s="133">
        <f t="shared" si="28"/>
      </c>
      <c r="AD129" s="140">
        <f t="shared" si="29"/>
      </c>
      <c r="AE129" s="135">
        <f t="shared" si="30"/>
      </c>
      <c r="AF129" s="140">
        <f t="shared" si="32"/>
      </c>
      <c r="AG129" s="140"/>
      <c r="AH129" s="135"/>
      <c r="AI129" s="300"/>
    </row>
    <row r="130" spans="1:35" s="268" customFormat="1" ht="16.5" customHeight="1">
      <c r="A130" s="249"/>
      <c r="B130" s="250"/>
      <c r="C130" s="251"/>
      <c r="D130" s="252"/>
      <c r="E130" s="253"/>
      <c r="F130" s="138"/>
      <c r="G130" s="254"/>
      <c r="H130" s="226"/>
      <c r="I130" s="225"/>
      <c r="J130" s="226"/>
      <c r="K130" s="202"/>
      <c r="L130" s="255"/>
      <c r="M130" s="226"/>
      <c r="N130" s="136"/>
      <c r="O130" s="226"/>
      <c r="P130" s="137"/>
      <c r="Q130" s="138"/>
      <c r="R130" s="226"/>
      <c r="S130" s="203"/>
      <c r="T130" s="261"/>
      <c r="U130" s="139">
        <f t="shared" si="21"/>
        <v>0</v>
      </c>
      <c r="V130" s="139">
        <f>IF('1045Ei Calcolo'!D134="",0,1)</f>
        <v>0</v>
      </c>
      <c r="W130" s="133">
        <f t="shared" si="22"/>
      </c>
      <c r="X130" s="133">
        <f t="shared" si="23"/>
        <v>0</v>
      </c>
      <c r="Y130" s="264">
        <f t="shared" si="24"/>
      </c>
      <c r="Z130" s="133">
        <f t="shared" si="25"/>
      </c>
      <c r="AA130" s="133">
        <f t="shared" si="26"/>
      </c>
      <c r="AB130" s="133">
        <f t="shared" si="27"/>
      </c>
      <c r="AC130" s="133">
        <f t="shared" si="28"/>
      </c>
      <c r="AD130" s="140">
        <f t="shared" si="29"/>
      </c>
      <c r="AE130" s="135">
        <f t="shared" si="30"/>
      </c>
      <c r="AF130" s="140">
        <f t="shared" si="32"/>
      </c>
      <c r="AG130" s="140"/>
      <c r="AH130" s="135"/>
      <c r="AI130" s="300"/>
    </row>
    <row r="131" spans="1:35" s="268" customFormat="1" ht="16.5" customHeight="1">
      <c r="A131" s="249"/>
      <c r="B131" s="250"/>
      <c r="C131" s="251"/>
      <c r="D131" s="252"/>
      <c r="E131" s="253"/>
      <c r="F131" s="138"/>
      <c r="G131" s="254"/>
      <c r="H131" s="226"/>
      <c r="I131" s="225"/>
      <c r="J131" s="226"/>
      <c r="K131" s="202"/>
      <c r="L131" s="255"/>
      <c r="M131" s="226"/>
      <c r="N131" s="136"/>
      <c r="O131" s="226"/>
      <c r="P131" s="137"/>
      <c r="Q131" s="138"/>
      <c r="R131" s="226"/>
      <c r="S131" s="203"/>
      <c r="T131" s="261"/>
      <c r="U131" s="139">
        <f t="shared" si="21"/>
        <v>0</v>
      </c>
      <c r="V131" s="139">
        <f>IF('1045Ei Calcolo'!D135="",0,1)</f>
        <v>0</v>
      </c>
      <c r="W131" s="133">
        <f t="shared" si="22"/>
      </c>
      <c r="X131" s="133">
        <f t="shared" si="23"/>
        <v>0</v>
      </c>
      <c r="Y131" s="264">
        <f t="shared" si="24"/>
      </c>
      <c r="Z131" s="133">
        <f t="shared" si="25"/>
      </c>
      <c r="AA131" s="133">
        <f t="shared" si="26"/>
      </c>
      <c r="AB131" s="133">
        <f t="shared" si="27"/>
      </c>
      <c r="AC131" s="133">
        <f t="shared" si="28"/>
      </c>
      <c r="AD131" s="140">
        <f t="shared" si="29"/>
      </c>
      <c r="AE131" s="135">
        <f t="shared" si="30"/>
      </c>
      <c r="AF131" s="140">
        <f t="shared" si="32"/>
      </c>
      <c r="AG131" s="140"/>
      <c r="AH131" s="135"/>
      <c r="AI131" s="300"/>
    </row>
    <row r="132" spans="1:35" s="268" customFormat="1" ht="16.5" customHeight="1">
      <c r="A132" s="249"/>
      <c r="B132" s="250"/>
      <c r="C132" s="251"/>
      <c r="D132" s="252"/>
      <c r="E132" s="253"/>
      <c r="F132" s="138"/>
      <c r="G132" s="254"/>
      <c r="H132" s="226"/>
      <c r="I132" s="225"/>
      <c r="J132" s="226"/>
      <c r="K132" s="202"/>
      <c r="L132" s="255"/>
      <c r="M132" s="226"/>
      <c r="N132" s="136"/>
      <c r="O132" s="226"/>
      <c r="P132" s="137"/>
      <c r="Q132" s="138"/>
      <c r="R132" s="226"/>
      <c r="S132" s="203"/>
      <c r="T132" s="261"/>
      <c r="U132" s="139">
        <f t="shared" si="21"/>
        <v>0</v>
      </c>
      <c r="V132" s="139">
        <f>IF('1045Ei Calcolo'!D136="",0,1)</f>
        <v>0</v>
      </c>
      <c r="W132" s="133">
        <f t="shared" si="22"/>
      </c>
      <c r="X132" s="133">
        <f t="shared" si="23"/>
        <v>0</v>
      </c>
      <c r="Y132" s="264">
        <f t="shared" si="24"/>
      </c>
      <c r="Z132" s="133">
        <f t="shared" si="25"/>
      </c>
      <c r="AA132" s="133">
        <f t="shared" si="26"/>
      </c>
      <c r="AB132" s="133">
        <f t="shared" si="27"/>
      </c>
      <c r="AC132" s="133">
        <f t="shared" si="28"/>
      </c>
      <c r="AD132" s="140">
        <f t="shared" si="29"/>
      </c>
      <c r="AE132" s="135">
        <f t="shared" si="30"/>
      </c>
      <c r="AF132" s="140">
        <f t="shared" si="32"/>
      </c>
      <c r="AG132" s="140"/>
      <c r="AH132" s="135"/>
      <c r="AI132" s="300"/>
    </row>
    <row r="133" spans="1:35" s="268" customFormat="1" ht="16.5" customHeight="1">
      <c r="A133" s="249"/>
      <c r="B133" s="250"/>
      <c r="C133" s="251"/>
      <c r="D133" s="252"/>
      <c r="E133" s="253"/>
      <c r="F133" s="138"/>
      <c r="G133" s="254"/>
      <c r="H133" s="226"/>
      <c r="I133" s="225"/>
      <c r="J133" s="226"/>
      <c r="K133" s="202"/>
      <c r="L133" s="255"/>
      <c r="M133" s="226"/>
      <c r="N133" s="136"/>
      <c r="O133" s="226"/>
      <c r="P133" s="137"/>
      <c r="Q133" s="138"/>
      <c r="R133" s="226"/>
      <c r="S133" s="203"/>
      <c r="T133" s="261"/>
      <c r="U133" s="139">
        <f t="shared" si="21"/>
        <v>0</v>
      </c>
      <c r="V133" s="139">
        <f>IF('1045Ei Calcolo'!D137="",0,1)</f>
        <v>0</v>
      </c>
      <c r="W133" s="133">
        <f t="shared" si="22"/>
      </c>
      <c r="X133" s="133">
        <f t="shared" si="23"/>
        <v>0</v>
      </c>
      <c r="Y133" s="264">
        <f t="shared" si="24"/>
      </c>
      <c r="Z133" s="133">
        <f t="shared" si="25"/>
      </c>
      <c r="AA133" s="133">
        <f t="shared" si="26"/>
      </c>
      <c r="AB133" s="133">
        <f t="shared" si="27"/>
      </c>
      <c r="AC133" s="133">
        <f t="shared" si="28"/>
      </c>
      <c r="AD133" s="140">
        <f t="shared" si="29"/>
      </c>
      <c r="AE133" s="135">
        <f t="shared" si="30"/>
      </c>
      <c r="AF133" s="140">
        <f t="shared" si="32"/>
      </c>
      <c r="AG133" s="140"/>
      <c r="AH133" s="135"/>
      <c r="AI133" s="300"/>
    </row>
    <row r="134" spans="1:35" s="268" customFormat="1" ht="16.5" customHeight="1">
      <c r="A134" s="249"/>
      <c r="B134" s="250"/>
      <c r="C134" s="251"/>
      <c r="D134" s="252"/>
      <c r="E134" s="253"/>
      <c r="F134" s="138"/>
      <c r="G134" s="254"/>
      <c r="H134" s="226"/>
      <c r="I134" s="225"/>
      <c r="J134" s="226"/>
      <c r="K134" s="202"/>
      <c r="L134" s="255"/>
      <c r="M134" s="226"/>
      <c r="N134" s="136"/>
      <c r="O134" s="226"/>
      <c r="P134" s="137"/>
      <c r="Q134" s="138"/>
      <c r="R134" s="226"/>
      <c r="S134" s="203"/>
      <c r="T134" s="261"/>
      <c r="U134" s="139">
        <f t="shared" si="21"/>
        <v>0</v>
      </c>
      <c r="V134" s="139">
        <f>IF('1045Ei Calcolo'!D138="",0,1)</f>
        <v>0</v>
      </c>
      <c r="W134" s="133">
        <f t="shared" si="22"/>
      </c>
      <c r="X134" s="133">
        <f t="shared" si="23"/>
        <v>0</v>
      </c>
      <c r="Y134" s="264">
        <f t="shared" si="24"/>
      </c>
      <c r="Z134" s="133">
        <f t="shared" si="25"/>
      </c>
      <c r="AA134" s="133">
        <f t="shared" si="26"/>
      </c>
      <c r="AB134" s="133">
        <f t="shared" si="27"/>
      </c>
      <c r="AC134" s="133">
        <f t="shared" si="28"/>
      </c>
      <c r="AD134" s="140">
        <f t="shared" si="29"/>
      </c>
      <c r="AE134" s="135">
        <f t="shared" si="30"/>
      </c>
      <c r="AF134" s="140">
        <f t="shared" si="32"/>
      </c>
      <c r="AG134" s="140"/>
      <c r="AH134" s="135"/>
      <c r="AI134" s="300"/>
    </row>
    <row r="135" spans="1:35" s="268" customFormat="1" ht="16.5" customHeight="1">
      <c r="A135" s="249"/>
      <c r="B135" s="250"/>
      <c r="C135" s="251"/>
      <c r="D135" s="252"/>
      <c r="E135" s="253"/>
      <c r="F135" s="138"/>
      <c r="G135" s="254"/>
      <c r="H135" s="226"/>
      <c r="I135" s="225"/>
      <c r="J135" s="226"/>
      <c r="K135" s="202"/>
      <c r="L135" s="255"/>
      <c r="M135" s="226"/>
      <c r="N135" s="136"/>
      <c r="O135" s="226"/>
      <c r="P135" s="137"/>
      <c r="Q135" s="138"/>
      <c r="R135" s="226"/>
      <c r="S135" s="203"/>
      <c r="T135" s="261"/>
      <c r="U135" s="139">
        <f t="shared" si="21"/>
        <v>0</v>
      </c>
      <c r="V135" s="139">
        <f>IF('1045Ei Calcolo'!D139="",0,1)</f>
        <v>0</v>
      </c>
      <c r="W135" s="133">
        <f t="shared" si="22"/>
      </c>
      <c r="X135" s="133">
        <f t="shared" si="23"/>
        <v>0</v>
      </c>
      <c r="Y135" s="264">
        <f t="shared" si="24"/>
      </c>
      <c r="Z135" s="133">
        <f t="shared" si="25"/>
      </c>
      <c r="AA135" s="133">
        <f t="shared" si="26"/>
      </c>
      <c r="AB135" s="133">
        <f t="shared" si="27"/>
      </c>
      <c r="AC135" s="133">
        <f t="shared" si="28"/>
      </c>
      <c r="AD135" s="140">
        <f t="shared" si="29"/>
      </c>
      <c r="AE135" s="135">
        <f t="shared" si="30"/>
      </c>
      <c r="AF135" s="140">
        <f t="shared" si="32"/>
      </c>
      <c r="AG135" s="140"/>
      <c r="AH135" s="135"/>
      <c r="AI135" s="300"/>
    </row>
    <row r="136" spans="1:35" s="268" customFormat="1" ht="16.5" customHeight="1">
      <c r="A136" s="249"/>
      <c r="B136" s="250"/>
      <c r="C136" s="251"/>
      <c r="D136" s="252"/>
      <c r="E136" s="253"/>
      <c r="F136" s="138"/>
      <c r="G136" s="254"/>
      <c r="H136" s="226"/>
      <c r="I136" s="225"/>
      <c r="J136" s="226"/>
      <c r="K136" s="202"/>
      <c r="L136" s="255"/>
      <c r="M136" s="226"/>
      <c r="N136" s="136"/>
      <c r="O136" s="226"/>
      <c r="P136" s="137"/>
      <c r="Q136" s="138"/>
      <c r="R136" s="226"/>
      <c r="S136" s="203"/>
      <c r="T136" s="261"/>
      <c r="U136" s="139">
        <f aca="true" t="shared" si="33" ref="U136:U199">IF(U$2-YEAR(D136)&lt;U$3,0,1)</f>
        <v>0</v>
      </c>
      <c r="V136" s="139">
        <f>IF('1045Ei Calcolo'!D140="",0,1)</f>
        <v>0</v>
      </c>
      <c r="W136" s="133">
        <f aca="true" t="shared" si="34" ref="W136:W199">IF(AND(A136="",B136="",C136=""),"",ROUND((J136+I136)/(U$4-(J136+I136))*100,2))</f>
      </c>
      <c r="X136" s="133">
        <f aca="true" t="shared" si="35" ref="X136:X199">ROUND(G136,0)/12</f>
        <v>0</v>
      </c>
      <c r="Y136" s="264">
        <f aca="true" t="shared" si="36" ref="Y136:Y199">IF(AND(A136="",B136="",C136=""),"",ROUND((U$4-(J136+I136))*K136/60,1))</f>
      </c>
      <c r="Z136" s="133">
        <f aca="true" t="shared" si="37" ref="Z136:Z199">IF(OR(AND(A136="",B136="",C136=""),F136=0,F136=""),"",ROUND((1+W136/100)*X136*F136,2))</f>
      </c>
      <c r="AA136" s="133">
        <f aca="true" t="shared" si="38" ref="AA136:AA199">IF(OR(AND(A136="",B136="",C136=""),F136=0,F136="",K136=0,K136=""),"",ROUND((1+W136/100)*(H136/(U$4*K136/5)+X136*F136),2))</f>
      </c>
      <c r="AB136" s="133">
        <f aca="true" t="shared" si="39" ref="AB136:AB199">IF(OR(AND(A136="",B136="",C136=""),E136=0,E136="",Y136=0,Y136=""),"",ROUND((X136*E136/Y136),2))</f>
      </c>
      <c r="AC136" s="133">
        <f aca="true" t="shared" si="40" ref="AC136:AC199">IF(OR(AND(A136="",B136="",C136=""),E136=0,E136="",Y136=0,Y136=""),"",ROUND((H136/(12*X136*E136)+1)*X136*E136/Y136,2))</f>
      </c>
      <c r="AD136" s="140">
        <f aca="true" t="shared" si="41" ref="AD136:AD199">IF(OR(AND(A136="",B136="",C136=""),Y136=0,Y136=""),"",ROUND((AD$4)/Y136,1))</f>
      </c>
      <c r="AE136" s="135">
        <f aca="true" t="shared" si="42" ref="AE136:AE199">IF(OR(AND(A136="",B136="",C136=""),U$4=""),"",IF(AND(F136&gt;0,H136&gt;0),AA136,IF(F136&gt;0,Z136,IF(AND(E136&gt;0,H136&gt;0),AC136,AB136))))</f>
      </c>
      <c r="AF136" s="140">
        <f t="shared" si="32"/>
      </c>
      <c r="AG136" s="140"/>
      <c r="AH136" s="135"/>
      <c r="AI136" s="300"/>
    </row>
    <row r="137" spans="1:35" s="268" customFormat="1" ht="16.5" customHeight="1">
      <c r="A137" s="249"/>
      <c r="B137" s="250"/>
      <c r="C137" s="251"/>
      <c r="D137" s="252"/>
      <c r="E137" s="253"/>
      <c r="F137" s="138"/>
      <c r="G137" s="254"/>
      <c r="H137" s="226"/>
      <c r="I137" s="225"/>
      <c r="J137" s="226"/>
      <c r="K137" s="202"/>
      <c r="L137" s="255"/>
      <c r="M137" s="226"/>
      <c r="N137" s="136"/>
      <c r="O137" s="226"/>
      <c r="P137" s="137"/>
      <c r="Q137" s="138"/>
      <c r="R137" s="226"/>
      <c r="S137" s="203"/>
      <c r="T137" s="261"/>
      <c r="U137" s="139">
        <f t="shared" si="33"/>
        <v>0</v>
      </c>
      <c r="V137" s="139">
        <f>IF('1045Ei Calcolo'!D141="",0,1)</f>
        <v>0</v>
      </c>
      <c r="W137" s="133">
        <f t="shared" si="34"/>
      </c>
      <c r="X137" s="133">
        <f t="shared" si="35"/>
        <v>0</v>
      </c>
      <c r="Y137" s="264">
        <f t="shared" si="36"/>
      </c>
      <c r="Z137" s="133">
        <f t="shared" si="37"/>
      </c>
      <c r="AA137" s="133">
        <f t="shared" si="38"/>
      </c>
      <c r="AB137" s="133">
        <f t="shared" si="39"/>
      </c>
      <c r="AC137" s="133">
        <f t="shared" si="40"/>
      </c>
      <c r="AD137" s="140">
        <f t="shared" si="41"/>
      </c>
      <c r="AE137" s="135">
        <f t="shared" si="42"/>
      </c>
      <c r="AF137" s="140">
        <f t="shared" si="32"/>
      </c>
      <c r="AG137" s="140"/>
      <c r="AH137" s="135"/>
      <c r="AI137" s="300"/>
    </row>
    <row r="138" spans="1:35" s="268" customFormat="1" ht="16.5" customHeight="1">
      <c r="A138" s="249"/>
      <c r="B138" s="250"/>
      <c r="C138" s="251"/>
      <c r="D138" s="252"/>
      <c r="E138" s="253"/>
      <c r="F138" s="138"/>
      <c r="G138" s="254"/>
      <c r="H138" s="226"/>
      <c r="I138" s="225"/>
      <c r="J138" s="226"/>
      <c r="K138" s="202"/>
      <c r="L138" s="255"/>
      <c r="M138" s="226"/>
      <c r="N138" s="136"/>
      <c r="O138" s="226"/>
      <c r="P138" s="137"/>
      <c r="Q138" s="138"/>
      <c r="R138" s="226"/>
      <c r="S138" s="203"/>
      <c r="T138" s="261"/>
      <c r="U138" s="139">
        <f t="shared" si="33"/>
        <v>0</v>
      </c>
      <c r="V138" s="139">
        <f>IF('1045Ei Calcolo'!D142="",0,1)</f>
        <v>0</v>
      </c>
      <c r="W138" s="133">
        <f t="shared" si="34"/>
      </c>
      <c r="X138" s="133">
        <f t="shared" si="35"/>
        <v>0</v>
      </c>
      <c r="Y138" s="264">
        <f t="shared" si="36"/>
      </c>
      <c r="Z138" s="133">
        <f t="shared" si="37"/>
      </c>
      <c r="AA138" s="133">
        <f t="shared" si="38"/>
      </c>
      <c r="AB138" s="133">
        <f t="shared" si="39"/>
      </c>
      <c r="AC138" s="133">
        <f t="shared" si="40"/>
      </c>
      <c r="AD138" s="140">
        <f t="shared" si="41"/>
      </c>
      <c r="AE138" s="135">
        <f t="shared" si="42"/>
      </c>
      <c r="AF138" s="140">
        <f t="shared" si="32"/>
      </c>
      <c r="AG138" s="140"/>
      <c r="AH138" s="135"/>
      <c r="AI138" s="300"/>
    </row>
    <row r="139" spans="1:35" s="268" customFormat="1" ht="16.5" customHeight="1">
      <c r="A139" s="249"/>
      <c r="B139" s="250"/>
      <c r="C139" s="251"/>
      <c r="D139" s="252"/>
      <c r="E139" s="253"/>
      <c r="F139" s="138"/>
      <c r="G139" s="254"/>
      <c r="H139" s="226"/>
      <c r="I139" s="225"/>
      <c r="J139" s="226"/>
      <c r="K139" s="202"/>
      <c r="L139" s="255"/>
      <c r="M139" s="226"/>
      <c r="N139" s="136"/>
      <c r="O139" s="226"/>
      <c r="P139" s="137"/>
      <c r="Q139" s="138"/>
      <c r="R139" s="226"/>
      <c r="S139" s="203"/>
      <c r="T139" s="261"/>
      <c r="U139" s="139">
        <f t="shared" si="33"/>
        <v>0</v>
      </c>
      <c r="V139" s="139">
        <f>IF('1045Ei Calcolo'!D143="",0,1)</f>
        <v>0</v>
      </c>
      <c r="W139" s="133">
        <f t="shared" si="34"/>
      </c>
      <c r="X139" s="133">
        <f t="shared" si="35"/>
        <v>0</v>
      </c>
      <c r="Y139" s="264">
        <f t="shared" si="36"/>
      </c>
      <c r="Z139" s="133">
        <f t="shared" si="37"/>
      </c>
      <c r="AA139" s="133">
        <f t="shared" si="38"/>
      </c>
      <c r="AB139" s="133">
        <f t="shared" si="39"/>
      </c>
      <c r="AC139" s="133">
        <f t="shared" si="40"/>
      </c>
      <c r="AD139" s="140">
        <f t="shared" si="41"/>
      </c>
      <c r="AE139" s="135">
        <f t="shared" si="42"/>
      </c>
      <c r="AF139" s="140">
        <f t="shared" si="32"/>
      </c>
      <c r="AG139" s="140"/>
      <c r="AH139" s="135"/>
      <c r="AI139" s="300"/>
    </row>
    <row r="140" spans="1:35" s="268" customFormat="1" ht="16.5" customHeight="1">
      <c r="A140" s="249"/>
      <c r="B140" s="250"/>
      <c r="C140" s="251"/>
      <c r="D140" s="252"/>
      <c r="E140" s="253"/>
      <c r="F140" s="138"/>
      <c r="G140" s="254"/>
      <c r="H140" s="226"/>
      <c r="I140" s="225"/>
      <c r="J140" s="226"/>
      <c r="K140" s="202"/>
      <c r="L140" s="255"/>
      <c r="M140" s="226"/>
      <c r="N140" s="136"/>
      <c r="O140" s="226"/>
      <c r="P140" s="137"/>
      <c r="Q140" s="138"/>
      <c r="R140" s="226"/>
      <c r="S140" s="203"/>
      <c r="T140" s="261"/>
      <c r="U140" s="139">
        <f t="shared" si="33"/>
        <v>0</v>
      </c>
      <c r="V140" s="139">
        <f>IF('1045Ei Calcolo'!D144="",0,1)</f>
        <v>0</v>
      </c>
      <c r="W140" s="133">
        <f t="shared" si="34"/>
      </c>
      <c r="X140" s="133">
        <f t="shared" si="35"/>
        <v>0</v>
      </c>
      <c r="Y140" s="264">
        <f t="shared" si="36"/>
      </c>
      <c r="Z140" s="133">
        <f t="shared" si="37"/>
      </c>
      <c r="AA140" s="133">
        <f t="shared" si="38"/>
      </c>
      <c r="AB140" s="133">
        <f t="shared" si="39"/>
      </c>
      <c r="AC140" s="133">
        <f t="shared" si="40"/>
      </c>
      <c r="AD140" s="140">
        <f t="shared" si="41"/>
      </c>
      <c r="AE140" s="135">
        <f t="shared" si="42"/>
      </c>
      <c r="AF140" s="140">
        <f t="shared" si="32"/>
      </c>
      <c r="AG140" s="140"/>
      <c r="AH140" s="135"/>
      <c r="AI140" s="300"/>
    </row>
    <row r="141" spans="1:35" s="268" customFormat="1" ht="16.5" customHeight="1">
      <c r="A141" s="249"/>
      <c r="B141" s="250"/>
      <c r="C141" s="251"/>
      <c r="D141" s="252"/>
      <c r="E141" s="253"/>
      <c r="F141" s="138"/>
      <c r="G141" s="254"/>
      <c r="H141" s="226"/>
      <c r="I141" s="225"/>
      <c r="J141" s="226"/>
      <c r="K141" s="202"/>
      <c r="L141" s="255"/>
      <c r="M141" s="226"/>
      <c r="N141" s="136"/>
      <c r="O141" s="226"/>
      <c r="P141" s="137"/>
      <c r="Q141" s="138"/>
      <c r="R141" s="226"/>
      <c r="S141" s="203"/>
      <c r="T141" s="261"/>
      <c r="U141" s="139">
        <f t="shared" si="33"/>
        <v>0</v>
      </c>
      <c r="V141" s="139">
        <f>IF('1045Ei Calcolo'!D145="",0,1)</f>
        <v>0</v>
      </c>
      <c r="W141" s="133">
        <f t="shared" si="34"/>
      </c>
      <c r="X141" s="133">
        <f t="shared" si="35"/>
        <v>0</v>
      </c>
      <c r="Y141" s="264">
        <f t="shared" si="36"/>
      </c>
      <c r="Z141" s="133">
        <f t="shared" si="37"/>
      </c>
      <c r="AA141" s="133">
        <f t="shared" si="38"/>
      </c>
      <c r="AB141" s="133">
        <f t="shared" si="39"/>
      </c>
      <c r="AC141" s="133">
        <f t="shared" si="40"/>
      </c>
      <c r="AD141" s="140">
        <f t="shared" si="41"/>
      </c>
      <c r="AE141" s="135">
        <f t="shared" si="42"/>
      </c>
      <c r="AF141" s="140">
        <f t="shared" si="32"/>
      </c>
      <c r="AG141" s="140"/>
      <c r="AH141" s="135"/>
      <c r="AI141" s="300"/>
    </row>
    <row r="142" spans="1:35" s="268" customFormat="1" ht="16.5" customHeight="1">
      <c r="A142" s="249"/>
      <c r="B142" s="250"/>
      <c r="C142" s="251"/>
      <c r="D142" s="252"/>
      <c r="E142" s="253"/>
      <c r="F142" s="138"/>
      <c r="G142" s="254"/>
      <c r="H142" s="226"/>
      <c r="I142" s="225"/>
      <c r="J142" s="226"/>
      <c r="K142" s="202"/>
      <c r="L142" s="255"/>
      <c r="M142" s="226"/>
      <c r="N142" s="136"/>
      <c r="O142" s="226"/>
      <c r="P142" s="137"/>
      <c r="Q142" s="138"/>
      <c r="R142" s="226"/>
      <c r="S142" s="203"/>
      <c r="T142" s="261"/>
      <c r="U142" s="139">
        <f t="shared" si="33"/>
        <v>0</v>
      </c>
      <c r="V142" s="139">
        <f>IF('1045Ei Calcolo'!D146="",0,1)</f>
        <v>0</v>
      </c>
      <c r="W142" s="133">
        <f t="shared" si="34"/>
      </c>
      <c r="X142" s="133">
        <f t="shared" si="35"/>
        <v>0</v>
      </c>
      <c r="Y142" s="264">
        <f t="shared" si="36"/>
      </c>
      <c r="Z142" s="133">
        <f t="shared" si="37"/>
      </c>
      <c r="AA142" s="133">
        <f t="shared" si="38"/>
      </c>
      <c r="AB142" s="133">
        <f t="shared" si="39"/>
      </c>
      <c r="AC142" s="133">
        <f t="shared" si="40"/>
      </c>
      <c r="AD142" s="140">
        <f t="shared" si="41"/>
      </c>
      <c r="AE142" s="135">
        <f t="shared" si="42"/>
      </c>
      <c r="AF142" s="140">
        <f t="shared" si="32"/>
      </c>
      <c r="AG142" s="140"/>
      <c r="AH142" s="135"/>
      <c r="AI142" s="300"/>
    </row>
    <row r="143" spans="1:35" s="268" customFormat="1" ht="16.5" customHeight="1">
      <c r="A143" s="249"/>
      <c r="B143" s="250"/>
      <c r="C143" s="251"/>
      <c r="D143" s="252"/>
      <c r="E143" s="253"/>
      <c r="F143" s="138"/>
      <c r="G143" s="254"/>
      <c r="H143" s="226"/>
      <c r="I143" s="225"/>
      <c r="J143" s="226"/>
      <c r="K143" s="202"/>
      <c r="L143" s="255"/>
      <c r="M143" s="226"/>
      <c r="N143" s="136"/>
      <c r="O143" s="226"/>
      <c r="P143" s="137"/>
      <c r="Q143" s="138"/>
      <c r="R143" s="226"/>
      <c r="S143" s="203"/>
      <c r="T143" s="261"/>
      <c r="U143" s="139">
        <f t="shared" si="33"/>
        <v>0</v>
      </c>
      <c r="V143" s="139">
        <f>IF('1045Ei Calcolo'!D147="",0,1)</f>
        <v>0</v>
      </c>
      <c r="W143" s="133">
        <f t="shared" si="34"/>
      </c>
      <c r="X143" s="133">
        <f t="shared" si="35"/>
        <v>0</v>
      </c>
      <c r="Y143" s="264">
        <f t="shared" si="36"/>
      </c>
      <c r="Z143" s="133">
        <f t="shared" si="37"/>
      </c>
      <c r="AA143" s="133">
        <f t="shared" si="38"/>
      </c>
      <c r="AB143" s="133">
        <f t="shared" si="39"/>
      </c>
      <c r="AC143" s="133">
        <f t="shared" si="40"/>
      </c>
      <c r="AD143" s="140">
        <f t="shared" si="41"/>
      </c>
      <c r="AE143" s="135">
        <f t="shared" si="42"/>
      </c>
      <c r="AF143" s="140">
        <f t="shared" si="32"/>
      </c>
      <c r="AG143" s="140"/>
      <c r="AH143" s="135"/>
      <c r="AI143" s="300"/>
    </row>
    <row r="144" spans="1:35" s="268" customFormat="1" ht="16.5" customHeight="1">
      <c r="A144" s="249"/>
      <c r="B144" s="250"/>
      <c r="C144" s="251"/>
      <c r="D144" s="252"/>
      <c r="E144" s="253"/>
      <c r="F144" s="138"/>
      <c r="G144" s="254"/>
      <c r="H144" s="226"/>
      <c r="I144" s="225"/>
      <c r="J144" s="226"/>
      <c r="K144" s="202"/>
      <c r="L144" s="255"/>
      <c r="M144" s="226"/>
      <c r="N144" s="136"/>
      <c r="O144" s="226"/>
      <c r="P144" s="137"/>
      <c r="Q144" s="138"/>
      <c r="R144" s="226"/>
      <c r="S144" s="203"/>
      <c r="T144" s="261"/>
      <c r="U144" s="139">
        <f t="shared" si="33"/>
        <v>0</v>
      </c>
      <c r="V144" s="139">
        <f>IF('1045Ei Calcolo'!D148="",0,1)</f>
        <v>0</v>
      </c>
      <c r="W144" s="133">
        <f t="shared" si="34"/>
      </c>
      <c r="X144" s="133">
        <f t="shared" si="35"/>
        <v>0</v>
      </c>
      <c r="Y144" s="264">
        <f t="shared" si="36"/>
      </c>
      <c r="Z144" s="133">
        <f t="shared" si="37"/>
      </c>
      <c r="AA144" s="133">
        <f t="shared" si="38"/>
      </c>
      <c r="AB144" s="133">
        <f t="shared" si="39"/>
      </c>
      <c r="AC144" s="133">
        <f t="shared" si="40"/>
      </c>
      <c r="AD144" s="140">
        <f t="shared" si="41"/>
      </c>
      <c r="AE144" s="135">
        <f t="shared" si="42"/>
      </c>
      <c r="AF144" s="140">
        <f t="shared" si="32"/>
      </c>
      <c r="AG144" s="140"/>
      <c r="AH144" s="135"/>
      <c r="AI144" s="300"/>
    </row>
    <row r="145" spans="1:35" s="268" customFormat="1" ht="16.5" customHeight="1">
      <c r="A145" s="249"/>
      <c r="B145" s="250"/>
      <c r="C145" s="251"/>
      <c r="D145" s="252"/>
      <c r="E145" s="253"/>
      <c r="F145" s="138"/>
      <c r="G145" s="254"/>
      <c r="H145" s="226"/>
      <c r="I145" s="225"/>
      <c r="J145" s="226"/>
      <c r="K145" s="202"/>
      <c r="L145" s="255"/>
      <c r="M145" s="226"/>
      <c r="N145" s="136"/>
      <c r="O145" s="226"/>
      <c r="P145" s="137"/>
      <c r="Q145" s="138"/>
      <c r="R145" s="226"/>
      <c r="S145" s="203"/>
      <c r="T145" s="261"/>
      <c r="U145" s="139">
        <f t="shared" si="33"/>
        <v>0</v>
      </c>
      <c r="V145" s="139">
        <f>IF('1045Ei Calcolo'!D149="",0,1)</f>
        <v>0</v>
      </c>
      <c r="W145" s="133">
        <f t="shared" si="34"/>
      </c>
      <c r="X145" s="133">
        <f t="shared" si="35"/>
        <v>0</v>
      </c>
      <c r="Y145" s="264">
        <f t="shared" si="36"/>
      </c>
      <c r="Z145" s="133">
        <f t="shared" si="37"/>
      </c>
      <c r="AA145" s="133">
        <f t="shared" si="38"/>
      </c>
      <c r="AB145" s="133">
        <f t="shared" si="39"/>
      </c>
      <c r="AC145" s="133">
        <f t="shared" si="40"/>
      </c>
      <c r="AD145" s="140">
        <f t="shared" si="41"/>
      </c>
      <c r="AE145" s="135">
        <f t="shared" si="42"/>
      </c>
      <c r="AF145" s="140">
        <f t="shared" si="32"/>
      </c>
      <c r="AG145" s="140"/>
      <c r="AH145" s="135"/>
      <c r="AI145" s="300"/>
    </row>
    <row r="146" spans="1:35" s="268" customFormat="1" ht="16.5" customHeight="1">
      <c r="A146" s="249"/>
      <c r="B146" s="250"/>
      <c r="C146" s="251"/>
      <c r="D146" s="252"/>
      <c r="E146" s="253"/>
      <c r="F146" s="138"/>
      <c r="G146" s="254"/>
      <c r="H146" s="226"/>
      <c r="I146" s="225"/>
      <c r="J146" s="226"/>
      <c r="K146" s="202"/>
      <c r="L146" s="255"/>
      <c r="M146" s="226"/>
      <c r="N146" s="136"/>
      <c r="O146" s="226"/>
      <c r="P146" s="137"/>
      <c r="Q146" s="138"/>
      <c r="R146" s="226"/>
      <c r="S146" s="203"/>
      <c r="T146" s="261"/>
      <c r="U146" s="139">
        <f t="shared" si="33"/>
        <v>0</v>
      </c>
      <c r="V146" s="139">
        <f>IF('1045Ei Calcolo'!D150="",0,1)</f>
        <v>0</v>
      </c>
      <c r="W146" s="133">
        <f t="shared" si="34"/>
      </c>
      <c r="X146" s="133">
        <f t="shared" si="35"/>
        <v>0</v>
      </c>
      <c r="Y146" s="264">
        <f t="shared" si="36"/>
      </c>
      <c r="Z146" s="133">
        <f t="shared" si="37"/>
      </c>
      <c r="AA146" s="133">
        <f t="shared" si="38"/>
      </c>
      <c r="AB146" s="133">
        <f t="shared" si="39"/>
      </c>
      <c r="AC146" s="133">
        <f t="shared" si="40"/>
      </c>
      <c r="AD146" s="140">
        <f t="shared" si="41"/>
      </c>
      <c r="AE146" s="135">
        <f t="shared" si="42"/>
      </c>
      <c r="AF146" s="140">
        <f t="shared" si="32"/>
      </c>
      <c r="AG146" s="140"/>
      <c r="AH146" s="135"/>
      <c r="AI146" s="300"/>
    </row>
    <row r="147" spans="1:35" s="268" customFormat="1" ht="16.5" customHeight="1">
      <c r="A147" s="249"/>
      <c r="B147" s="250"/>
      <c r="C147" s="251"/>
      <c r="D147" s="252"/>
      <c r="E147" s="253"/>
      <c r="F147" s="138"/>
      <c r="G147" s="254"/>
      <c r="H147" s="226"/>
      <c r="I147" s="225"/>
      <c r="J147" s="226"/>
      <c r="K147" s="202"/>
      <c r="L147" s="255"/>
      <c r="M147" s="226"/>
      <c r="N147" s="136"/>
      <c r="O147" s="226"/>
      <c r="P147" s="137"/>
      <c r="Q147" s="138"/>
      <c r="R147" s="226"/>
      <c r="S147" s="203"/>
      <c r="T147" s="261"/>
      <c r="U147" s="139">
        <f t="shared" si="33"/>
        <v>0</v>
      </c>
      <c r="V147" s="139">
        <f>IF('1045Ei Calcolo'!D151="",0,1)</f>
        <v>0</v>
      </c>
      <c r="W147" s="133">
        <f t="shared" si="34"/>
      </c>
      <c r="X147" s="133">
        <f t="shared" si="35"/>
        <v>0</v>
      </c>
      <c r="Y147" s="264">
        <f t="shared" si="36"/>
      </c>
      <c r="Z147" s="133">
        <f t="shared" si="37"/>
      </c>
      <c r="AA147" s="133">
        <f t="shared" si="38"/>
      </c>
      <c r="AB147" s="133">
        <f t="shared" si="39"/>
      </c>
      <c r="AC147" s="133">
        <f t="shared" si="40"/>
      </c>
      <c r="AD147" s="140">
        <f t="shared" si="41"/>
      </c>
      <c r="AE147" s="135">
        <f t="shared" si="42"/>
      </c>
      <c r="AF147" s="140">
        <f t="shared" si="32"/>
      </c>
      <c r="AG147" s="140"/>
      <c r="AH147" s="135"/>
      <c r="AI147" s="300"/>
    </row>
    <row r="148" spans="1:35" s="268" customFormat="1" ht="16.5" customHeight="1">
      <c r="A148" s="249"/>
      <c r="B148" s="250"/>
      <c r="C148" s="251"/>
      <c r="D148" s="252"/>
      <c r="E148" s="253"/>
      <c r="F148" s="138"/>
      <c r="G148" s="254"/>
      <c r="H148" s="226"/>
      <c r="I148" s="225"/>
      <c r="J148" s="226"/>
      <c r="K148" s="202"/>
      <c r="L148" s="255"/>
      <c r="M148" s="226"/>
      <c r="N148" s="136"/>
      <c r="O148" s="226"/>
      <c r="P148" s="137"/>
      <c r="Q148" s="138"/>
      <c r="R148" s="226"/>
      <c r="S148" s="203"/>
      <c r="T148" s="261"/>
      <c r="U148" s="139">
        <f t="shared" si="33"/>
        <v>0</v>
      </c>
      <c r="V148" s="139">
        <f>IF('1045Ei Calcolo'!D152="",0,1)</f>
        <v>0</v>
      </c>
      <c r="W148" s="133">
        <f t="shared" si="34"/>
      </c>
      <c r="X148" s="133">
        <f t="shared" si="35"/>
        <v>0</v>
      </c>
      <c r="Y148" s="264">
        <f t="shared" si="36"/>
      </c>
      <c r="Z148" s="133">
        <f t="shared" si="37"/>
      </c>
      <c r="AA148" s="133">
        <f t="shared" si="38"/>
      </c>
      <c r="AB148" s="133">
        <f t="shared" si="39"/>
      </c>
      <c r="AC148" s="133">
        <f t="shared" si="40"/>
      </c>
      <c r="AD148" s="140">
        <f t="shared" si="41"/>
      </c>
      <c r="AE148" s="135">
        <f t="shared" si="42"/>
      </c>
      <c r="AF148" s="140">
        <f t="shared" si="32"/>
      </c>
      <c r="AG148" s="140"/>
      <c r="AH148" s="135"/>
      <c r="AI148" s="300"/>
    </row>
    <row r="149" spans="1:35" s="268" customFormat="1" ht="16.5" customHeight="1">
      <c r="A149" s="249"/>
      <c r="B149" s="250"/>
      <c r="C149" s="251"/>
      <c r="D149" s="252"/>
      <c r="E149" s="253"/>
      <c r="F149" s="138"/>
      <c r="G149" s="254"/>
      <c r="H149" s="226"/>
      <c r="I149" s="225"/>
      <c r="J149" s="226"/>
      <c r="K149" s="202"/>
      <c r="L149" s="255"/>
      <c r="M149" s="226"/>
      <c r="N149" s="136"/>
      <c r="O149" s="226"/>
      <c r="P149" s="137"/>
      <c r="Q149" s="138"/>
      <c r="R149" s="226"/>
      <c r="S149" s="203"/>
      <c r="T149" s="261"/>
      <c r="U149" s="139">
        <f t="shared" si="33"/>
        <v>0</v>
      </c>
      <c r="V149" s="139">
        <f>IF('1045Ei Calcolo'!D153="",0,1)</f>
        <v>0</v>
      </c>
      <c r="W149" s="133">
        <f t="shared" si="34"/>
      </c>
      <c r="X149" s="133">
        <f t="shared" si="35"/>
        <v>0</v>
      </c>
      <c r="Y149" s="264">
        <f t="shared" si="36"/>
      </c>
      <c r="Z149" s="133">
        <f t="shared" si="37"/>
      </c>
      <c r="AA149" s="133">
        <f t="shared" si="38"/>
      </c>
      <c r="AB149" s="133">
        <f t="shared" si="39"/>
      </c>
      <c r="AC149" s="133">
        <f t="shared" si="40"/>
      </c>
      <c r="AD149" s="140">
        <f t="shared" si="41"/>
      </c>
      <c r="AE149" s="135">
        <f t="shared" si="42"/>
      </c>
      <c r="AF149" s="140">
        <f t="shared" si="32"/>
      </c>
      <c r="AG149" s="140"/>
      <c r="AH149" s="135"/>
      <c r="AI149" s="300"/>
    </row>
    <row r="150" spans="1:35" s="268" customFormat="1" ht="16.5" customHeight="1">
      <c r="A150" s="249"/>
      <c r="B150" s="250"/>
      <c r="C150" s="251"/>
      <c r="D150" s="252"/>
      <c r="E150" s="253"/>
      <c r="F150" s="138"/>
      <c r="G150" s="254"/>
      <c r="H150" s="226"/>
      <c r="I150" s="225"/>
      <c r="J150" s="226"/>
      <c r="K150" s="202"/>
      <c r="L150" s="255"/>
      <c r="M150" s="226"/>
      <c r="N150" s="136"/>
      <c r="O150" s="226"/>
      <c r="P150" s="137"/>
      <c r="Q150" s="138"/>
      <c r="R150" s="226"/>
      <c r="S150" s="203"/>
      <c r="T150" s="261"/>
      <c r="U150" s="139">
        <f t="shared" si="33"/>
        <v>0</v>
      </c>
      <c r="V150" s="139">
        <f>IF('1045Ei Calcolo'!D154="",0,1)</f>
        <v>0</v>
      </c>
      <c r="W150" s="133">
        <f t="shared" si="34"/>
      </c>
      <c r="X150" s="133">
        <f t="shared" si="35"/>
        <v>0</v>
      </c>
      <c r="Y150" s="264">
        <f t="shared" si="36"/>
      </c>
      <c r="Z150" s="133">
        <f t="shared" si="37"/>
      </c>
      <c r="AA150" s="133">
        <f t="shared" si="38"/>
      </c>
      <c r="AB150" s="133">
        <f t="shared" si="39"/>
      </c>
      <c r="AC150" s="133">
        <f t="shared" si="40"/>
      </c>
      <c r="AD150" s="140">
        <f t="shared" si="41"/>
      </c>
      <c r="AE150" s="135">
        <f t="shared" si="42"/>
      </c>
      <c r="AF150" s="140">
        <f t="shared" si="32"/>
      </c>
      <c r="AG150" s="140"/>
      <c r="AH150" s="135"/>
      <c r="AI150" s="300"/>
    </row>
    <row r="151" spans="1:35" s="268" customFormat="1" ht="16.5" customHeight="1">
      <c r="A151" s="249"/>
      <c r="B151" s="250"/>
      <c r="C151" s="251"/>
      <c r="D151" s="252"/>
      <c r="E151" s="253"/>
      <c r="F151" s="138"/>
      <c r="G151" s="254"/>
      <c r="H151" s="226"/>
      <c r="I151" s="225"/>
      <c r="J151" s="226"/>
      <c r="K151" s="202"/>
      <c r="L151" s="255"/>
      <c r="M151" s="226"/>
      <c r="N151" s="136"/>
      <c r="O151" s="226"/>
      <c r="P151" s="137"/>
      <c r="Q151" s="138"/>
      <c r="R151" s="226"/>
      <c r="S151" s="203"/>
      <c r="T151" s="261"/>
      <c r="U151" s="139">
        <f t="shared" si="33"/>
        <v>0</v>
      </c>
      <c r="V151" s="139">
        <f>IF('1045Ei Calcolo'!D155="",0,1)</f>
        <v>0</v>
      </c>
      <c r="W151" s="133">
        <f t="shared" si="34"/>
      </c>
      <c r="X151" s="133">
        <f t="shared" si="35"/>
        <v>0</v>
      </c>
      <c r="Y151" s="264">
        <f t="shared" si="36"/>
      </c>
      <c r="Z151" s="133">
        <f t="shared" si="37"/>
      </c>
      <c r="AA151" s="133">
        <f t="shared" si="38"/>
      </c>
      <c r="AB151" s="133">
        <f t="shared" si="39"/>
      </c>
      <c r="AC151" s="133">
        <f t="shared" si="40"/>
      </c>
      <c r="AD151" s="140">
        <f t="shared" si="41"/>
      </c>
      <c r="AE151" s="135">
        <f t="shared" si="42"/>
      </c>
      <c r="AF151" s="140">
        <f t="shared" si="32"/>
      </c>
      <c r="AG151" s="140"/>
      <c r="AH151" s="135"/>
      <c r="AI151" s="300"/>
    </row>
    <row r="152" spans="1:35" s="268" customFormat="1" ht="16.5" customHeight="1">
      <c r="A152" s="249"/>
      <c r="B152" s="250"/>
      <c r="C152" s="251"/>
      <c r="D152" s="252"/>
      <c r="E152" s="253"/>
      <c r="F152" s="138"/>
      <c r="G152" s="254"/>
      <c r="H152" s="226"/>
      <c r="I152" s="225"/>
      <c r="J152" s="226"/>
      <c r="K152" s="202"/>
      <c r="L152" s="255"/>
      <c r="M152" s="226"/>
      <c r="N152" s="136"/>
      <c r="O152" s="226"/>
      <c r="P152" s="137"/>
      <c r="Q152" s="138"/>
      <c r="R152" s="226"/>
      <c r="S152" s="203"/>
      <c r="T152" s="261"/>
      <c r="U152" s="139">
        <f t="shared" si="33"/>
        <v>0</v>
      </c>
      <c r="V152" s="139">
        <f>IF('1045Ei Calcolo'!D156="",0,1)</f>
        <v>0</v>
      </c>
      <c r="W152" s="133">
        <f t="shared" si="34"/>
      </c>
      <c r="X152" s="133">
        <f t="shared" si="35"/>
        <v>0</v>
      </c>
      <c r="Y152" s="264">
        <f t="shared" si="36"/>
      </c>
      <c r="Z152" s="133">
        <f t="shared" si="37"/>
      </c>
      <c r="AA152" s="133">
        <f t="shared" si="38"/>
      </c>
      <c r="AB152" s="133">
        <f t="shared" si="39"/>
      </c>
      <c r="AC152" s="133">
        <f t="shared" si="40"/>
      </c>
      <c r="AD152" s="140">
        <f t="shared" si="41"/>
      </c>
      <c r="AE152" s="135">
        <f t="shared" si="42"/>
      </c>
      <c r="AF152" s="140">
        <f t="shared" si="32"/>
      </c>
      <c r="AG152" s="140"/>
      <c r="AH152" s="135"/>
      <c r="AI152" s="300"/>
    </row>
    <row r="153" spans="1:35" s="268" customFormat="1" ht="16.5" customHeight="1">
      <c r="A153" s="249"/>
      <c r="B153" s="250"/>
      <c r="C153" s="251"/>
      <c r="D153" s="252"/>
      <c r="E153" s="253"/>
      <c r="F153" s="138"/>
      <c r="G153" s="254"/>
      <c r="H153" s="226"/>
      <c r="I153" s="225"/>
      <c r="J153" s="226"/>
      <c r="K153" s="202"/>
      <c r="L153" s="255"/>
      <c r="M153" s="226"/>
      <c r="N153" s="136"/>
      <c r="O153" s="226"/>
      <c r="P153" s="137"/>
      <c r="Q153" s="138"/>
      <c r="R153" s="226"/>
      <c r="S153" s="203"/>
      <c r="T153" s="261"/>
      <c r="U153" s="139">
        <f t="shared" si="33"/>
        <v>0</v>
      </c>
      <c r="V153" s="139">
        <f>IF('1045Ei Calcolo'!D157="",0,1)</f>
        <v>0</v>
      </c>
      <c r="W153" s="133">
        <f t="shared" si="34"/>
      </c>
      <c r="X153" s="133">
        <f t="shared" si="35"/>
        <v>0</v>
      </c>
      <c r="Y153" s="264">
        <f t="shared" si="36"/>
      </c>
      <c r="Z153" s="133">
        <f t="shared" si="37"/>
      </c>
      <c r="AA153" s="133">
        <f t="shared" si="38"/>
      </c>
      <c r="AB153" s="133">
        <f t="shared" si="39"/>
      </c>
      <c r="AC153" s="133">
        <f t="shared" si="40"/>
      </c>
      <c r="AD153" s="140">
        <f t="shared" si="41"/>
      </c>
      <c r="AE153" s="135">
        <f t="shared" si="42"/>
      </c>
      <c r="AF153" s="140">
        <f t="shared" si="32"/>
      </c>
      <c r="AG153" s="140"/>
      <c r="AH153" s="135"/>
      <c r="AI153" s="300"/>
    </row>
    <row r="154" spans="1:35" s="268" customFormat="1" ht="16.5" customHeight="1">
      <c r="A154" s="249"/>
      <c r="B154" s="250"/>
      <c r="C154" s="251"/>
      <c r="D154" s="252"/>
      <c r="E154" s="253"/>
      <c r="F154" s="138"/>
      <c r="G154" s="254"/>
      <c r="H154" s="226"/>
      <c r="I154" s="225"/>
      <c r="J154" s="226"/>
      <c r="K154" s="202"/>
      <c r="L154" s="255"/>
      <c r="M154" s="226"/>
      <c r="N154" s="136"/>
      <c r="O154" s="226"/>
      <c r="P154" s="137"/>
      <c r="Q154" s="138"/>
      <c r="R154" s="226"/>
      <c r="S154" s="203"/>
      <c r="T154" s="261"/>
      <c r="U154" s="139">
        <f t="shared" si="33"/>
        <v>0</v>
      </c>
      <c r="V154" s="139">
        <f>IF('1045Ei Calcolo'!D158="",0,1)</f>
        <v>0</v>
      </c>
      <c r="W154" s="133">
        <f t="shared" si="34"/>
      </c>
      <c r="X154" s="133">
        <f t="shared" si="35"/>
        <v>0</v>
      </c>
      <c r="Y154" s="264">
        <f t="shared" si="36"/>
      </c>
      <c r="Z154" s="133">
        <f t="shared" si="37"/>
      </c>
      <c r="AA154" s="133">
        <f t="shared" si="38"/>
      </c>
      <c r="AB154" s="133">
        <f t="shared" si="39"/>
      </c>
      <c r="AC154" s="133">
        <f t="shared" si="40"/>
      </c>
      <c r="AD154" s="140">
        <f t="shared" si="41"/>
      </c>
      <c r="AE154" s="135">
        <f t="shared" si="42"/>
      </c>
      <c r="AF154" s="140">
        <f t="shared" si="32"/>
      </c>
      <c r="AG154" s="140"/>
      <c r="AH154" s="135"/>
      <c r="AI154" s="300"/>
    </row>
    <row r="155" spans="1:35" s="268" customFormat="1" ht="16.5" customHeight="1">
      <c r="A155" s="249"/>
      <c r="B155" s="250"/>
      <c r="C155" s="251"/>
      <c r="D155" s="252"/>
      <c r="E155" s="253"/>
      <c r="F155" s="138"/>
      <c r="G155" s="254"/>
      <c r="H155" s="226"/>
      <c r="I155" s="225"/>
      <c r="J155" s="226"/>
      <c r="K155" s="202"/>
      <c r="L155" s="255"/>
      <c r="M155" s="226"/>
      <c r="N155" s="136"/>
      <c r="O155" s="226"/>
      <c r="P155" s="137"/>
      <c r="Q155" s="138"/>
      <c r="R155" s="226"/>
      <c r="S155" s="203"/>
      <c r="T155" s="261"/>
      <c r="U155" s="139">
        <f t="shared" si="33"/>
        <v>0</v>
      </c>
      <c r="V155" s="139">
        <f>IF('1045Ei Calcolo'!D159="",0,1)</f>
        <v>0</v>
      </c>
      <c r="W155" s="133">
        <f t="shared" si="34"/>
      </c>
      <c r="X155" s="133">
        <f t="shared" si="35"/>
        <v>0</v>
      </c>
      <c r="Y155" s="264">
        <f t="shared" si="36"/>
      </c>
      <c r="Z155" s="133">
        <f t="shared" si="37"/>
      </c>
      <c r="AA155" s="133">
        <f t="shared" si="38"/>
      </c>
      <c r="AB155" s="133">
        <f t="shared" si="39"/>
      </c>
      <c r="AC155" s="133">
        <f t="shared" si="40"/>
      </c>
      <c r="AD155" s="140">
        <f t="shared" si="41"/>
      </c>
      <c r="AE155" s="135">
        <f t="shared" si="42"/>
      </c>
      <c r="AF155" s="140">
        <f t="shared" si="32"/>
      </c>
      <c r="AG155" s="140"/>
      <c r="AH155" s="135"/>
      <c r="AI155" s="300"/>
    </row>
    <row r="156" spans="1:35" s="268" customFormat="1" ht="16.5" customHeight="1">
      <c r="A156" s="249"/>
      <c r="B156" s="250"/>
      <c r="C156" s="251"/>
      <c r="D156" s="252"/>
      <c r="E156" s="253"/>
      <c r="F156" s="138"/>
      <c r="G156" s="254"/>
      <c r="H156" s="226"/>
      <c r="I156" s="225"/>
      <c r="J156" s="226"/>
      <c r="K156" s="202"/>
      <c r="L156" s="255"/>
      <c r="M156" s="226"/>
      <c r="N156" s="136"/>
      <c r="O156" s="226"/>
      <c r="P156" s="137"/>
      <c r="Q156" s="138"/>
      <c r="R156" s="226"/>
      <c r="S156" s="203"/>
      <c r="T156" s="261"/>
      <c r="U156" s="139">
        <f t="shared" si="33"/>
        <v>0</v>
      </c>
      <c r="V156" s="139">
        <f>IF('1045Ei Calcolo'!D160="",0,1)</f>
        <v>0</v>
      </c>
      <c r="W156" s="133">
        <f t="shared" si="34"/>
      </c>
      <c r="X156" s="133">
        <f t="shared" si="35"/>
        <v>0</v>
      </c>
      <c r="Y156" s="264">
        <f t="shared" si="36"/>
      </c>
      <c r="Z156" s="133">
        <f t="shared" si="37"/>
      </c>
      <c r="AA156" s="133">
        <f t="shared" si="38"/>
      </c>
      <c r="AB156" s="133">
        <f t="shared" si="39"/>
      </c>
      <c r="AC156" s="133">
        <f t="shared" si="40"/>
      </c>
      <c r="AD156" s="140">
        <f t="shared" si="41"/>
      </c>
      <c r="AE156" s="135">
        <f t="shared" si="42"/>
      </c>
      <c r="AF156" s="140">
        <f t="shared" si="32"/>
      </c>
      <c r="AG156" s="140"/>
      <c r="AH156" s="135"/>
      <c r="AI156" s="300"/>
    </row>
    <row r="157" spans="1:35" s="268" customFormat="1" ht="16.5" customHeight="1">
      <c r="A157" s="249"/>
      <c r="B157" s="250"/>
      <c r="C157" s="251"/>
      <c r="D157" s="252"/>
      <c r="E157" s="253"/>
      <c r="F157" s="138"/>
      <c r="G157" s="254"/>
      <c r="H157" s="226"/>
      <c r="I157" s="225"/>
      <c r="J157" s="226"/>
      <c r="K157" s="202"/>
      <c r="L157" s="255"/>
      <c r="M157" s="226"/>
      <c r="N157" s="136"/>
      <c r="O157" s="226"/>
      <c r="P157" s="137"/>
      <c r="Q157" s="138"/>
      <c r="R157" s="226"/>
      <c r="S157" s="203"/>
      <c r="T157" s="261"/>
      <c r="U157" s="139">
        <f t="shared" si="33"/>
        <v>0</v>
      </c>
      <c r="V157" s="139">
        <f>IF('1045Ei Calcolo'!D161="",0,1)</f>
        <v>0</v>
      </c>
      <c r="W157" s="133">
        <f t="shared" si="34"/>
      </c>
      <c r="X157" s="133">
        <f t="shared" si="35"/>
        <v>0</v>
      </c>
      <c r="Y157" s="264">
        <f t="shared" si="36"/>
      </c>
      <c r="Z157" s="133">
        <f t="shared" si="37"/>
      </c>
      <c r="AA157" s="133">
        <f t="shared" si="38"/>
      </c>
      <c r="AB157" s="133">
        <f t="shared" si="39"/>
      </c>
      <c r="AC157" s="133">
        <f t="shared" si="40"/>
      </c>
      <c r="AD157" s="140">
        <f t="shared" si="41"/>
      </c>
      <c r="AE157" s="135">
        <f t="shared" si="42"/>
      </c>
      <c r="AF157" s="140">
        <f t="shared" si="32"/>
      </c>
      <c r="AG157" s="140"/>
      <c r="AH157" s="135"/>
      <c r="AI157" s="300"/>
    </row>
    <row r="158" spans="1:35" s="268" customFormat="1" ht="16.5" customHeight="1">
      <c r="A158" s="249"/>
      <c r="B158" s="250"/>
      <c r="C158" s="251"/>
      <c r="D158" s="252"/>
      <c r="E158" s="253"/>
      <c r="F158" s="138"/>
      <c r="G158" s="254"/>
      <c r="H158" s="226"/>
      <c r="I158" s="225"/>
      <c r="J158" s="226"/>
      <c r="K158" s="202"/>
      <c r="L158" s="255"/>
      <c r="M158" s="226"/>
      <c r="N158" s="136"/>
      <c r="O158" s="226"/>
      <c r="P158" s="137"/>
      <c r="Q158" s="138"/>
      <c r="R158" s="226"/>
      <c r="S158" s="203"/>
      <c r="T158" s="261"/>
      <c r="U158" s="139">
        <f t="shared" si="33"/>
        <v>0</v>
      </c>
      <c r="V158" s="139">
        <f>IF('1045Ei Calcolo'!D162="",0,1)</f>
        <v>0</v>
      </c>
      <c r="W158" s="133">
        <f t="shared" si="34"/>
      </c>
      <c r="X158" s="133">
        <f t="shared" si="35"/>
        <v>0</v>
      </c>
      <c r="Y158" s="264">
        <f t="shared" si="36"/>
      </c>
      <c r="Z158" s="133">
        <f t="shared" si="37"/>
      </c>
      <c r="AA158" s="133">
        <f t="shared" si="38"/>
      </c>
      <c r="AB158" s="133">
        <f t="shared" si="39"/>
      </c>
      <c r="AC158" s="133">
        <f t="shared" si="40"/>
      </c>
      <c r="AD158" s="140">
        <f t="shared" si="41"/>
      </c>
      <c r="AE158" s="135">
        <f t="shared" si="42"/>
      </c>
      <c r="AF158" s="140">
        <f t="shared" si="32"/>
      </c>
      <c r="AG158" s="140"/>
      <c r="AH158" s="135"/>
      <c r="AI158" s="300"/>
    </row>
    <row r="159" spans="1:35" s="268" customFormat="1" ht="16.5" customHeight="1">
      <c r="A159" s="249"/>
      <c r="B159" s="250"/>
      <c r="C159" s="251"/>
      <c r="D159" s="252"/>
      <c r="E159" s="253"/>
      <c r="F159" s="138"/>
      <c r="G159" s="254"/>
      <c r="H159" s="226"/>
      <c r="I159" s="225"/>
      <c r="J159" s="226"/>
      <c r="K159" s="202"/>
      <c r="L159" s="255"/>
      <c r="M159" s="226"/>
      <c r="N159" s="136"/>
      <c r="O159" s="226"/>
      <c r="P159" s="137"/>
      <c r="Q159" s="138"/>
      <c r="R159" s="226"/>
      <c r="S159" s="203"/>
      <c r="T159" s="261"/>
      <c r="U159" s="139">
        <f t="shared" si="33"/>
        <v>0</v>
      </c>
      <c r="V159" s="139">
        <f>IF('1045Ei Calcolo'!D163="",0,1)</f>
        <v>0</v>
      </c>
      <c r="W159" s="133">
        <f t="shared" si="34"/>
      </c>
      <c r="X159" s="133">
        <f t="shared" si="35"/>
        <v>0</v>
      </c>
      <c r="Y159" s="264">
        <f t="shared" si="36"/>
      </c>
      <c r="Z159" s="133">
        <f t="shared" si="37"/>
      </c>
      <c r="AA159" s="133">
        <f t="shared" si="38"/>
      </c>
      <c r="AB159" s="133">
        <f t="shared" si="39"/>
      </c>
      <c r="AC159" s="133">
        <f t="shared" si="40"/>
      </c>
      <c r="AD159" s="140">
        <f t="shared" si="41"/>
      </c>
      <c r="AE159" s="135">
        <f t="shared" si="42"/>
      </c>
      <c r="AF159" s="140">
        <f t="shared" si="32"/>
      </c>
      <c r="AG159" s="140"/>
      <c r="AH159" s="135"/>
      <c r="AI159" s="300"/>
    </row>
    <row r="160" spans="1:35" s="268" customFormat="1" ht="16.5" customHeight="1">
      <c r="A160" s="249"/>
      <c r="B160" s="250"/>
      <c r="C160" s="251"/>
      <c r="D160" s="252"/>
      <c r="E160" s="253"/>
      <c r="F160" s="138"/>
      <c r="G160" s="254"/>
      <c r="H160" s="226"/>
      <c r="I160" s="225"/>
      <c r="J160" s="226"/>
      <c r="K160" s="202"/>
      <c r="L160" s="255"/>
      <c r="M160" s="226"/>
      <c r="N160" s="136"/>
      <c r="O160" s="226"/>
      <c r="P160" s="137"/>
      <c r="Q160" s="138"/>
      <c r="R160" s="226"/>
      <c r="S160" s="203"/>
      <c r="T160" s="261"/>
      <c r="U160" s="139">
        <f t="shared" si="33"/>
        <v>0</v>
      </c>
      <c r="V160" s="139">
        <f>IF('1045Ei Calcolo'!D164="",0,1)</f>
        <v>0</v>
      </c>
      <c r="W160" s="133">
        <f t="shared" si="34"/>
      </c>
      <c r="X160" s="133">
        <f t="shared" si="35"/>
        <v>0</v>
      </c>
      <c r="Y160" s="264">
        <f t="shared" si="36"/>
      </c>
      <c r="Z160" s="133">
        <f t="shared" si="37"/>
      </c>
      <c r="AA160" s="133">
        <f t="shared" si="38"/>
      </c>
      <c r="AB160" s="133">
        <f t="shared" si="39"/>
      </c>
      <c r="AC160" s="133">
        <f t="shared" si="40"/>
      </c>
      <c r="AD160" s="140">
        <f t="shared" si="41"/>
      </c>
      <c r="AE160" s="135">
        <f t="shared" si="42"/>
      </c>
      <c r="AF160" s="140">
        <f t="shared" si="32"/>
      </c>
      <c r="AG160" s="140"/>
      <c r="AH160" s="135"/>
      <c r="AI160" s="300"/>
    </row>
    <row r="161" spans="1:35" s="268" customFormat="1" ht="16.5" customHeight="1">
      <c r="A161" s="249"/>
      <c r="B161" s="250"/>
      <c r="C161" s="251"/>
      <c r="D161" s="252"/>
      <c r="E161" s="253"/>
      <c r="F161" s="138"/>
      <c r="G161" s="254"/>
      <c r="H161" s="226"/>
      <c r="I161" s="225"/>
      <c r="J161" s="226"/>
      <c r="K161" s="202"/>
      <c r="L161" s="255"/>
      <c r="M161" s="226"/>
      <c r="N161" s="136"/>
      <c r="O161" s="226"/>
      <c r="P161" s="137"/>
      <c r="Q161" s="138"/>
      <c r="R161" s="226"/>
      <c r="S161" s="203"/>
      <c r="T161" s="261"/>
      <c r="U161" s="139">
        <f t="shared" si="33"/>
        <v>0</v>
      </c>
      <c r="V161" s="139">
        <f>IF('1045Ei Calcolo'!D165="",0,1)</f>
        <v>0</v>
      </c>
      <c r="W161" s="133">
        <f t="shared" si="34"/>
      </c>
      <c r="X161" s="133">
        <f t="shared" si="35"/>
        <v>0</v>
      </c>
      <c r="Y161" s="264">
        <f t="shared" si="36"/>
      </c>
      <c r="Z161" s="133">
        <f t="shared" si="37"/>
      </c>
      <c r="AA161" s="133">
        <f t="shared" si="38"/>
      </c>
      <c r="AB161" s="133">
        <f t="shared" si="39"/>
      </c>
      <c r="AC161" s="133">
        <f t="shared" si="40"/>
      </c>
      <c r="AD161" s="140">
        <f t="shared" si="41"/>
      </c>
      <c r="AE161" s="135">
        <f t="shared" si="42"/>
      </c>
      <c r="AF161" s="140">
        <f t="shared" si="32"/>
      </c>
      <c r="AG161" s="140"/>
      <c r="AH161" s="135"/>
      <c r="AI161" s="300"/>
    </row>
    <row r="162" spans="1:35" s="268" customFormat="1" ht="16.5" customHeight="1">
      <c r="A162" s="249"/>
      <c r="B162" s="250"/>
      <c r="C162" s="251"/>
      <c r="D162" s="252"/>
      <c r="E162" s="253"/>
      <c r="F162" s="138"/>
      <c r="G162" s="254"/>
      <c r="H162" s="226"/>
      <c r="I162" s="225"/>
      <c r="J162" s="226"/>
      <c r="K162" s="202"/>
      <c r="L162" s="255"/>
      <c r="M162" s="226"/>
      <c r="N162" s="136"/>
      <c r="O162" s="226"/>
      <c r="P162" s="137"/>
      <c r="Q162" s="138"/>
      <c r="R162" s="226"/>
      <c r="S162" s="203"/>
      <c r="T162" s="261"/>
      <c r="U162" s="139">
        <f t="shared" si="33"/>
        <v>0</v>
      </c>
      <c r="V162" s="139">
        <f>IF('1045Ei Calcolo'!D166="",0,1)</f>
        <v>0</v>
      </c>
      <c r="W162" s="133">
        <f t="shared" si="34"/>
      </c>
      <c r="X162" s="133">
        <f t="shared" si="35"/>
        <v>0</v>
      </c>
      <c r="Y162" s="264">
        <f t="shared" si="36"/>
      </c>
      <c r="Z162" s="133">
        <f t="shared" si="37"/>
      </c>
      <c r="AA162" s="133">
        <f t="shared" si="38"/>
      </c>
      <c r="AB162" s="133">
        <f t="shared" si="39"/>
      </c>
      <c r="AC162" s="133">
        <f t="shared" si="40"/>
      </c>
      <c r="AD162" s="140">
        <f t="shared" si="41"/>
      </c>
      <c r="AE162" s="135">
        <f t="shared" si="42"/>
      </c>
      <c r="AF162" s="140">
        <f t="shared" si="32"/>
      </c>
      <c r="AG162" s="140"/>
      <c r="AH162" s="135"/>
      <c r="AI162" s="300"/>
    </row>
    <row r="163" spans="1:35" s="268" customFormat="1" ht="16.5" customHeight="1">
      <c r="A163" s="249"/>
      <c r="B163" s="250"/>
      <c r="C163" s="251"/>
      <c r="D163" s="252"/>
      <c r="E163" s="253"/>
      <c r="F163" s="138"/>
      <c r="G163" s="254"/>
      <c r="H163" s="226"/>
      <c r="I163" s="225"/>
      <c r="J163" s="226"/>
      <c r="K163" s="202"/>
      <c r="L163" s="255"/>
      <c r="M163" s="226"/>
      <c r="N163" s="136"/>
      <c r="O163" s="226"/>
      <c r="P163" s="137"/>
      <c r="Q163" s="138"/>
      <c r="R163" s="226"/>
      <c r="S163" s="203"/>
      <c r="T163" s="261"/>
      <c r="U163" s="139">
        <f t="shared" si="33"/>
        <v>0</v>
      </c>
      <c r="V163" s="139">
        <f>IF('1045Ei Calcolo'!D167="",0,1)</f>
        <v>0</v>
      </c>
      <c r="W163" s="133">
        <f t="shared" si="34"/>
      </c>
      <c r="X163" s="133">
        <f t="shared" si="35"/>
        <v>0</v>
      </c>
      <c r="Y163" s="264">
        <f t="shared" si="36"/>
      </c>
      <c r="Z163" s="133">
        <f t="shared" si="37"/>
      </c>
      <c r="AA163" s="133">
        <f t="shared" si="38"/>
      </c>
      <c r="AB163" s="133">
        <f t="shared" si="39"/>
      </c>
      <c r="AC163" s="133">
        <f t="shared" si="40"/>
      </c>
      <c r="AD163" s="140">
        <f t="shared" si="41"/>
      </c>
      <c r="AE163" s="135">
        <f t="shared" si="42"/>
      </c>
      <c r="AF163" s="140">
        <f t="shared" si="32"/>
      </c>
      <c r="AG163" s="140"/>
      <c r="AH163" s="135"/>
      <c r="AI163" s="300"/>
    </row>
    <row r="164" spans="1:35" s="268" customFormat="1" ht="16.5" customHeight="1">
      <c r="A164" s="249"/>
      <c r="B164" s="250"/>
      <c r="C164" s="251"/>
      <c r="D164" s="252"/>
      <c r="E164" s="253"/>
      <c r="F164" s="138"/>
      <c r="G164" s="254"/>
      <c r="H164" s="226"/>
      <c r="I164" s="225"/>
      <c r="J164" s="226"/>
      <c r="K164" s="202"/>
      <c r="L164" s="255"/>
      <c r="M164" s="226"/>
      <c r="N164" s="136"/>
      <c r="O164" s="226"/>
      <c r="P164" s="137"/>
      <c r="Q164" s="138"/>
      <c r="R164" s="226"/>
      <c r="S164" s="203"/>
      <c r="T164" s="261"/>
      <c r="U164" s="139">
        <f t="shared" si="33"/>
        <v>0</v>
      </c>
      <c r="V164" s="139">
        <f>IF('1045Ei Calcolo'!D168="",0,1)</f>
        <v>0</v>
      </c>
      <c r="W164" s="133">
        <f t="shared" si="34"/>
      </c>
      <c r="X164" s="133">
        <f t="shared" si="35"/>
        <v>0</v>
      </c>
      <c r="Y164" s="264">
        <f t="shared" si="36"/>
      </c>
      <c r="Z164" s="133">
        <f t="shared" si="37"/>
      </c>
      <c r="AA164" s="133">
        <f t="shared" si="38"/>
      </c>
      <c r="AB164" s="133">
        <f t="shared" si="39"/>
      </c>
      <c r="AC164" s="133">
        <f t="shared" si="40"/>
      </c>
      <c r="AD164" s="140">
        <f t="shared" si="41"/>
      </c>
      <c r="AE164" s="135">
        <f t="shared" si="42"/>
      </c>
      <c r="AF164" s="140">
        <f t="shared" si="32"/>
      </c>
      <c r="AG164" s="140"/>
      <c r="AH164" s="135"/>
      <c r="AI164" s="300"/>
    </row>
    <row r="165" spans="1:35" s="268" customFormat="1" ht="16.5" customHeight="1">
      <c r="A165" s="249"/>
      <c r="B165" s="250"/>
      <c r="C165" s="251"/>
      <c r="D165" s="252"/>
      <c r="E165" s="253"/>
      <c r="F165" s="138"/>
      <c r="G165" s="254"/>
      <c r="H165" s="226"/>
      <c r="I165" s="225"/>
      <c r="J165" s="226"/>
      <c r="K165" s="202"/>
      <c r="L165" s="255"/>
      <c r="M165" s="226"/>
      <c r="N165" s="136"/>
      <c r="O165" s="226"/>
      <c r="P165" s="137"/>
      <c r="Q165" s="138"/>
      <c r="R165" s="226"/>
      <c r="S165" s="203"/>
      <c r="T165" s="261"/>
      <c r="U165" s="139">
        <f t="shared" si="33"/>
        <v>0</v>
      </c>
      <c r="V165" s="139">
        <f>IF('1045Ei Calcolo'!D169="",0,1)</f>
        <v>0</v>
      </c>
      <c r="W165" s="133">
        <f t="shared" si="34"/>
      </c>
      <c r="X165" s="133">
        <f t="shared" si="35"/>
        <v>0</v>
      </c>
      <c r="Y165" s="264">
        <f t="shared" si="36"/>
      </c>
      <c r="Z165" s="133">
        <f t="shared" si="37"/>
      </c>
      <c r="AA165" s="133">
        <f t="shared" si="38"/>
      </c>
      <c r="AB165" s="133">
        <f t="shared" si="39"/>
      </c>
      <c r="AC165" s="133">
        <f t="shared" si="40"/>
      </c>
      <c r="AD165" s="140">
        <f t="shared" si="41"/>
      </c>
      <c r="AE165" s="135">
        <f t="shared" si="42"/>
      </c>
      <c r="AF165" s="140">
        <f t="shared" si="32"/>
      </c>
      <c r="AG165" s="140"/>
      <c r="AH165" s="135"/>
      <c r="AI165" s="300"/>
    </row>
    <row r="166" spans="1:35" s="268" customFormat="1" ht="16.5" customHeight="1">
      <c r="A166" s="249"/>
      <c r="B166" s="250"/>
      <c r="C166" s="251"/>
      <c r="D166" s="252"/>
      <c r="E166" s="253"/>
      <c r="F166" s="138"/>
      <c r="G166" s="254"/>
      <c r="H166" s="226"/>
      <c r="I166" s="225"/>
      <c r="J166" s="226"/>
      <c r="K166" s="202"/>
      <c r="L166" s="255"/>
      <c r="M166" s="226"/>
      <c r="N166" s="136"/>
      <c r="O166" s="226"/>
      <c r="P166" s="137"/>
      <c r="Q166" s="138"/>
      <c r="R166" s="226"/>
      <c r="S166" s="203"/>
      <c r="T166" s="261"/>
      <c r="U166" s="139">
        <f t="shared" si="33"/>
        <v>0</v>
      </c>
      <c r="V166" s="139">
        <f>IF('1045Ei Calcolo'!D170="",0,1)</f>
        <v>0</v>
      </c>
      <c r="W166" s="133">
        <f t="shared" si="34"/>
      </c>
      <c r="X166" s="133">
        <f t="shared" si="35"/>
        <v>0</v>
      </c>
      <c r="Y166" s="264">
        <f t="shared" si="36"/>
      </c>
      <c r="Z166" s="133">
        <f t="shared" si="37"/>
      </c>
      <c r="AA166" s="133">
        <f t="shared" si="38"/>
      </c>
      <c r="AB166" s="133">
        <f t="shared" si="39"/>
      </c>
      <c r="AC166" s="133">
        <f t="shared" si="40"/>
      </c>
      <c r="AD166" s="140">
        <f t="shared" si="41"/>
      </c>
      <c r="AE166" s="135">
        <f t="shared" si="42"/>
      </c>
      <c r="AF166" s="140">
        <f t="shared" si="32"/>
      </c>
      <c r="AG166" s="140"/>
      <c r="AH166" s="135"/>
      <c r="AI166" s="300"/>
    </row>
    <row r="167" spans="1:35" s="268" customFormat="1" ht="16.5" customHeight="1">
      <c r="A167" s="249"/>
      <c r="B167" s="250"/>
      <c r="C167" s="251"/>
      <c r="D167" s="252"/>
      <c r="E167" s="253"/>
      <c r="F167" s="138"/>
      <c r="G167" s="254"/>
      <c r="H167" s="226"/>
      <c r="I167" s="225"/>
      <c r="J167" s="226"/>
      <c r="K167" s="202"/>
      <c r="L167" s="255"/>
      <c r="M167" s="226"/>
      <c r="N167" s="136"/>
      <c r="O167" s="226"/>
      <c r="P167" s="137"/>
      <c r="Q167" s="138"/>
      <c r="R167" s="226"/>
      <c r="S167" s="203"/>
      <c r="T167" s="261"/>
      <c r="U167" s="139">
        <f t="shared" si="33"/>
        <v>0</v>
      </c>
      <c r="V167" s="139">
        <f>IF('1045Ei Calcolo'!D171="",0,1)</f>
        <v>0</v>
      </c>
      <c r="W167" s="133">
        <f t="shared" si="34"/>
      </c>
      <c r="X167" s="133">
        <f t="shared" si="35"/>
        <v>0</v>
      </c>
      <c r="Y167" s="264">
        <f t="shared" si="36"/>
      </c>
      <c r="Z167" s="133">
        <f t="shared" si="37"/>
      </c>
      <c r="AA167" s="133">
        <f t="shared" si="38"/>
      </c>
      <c r="AB167" s="133">
        <f t="shared" si="39"/>
      </c>
      <c r="AC167" s="133">
        <f t="shared" si="40"/>
      </c>
      <c r="AD167" s="140">
        <f t="shared" si="41"/>
      </c>
      <c r="AE167" s="135">
        <f t="shared" si="42"/>
      </c>
      <c r="AF167" s="140">
        <f t="shared" si="32"/>
      </c>
      <c r="AG167" s="140"/>
      <c r="AH167" s="135"/>
      <c r="AI167" s="300"/>
    </row>
    <row r="168" spans="1:35" s="268" customFormat="1" ht="16.5" customHeight="1">
      <c r="A168" s="249"/>
      <c r="B168" s="250"/>
      <c r="C168" s="251"/>
      <c r="D168" s="252"/>
      <c r="E168" s="253"/>
      <c r="F168" s="138"/>
      <c r="G168" s="254"/>
      <c r="H168" s="226"/>
      <c r="I168" s="225"/>
      <c r="J168" s="226"/>
      <c r="K168" s="202"/>
      <c r="L168" s="255"/>
      <c r="M168" s="226"/>
      <c r="N168" s="136"/>
      <c r="O168" s="226"/>
      <c r="P168" s="137"/>
      <c r="Q168" s="138"/>
      <c r="R168" s="226"/>
      <c r="S168" s="203"/>
      <c r="T168" s="261"/>
      <c r="U168" s="139">
        <f t="shared" si="33"/>
        <v>0</v>
      </c>
      <c r="V168" s="139">
        <f>IF('1045Ei Calcolo'!D172="",0,1)</f>
        <v>0</v>
      </c>
      <c r="W168" s="133">
        <f t="shared" si="34"/>
      </c>
      <c r="X168" s="133">
        <f t="shared" si="35"/>
        <v>0</v>
      </c>
      <c r="Y168" s="264">
        <f t="shared" si="36"/>
      </c>
      <c r="Z168" s="133">
        <f t="shared" si="37"/>
      </c>
      <c r="AA168" s="133">
        <f t="shared" si="38"/>
      </c>
      <c r="AB168" s="133">
        <f t="shared" si="39"/>
      </c>
      <c r="AC168" s="133">
        <f t="shared" si="40"/>
      </c>
      <c r="AD168" s="140">
        <f t="shared" si="41"/>
      </c>
      <c r="AE168" s="135">
        <f t="shared" si="42"/>
      </c>
      <c r="AF168" s="140">
        <f t="shared" si="32"/>
      </c>
      <c r="AG168" s="140"/>
      <c r="AH168" s="135"/>
      <c r="AI168" s="300"/>
    </row>
    <row r="169" spans="1:35" s="268" customFormat="1" ht="16.5" customHeight="1">
      <c r="A169" s="249"/>
      <c r="B169" s="250"/>
      <c r="C169" s="251"/>
      <c r="D169" s="252"/>
      <c r="E169" s="253"/>
      <c r="F169" s="138"/>
      <c r="G169" s="254"/>
      <c r="H169" s="226"/>
      <c r="I169" s="225"/>
      <c r="J169" s="226"/>
      <c r="K169" s="202"/>
      <c r="L169" s="255"/>
      <c r="M169" s="226"/>
      <c r="N169" s="136"/>
      <c r="O169" s="226"/>
      <c r="P169" s="137"/>
      <c r="Q169" s="138"/>
      <c r="R169" s="226"/>
      <c r="S169" s="203"/>
      <c r="T169" s="261"/>
      <c r="U169" s="139">
        <f t="shared" si="33"/>
        <v>0</v>
      </c>
      <c r="V169" s="139">
        <f>IF('1045Ei Calcolo'!D173="",0,1)</f>
        <v>0</v>
      </c>
      <c r="W169" s="133">
        <f t="shared" si="34"/>
      </c>
      <c r="X169" s="133">
        <f t="shared" si="35"/>
        <v>0</v>
      </c>
      <c r="Y169" s="264">
        <f t="shared" si="36"/>
      </c>
      <c r="Z169" s="133">
        <f t="shared" si="37"/>
      </c>
      <c r="AA169" s="133">
        <f t="shared" si="38"/>
      </c>
      <c r="AB169" s="133">
        <f t="shared" si="39"/>
      </c>
      <c r="AC169" s="133">
        <f t="shared" si="40"/>
      </c>
      <c r="AD169" s="140">
        <f t="shared" si="41"/>
      </c>
      <c r="AE169" s="135">
        <f t="shared" si="42"/>
      </c>
      <c r="AF169" s="140">
        <f t="shared" si="32"/>
      </c>
      <c r="AG169" s="140"/>
      <c r="AH169" s="135"/>
      <c r="AI169" s="300"/>
    </row>
    <row r="170" spans="1:35" s="268" customFormat="1" ht="16.5" customHeight="1">
      <c r="A170" s="249"/>
      <c r="B170" s="250"/>
      <c r="C170" s="251"/>
      <c r="D170" s="252"/>
      <c r="E170" s="253"/>
      <c r="F170" s="138"/>
      <c r="G170" s="254"/>
      <c r="H170" s="226"/>
      <c r="I170" s="225"/>
      <c r="J170" s="226"/>
      <c r="K170" s="202"/>
      <c r="L170" s="255"/>
      <c r="M170" s="226"/>
      <c r="N170" s="136"/>
      <c r="O170" s="226"/>
      <c r="P170" s="137"/>
      <c r="Q170" s="138"/>
      <c r="R170" s="226"/>
      <c r="S170" s="203"/>
      <c r="T170" s="261"/>
      <c r="U170" s="139">
        <f t="shared" si="33"/>
        <v>0</v>
      </c>
      <c r="V170" s="139">
        <f>IF('1045Ei Calcolo'!D174="",0,1)</f>
        <v>0</v>
      </c>
      <c r="W170" s="133">
        <f t="shared" si="34"/>
      </c>
      <c r="X170" s="133">
        <f t="shared" si="35"/>
        <v>0</v>
      </c>
      <c r="Y170" s="264">
        <f t="shared" si="36"/>
      </c>
      <c r="Z170" s="133">
        <f t="shared" si="37"/>
      </c>
      <c r="AA170" s="133">
        <f t="shared" si="38"/>
      </c>
      <c r="AB170" s="133">
        <f t="shared" si="39"/>
      </c>
      <c r="AC170" s="133">
        <f t="shared" si="40"/>
      </c>
      <c r="AD170" s="140">
        <f t="shared" si="41"/>
      </c>
      <c r="AE170" s="135">
        <f t="shared" si="42"/>
      </c>
      <c r="AF170" s="140">
        <f t="shared" si="32"/>
      </c>
      <c r="AG170" s="140"/>
      <c r="AH170" s="135"/>
      <c r="AI170" s="300"/>
    </row>
    <row r="171" spans="1:35" s="268" customFormat="1" ht="16.5" customHeight="1">
      <c r="A171" s="249"/>
      <c r="B171" s="250"/>
      <c r="C171" s="251"/>
      <c r="D171" s="252"/>
      <c r="E171" s="253"/>
      <c r="F171" s="138"/>
      <c r="G171" s="254"/>
      <c r="H171" s="226"/>
      <c r="I171" s="225"/>
      <c r="J171" s="226"/>
      <c r="K171" s="202"/>
      <c r="L171" s="255"/>
      <c r="M171" s="226"/>
      <c r="N171" s="136"/>
      <c r="O171" s="226"/>
      <c r="P171" s="137"/>
      <c r="Q171" s="138"/>
      <c r="R171" s="226"/>
      <c r="S171" s="203"/>
      <c r="T171" s="261"/>
      <c r="U171" s="139">
        <f t="shared" si="33"/>
        <v>0</v>
      </c>
      <c r="V171" s="139">
        <f>IF('1045Ei Calcolo'!D175="",0,1)</f>
        <v>0</v>
      </c>
      <c r="W171" s="133">
        <f t="shared" si="34"/>
      </c>
      <c r="X171" s="133">
        <f t="shared" si="35"/>
        <v>0</v>
      </c>
      <c r="Y171" s="264">
        <f t="shared" si="36"/>
      </c>
      <c r="Z171" s="133">
        <f t="shared" si="37"/>
      </c>
      <c r="AA171" s="133">
        <f t="shared" si="38"/>
      </c>
      <c r="AB171" s="133">
        <f t="shared" si="39"/>
      </c>
      <c r="AC171" s="133">
        <f t="shared" si="40"/>
      </c>
      <c r="AD171" s="140">
        <f t="shared" si="41"/>
      </c>
      <c r="AE171" s="135">
        <f t="shared" si="42"/>
      </c>
      <c r="AF171" s="140">
        <f t="shared" si="32"/>
      </c>
      <c r="AG171" s="140"/>
      <c r="AH171" s="135"/>
      <c r="AI171" s="300"/>
    </row>
    <row r="172" spans="1:35" s="268" customFormat="1" ht="16.5" customHeight="1">
      <c r="A172" s="249"/>
      <c r="B172" s="250"/>
      <c r="C172" s="251"/>
      <c r="D172" s="252"/>
      <c r="E172" s="253"/>
      <c r="F172" s="138"/>
      <c r="G172" s="254"/>
      <c r="H172" s="226"/>
      <c r="I172" s="225"/>
      <c r="J172" s="226"/>
      <c r="K172" s="202"/>
      <c r="L172" s="255"/>
      <c r="M172" s="226"/>
      <c r="N172" s="136"/>
      <c r="O172" s="226"/>
      <c r="P172" s="137"/>
      <c r="Q172" s="138"/>
      <c r="R172" s="226"/>
      <c r="S172" s="203"/>
      <c r="T172" s="261"/>
      <c r="U172" s="139">
        <f t="shared" si="33"/>
        <v>0</v>
      </c>
      <c r="V172" s="139">
        <f>IF('1045Ei Calcolo'!D176="",0,1)</f>
        <v>0</v>
      </c>
      <c r="W172" s="133">
        <f t="shared" si="34"/>
      </c>
      <c r="X172" s="133">
        <f t="shared" si="35"/>
        <v>0</v>
      </c>
      <c r="Y172" s="264">
        <f t="shared" si="36"/>
      </c>
      <c r="Z172" s="133">
        <f t="shared" si="37"/>
      </c>
      <c r="AA172" s="133">
        <f t="shared" si="38"/>
      </c>
      <c r="AB172" s="133">
        <f t="shared" si="39"/>
      </c>
      <c r="AC172" s="133">
        <f t="shared" si="40"/>
      </c>
      <c r="AD172" s="140">
        <f t="shared" si="41"/>
      </c>
      <c r="AE172" s="135">
        <f t="shared" si="42"/>
      </c>
      <c r="AF172" s="140">
        <f aca="true" t="shared" si="43" ref="AF172:AF203">IF(AD172&lt;AE172,AD172,AE172)</f>
      </c>
      <c r="AG172" s="140"/>
      <c r="AH172" s="135"/>
      <c r="AI172" s="300"/>
    </row>
    <row r="173" spans="1:35" s="268" customFormat="1" ht="16.5" customHeight="1">
      <c r="A173" s="249"/>
      <c r="B173" s="250"/>
      <c r="C173" s="251"/>
      <c r="D173" s="252"/>
      <c r="E173" s="253"/>
      <c r="F173" s="138"/>
      <c r="G173" s="254"/>
      <c r="H173" s="226"/>
      <c r="I173" s="225"/>
      <c r="J173" s="226"/>
      <c r="K173" s="202"/>
      <c r="L173" s="255"/>
      <c r="M173" s="226"/>
      <c r="N173" s="136"/>
      <c r="O173" s="226"/>
      <c r="P173" s="137"/>
      <c r="Q173" s="138"/>
      <c r="R173" s="226"/>
      <c r="S173" s="203"/>
      <c r="T173" s="261"/>
      <c r="U173" s="139">
        <f t="shared" si="33"/>
        <v>0</v>
      </c>
      <c r="V173" s="139">
        <f>IF('1045Ei Calcolo'!D177="",0,1)</f>
        <v>0</v>
      </c>
      <c r="W173" s="133">
        <f t="shared" si="34"/>
      </c>
      <c r="X173" s="133">
        <f t="shared" si="35"/>
        <v>0</v>
      </c>
      <c r="Y173" s="264">
        <f t="shared" si="36"/>
      </c>
      <c r="Z173" s="133">
        <f t="shared" si="37"/>
      </c>
      <c r="AA173" s="133">
        <f t="shared" si="38"/>
      </c>
      <c r="AB173" s="133">
        <f t="shared" si="39"/>
      </c>
      <c r="AC173" s="133">
        <f t="shared" si="40"/>
      </c>
      <c r="AD173" s="140">
        <f t="shared" si="41"/>
      </c>
      <c r="AE173" s="135">
        <f t="shared" si="42"/>
      </c>
      <c r="AF173" s="140">
        <f t="shared" si="43"/>
      </c>
      <c r="AG173" s="140"/>
      <c r="AH173" s="135"/>
      <c r="AI173" s="300"/>
    </row>
    <row r="174" spans="1:35" s="268" customFormat="1" ht="16.5" customHeight="1">
      <c r="A174" s="249"/>
      <c r="B174" s="250"/>
      <c r="C174" s="251"/>
      <c r="D174" s="252"/>
      <c r="E174" s="253"/>
      <c r="F174" s="138"/>
      <c r="G174" s="254"/>
      <c r="H174" s="226"/>
      <c r="I174" s="225"/>
      <c r="J174" s="226"/>
      <c r="K174" s="202"/>
      <c r="L174" s="255"/>
      <c r="M174" s="226"/>
      <c r="N174" s="136"/>
      <c r="O174" s="226"/>
      <c r="P174" s="137"/>
      <c r="Q174" s="138"/>
      <c r="R174" s="226"/>
      <c r="S174" s="203"/>
      <c r="T174" s="261"/>
      <c r="U174" s="139">
        <f t="shared" si="33"/>
        <v>0</v>
      </c>
      <c r="V174" s="139">
        <f>IF('1045Ei Calcolo'!D178="",0,1)</f>
        <v>0</v>
      </c>
      <c r="W174" s="133">
        <f t="shared" si="34"/>
      </c>
      <c r="X174" s="133">
        <f t="shared" si="35"/>
        <v>0</v>
      </c>
      <c r="Y174" s="264">
        <f t="shared" si="36"/>
      </c>
      <c r="Z174" s="133">
        <f t="shared" si="37"/>
      </c>
      <c r="AA174" s="133">
        <f t="shared" si="38"/>
      </c>
      <c r="AB174" s="133">
        <f t="shared" si="39"/>
      </c>
      <c r="AC174" s="133">
        <f t="shared" si="40"/>
      </c>
      <c r="AD174" s="140">
        <f t="shared" si="41"/>
      </c>
      <c r="AE174" s="135">
        <f t="shared" si="42"/>
      </c>
      <c r="AF174" s="140">
        <f t="shared" si="43"/>
      </c>
      <c r="AG174" s="140"/>
      <c r="AH174" s="135"/>
      <c r="AI174" s="300"/>
    </row>
    <row r="175" spans="1:35" s="268" customFormat="1" ht="16.5" customHeight="1">
      <c r="A175" s="249"/>
      <c r="B175" s="250"/>
      <c r="C175" s="251"/>
      <c r="D175" s="252"/>
      <c r="E175" s="253"/>
      <c r="F175" s="138"/>
      <c r="G175" s="254"/>
      <c r="H175" s="226"/>
      <c r="I175" s="225"/>
      <c r="J175" s="226"/>
      <c r="K175" s="202"/>
      <c r="L175" s="255"/>
      <c r="M175" s="226"/>
      <c r="N175" s="136"/>
      <c r="O175" s="226"/>
      <c r="P175" s="137"/>
      <c r="Q175" s="138"/>
      <c r="R175" s="226"/>
      <c r="S175" s="203"/>
      <c r="T175" s="261"/>
      <c r="U175" s="139">
        <f t="shared" si="33"/>
        <v>0</v>
      </c>
      <c r="V175" s="139">
        <f>IF('1045Ei Calcolo'!D179="",0,1)</f>
        <v>0</v>
      </c>
      <c r="W175" s="133">
        <f t="shared" si="34"/>
      </c>
      <c r="X175" s="133">
        <f t="shared" si="35"/>
        <v>0</v>
      </c>
      <c r="Y175" s="264">
        <f t="shared" si="36"/>
      </c>
      <c r="Z175" s="133">
        <f t="shared" si="37"/>
      </c>
      <c r="AA175" s="133">
        <f t="shared" si="38"/>
      </c>
      <c r="AB175" s="133">
        <f t="shared" si="39"/>
      </c>
      <c r="AC175" s="133">
        <f t="shared" si="40"/>
      </c>
      <c r="AD175" s="140">
        <f t="shared" si="41"/>
      </c>
      <c r="AE175" s="135">
        <f t="shared" si="42"/>
      </c>
      <c r="AF175" s="140">
        <f t="shared" si="43"/>
      </c>
      <c r="AG175" s="140"/>
      <c r="AH175" s="135"/>
      <c r="AI175" s="300"/>
    </row>
    <row r="176" spans="1:35" s="268" customFormat="1" ht="16.5" customHeight="1">
      <c r="A176" s="249"/>
      <c r="B176" s="250"/>
      <c r="C176" s="251"/>
      <c r="D176" s="252"/>
      <c r="E176" s="253"/>
      <c r="F176" s="138"/>
      <c r="G176" s="254"/>
      <c r="H176" s="226"/>
      <c r="I176" s="225"/>
      <c r="J176" s="226"/>
      <c r="K176" s="202"/>
      <c r="L176" s="255"/>
      <c r="M176" s="226"/>
      <c r="N176" s="136"/>
      <c r="O176" s="226"/>
      <c r="P176" s="137"/>
      <c r="Q176" s="138"/>
      <c r="R176" s="226"/>
      <c r="S176" s="203"/>
      <c r="T176" s="261"/>
      <c r="U176" s="139">
        <f t="shared" si="33"/>
        <v>0</v>
      </c>
      <c r="V176" s="139">
        <f>IF('1045Ei Calcolo'!D180="",0,1)</f>
        <v>0</v>
      </c>
      <c r="W176" s="133">
        <f t="shared" si="34"/>
      </c>
      <c r="X176" s="133">
        <f t="shared" si="35"/>
        <v>0</v>
      </c>
      <c r="Y176" s="264">
        <f t="shared" si="36"/>
      </c>
      <c r="Z176" s="133">
        <f t="shared" si="37"/>
      </c>
      <c r="AA176" s="133">
        <f t="shared" si="38"/>
      </c>
      <c r="AB176" s="133">
        <f t="shared" si="39"/>
      </c>
      <c r="AC176" s="133">
        <f t="shared" si="40"/>
      </c>
      <c r="AD176" s="140">
        <f t="shared" si="41"/>
      </c>
      <c r="AE176" s="135">
        <f t="shared" si="42"/>
      </c>
      <c r="AF176" s="140">
        <f t="shared" si="43"/>
      </c>
      <c r="AG176" s="140"/>
      <c r="AH176" s="135"/>
      <c r="AI176" s="300"/>
    </row>
    <row r="177" spans="1:35" s="268" customFormat="1" ht="16.5" customHeight="1">
      <c r="A177" s="249"/>
      <c r="B177" s="250"/>
      <c r="C177" s="251"/>
      <c r="D177" s="252"/>
      <c r="E177" s="253"/>
      <c r="F177" s="138"/>
      <c r="G177" s="254"/>
      <c r="H177" s="226"/>
      <c r="I177" s="225"/>
      <c r="J177" s="226"/>
      <c r="K177" s="202"/>
      <c r="L177" s="255"/>
      <c r="M177" s="226"/>
      <c r="N177" s="136"/>
      <c r="O177" s="226"/>
      <c r="P177" s="137"/>
      <c r="Q177" s="138"/>
      <c r="R177" s="226"/>
      <c r="S177" s="203"/>
      <c r="T177" s="261"/>
      <c r="U177" s="139">
        <f t="shared" si="33"/>
        <v>0</v>
      </c>
      <c r="V177" s="139">
        <f>IF('1045Ei Calcolo'!D181="",0,1)</f>
        <v>0</v>
      </c>
      <c r="W177" s="133">
        <f t="shared" si="34"/>
      </c>
      <c r="X177" s="133">
        <f t="shared" si="35"/>
        <v>0</v>
      </c>
      <c r="Y177" s="264">
        <f t="shared" si="36"/>
      </c>
      <c r="Z177" s="133">
        <f t="shared" si="37"/>
      </c>
      <c r="AA177" s="133">
        <f t="shared" si="38"/>
      </c>
      <c r="AB177" s="133">
        <f t="shared" si="39"/>
      </c>
      <c r="AC177" s="133">
        <f t="shared" si="40"/>
      </c>
      <c r="AD177" s="140">
        <f t="shared" si="41"/>
      </c>
      <c r="AE177" s="135">
        <f t="shared" si="42"/>
      </c>
      <c r="AF177" s="140">
        <f t="shared" si="43"/>
      </c>
      <c r="AG177" s="140"/>
      <c r="AH177" s="135"/>
      <c r="AI177" s="300"/>
    </row>
    <row r="178" spans="1:35" s="268" customFormat="1" ht="16.5" customHeight="1">
      <c r="A178" s="249"/>
      <c r="B178" s="250"/>
      <c r="C178" s="251"/>
      <c r="D178" s="252"/>
      <c r="E178" s="253"/>
      <c r="F178" s="138"/>
      <c r="G178" s="254"/>
      <c r="H178" s="226"/>
      <c r="I178" s="225"/>
      <c r="J178" s="226"/>
      <c r="K178" s="202"/>
      <c r="L178" s="255"/>
      <c r="M178" s="226"/>
      <c r="N178" s="136"/>
      <c r="O178" s="226"/>
      <c r="P178" s="137"/>
      <c r="Q178" s="138"/>
      <c r="R178" s="226"/>
      <c r="S178" s="203"/>
      <c r="T178" s="261"/>
      <c r="U178" s="139">
        <f t="shared" si="33"/>
        <v>0</v>
      </c>
      <c r="V178" s="139">
        <f>IF('1045Ei Calcolo'!D182="",0,1)</f>
        <v>0</v>
      </c>
      <c r="W178" s="133">
        <f t="shared" si="34"/>
      </c>
      <c r="X178" s="133">
        <f t="shared" si="35"/>
        <v>0</v>
      </c>
      <c r="Y178" s="264">
        <f t="shared" si="36"/>
      </c>
      <c r="Z178" s="133">
        <f t="shared" si="37"/>
      </c>
      <c r="AA178" s="133">
        <f t="shared" si="38"/>
      </c>
      <c r="AB178" s="133">
        <f t="shared" si="39"/>
      </c>
      <c r="AC178" s="133">
        <f t="shared" si="40"/>
      </c>
      <c r="AD178" s="140">
        <f t="shared" si="41"/>
      </c>
      <c r="AE178" s="135">
        <f t="shared" si="42"/>
      </c>
      <c r="AF178" s="140">
        <f t="shared" si="43"/>
      </c>
      <c r="AG178" s="140"/>
      <c r="AH178" s="135"/>
      <c r="AI178" s="300"/>
    </row>
    <row r="179" spans="1:35" s="268" customFormat="1" ht="16.5" customHeight="1">
      <c r="A179" s="249"/>
      <c r="B179" s="250"/>
      <c r="C179" s="251"/>
      <c r="D179" s="252"/>
      <c r="E179" s="253"/>
      <c r="F179" s="138"/>
      <c r="G179" s="254"/>
      <c r="H179" s="226"/>
      <c r="I179" s="225"/>
      <c r="J179" s="226"/>
      <c r="K179" s="202"/>
      <c r="L179" s="255"/>
      <c r="M179" s="226"/>
      <c r="N179" s="136"/>
      <c r="O179" s="226"/>
      <c r="P179" s="137"/>
      <c r="Q179" s="138"/>
      <c r="R179" s="226"/>
      <c r="S179" s="203"/>
      <c r="T179" s="261"/>
      <c r="U179" s="139">
        <f t="shared" si="33"/>
        <v>0</v>
      </c>
      <c r="V179" s="139">
        <f>IF('1045Ei Calcolo'!D183="",0,1)</f>
        <v>0</v>
      </c>
      <c r="W179" s="133">
        <f t="shared" si="34"/>
      </c>
      <c r="X179" s="133">
        <f t="shared" si="35"/>
        <v>0</v>
      </c>
      <c r="Y179" s="264">
        <f t="shared" si="36"/>
      </c>
      <c r="Z179" s="133">
        <f t="shared" si="37"/>
      </c>
      <c r="AA179" s="133">
        <f t="shared" si="38"/>
      </c>
      <c r="AB179" s="133">
        <f t="shared" si="39"/>
      </c>
      <c r="AC179" s="133">
        <f t="shared" si="40"/>
      </c>
      <c r="AD179" s="140">
        <f t="shared" si="41"/>
      </c>
      <c r="AE179" s="135">
        <f t="shared" si="42"/>
      </c>
      <c r="AF179" s="140">
        <f t="shared" si="43"/>
      </c>
      <c r="AG179" s="140"/>
      <c r="AH179" s="135"/>
      <c r="AI179" s="300"/>
    </row>
    <row r="180" spans="1:35" s="268" customFormat="1" ht="16.5" customHeight="1">
      <c r="A180" s="249"/>
      <c r="B180" s="250"/>
      <c r="C180" s="251"/>
      <c r="D180" s="252"/>
      <c r="E180" s="253"/>
      <c r="F180" s="138"/>
      <c r="G180" s="254"/>
      <c r="H180" s="226"/>
      <c r="I180" s="225"/>
      <c r="J180" s="226"/>
      <c r="K180" s="202"/>
      <c r="L180" s="255"/>
      <c r="M180" s="226"/>
      <c r="N180" s="136"/>
      <c r="O180" s="226"/>
      <c r="P180" s="137"/>
      <c r="Q180" s="138"/>
      <c r="R180" s="226"/>
      <c r="S180" s="203"/>
      <c r="T180" s="261"/>
      <c r="U180" s="139">
        <f t="shared" si="33"/>
        <v>0</v>
      </c>
      <c r="V180" s="139">
        <f>IF('1045Ei Calcolo'!D184="",0,1)</f>
        <v>0</v>
      </c>
      <c r="W180" s="133">
        <f t="shared" si="34"/>
      </c>
      <c r="X180" s="133">
        <f t="shared" si="35"/>
        <v>0</v>
      </c>
      <c r="Y180" s="264">
        <f t="shared" si="36"/>
      </c>
      <c r="Z180" s="133">
        <f t="shared" si="37"/>
      </c>
      <c r="AA180" s="133">
        <f t="shared" si="38"/>
      </c>
      <c r="AB180" s="133">
        <f t="shared" si="39"/>
      </c>
      <c r="AC180" s="133">
        <f t="shared" si="40"/>
      </c>
      <c r="AD180" s="140">
        <f t="shared" si="41"/>
      </c>
      <c r="AE180" s="135">
        <f t="shared" si="42"/>
      </c>
      <c r="AF180" s="140">
        <f t="shared" si="43"/>
      </c>
      <c r="AG180" s="140"/>
      <c r="AH180" s="135"/>
      <c r="AI180" s="300"/>
    </row>
    <row r="181" spans="1:35" s="268" customFormat="1" ht="16.5" customHeight="1">
      <c r="A181" s="249"/>
      <c r="B181" s="250"/>
      <c r="C181" s="251"/>
      <c r="D181" s="252"/>
      <c r="E181" s="253"/>
      <c r="F181" s="138"/>
      <c r="G181" s="254"/>
      <c r="H181" s="226"/>
      <c r="I181" s="225"/>
      <c r="J181" s="226"/>
      <c r="K181" s="202"/>
      <c r="L181" s="255"/>
      <c r="M181" s="226"/>
      <c r="N181" s="136"/>
      <c r="O181" s="226"/>
      <c r="P181" s="137"/>
      <c r="Q181" s="138"/>
      <c r="R181" s="226"/>
      <c r="S181" s="203"/>
      <c r="T181" s="261"/>
      <c r="U181" s="139">
        <f t="shared" si="33"/>
        <v>0</v>
      </c>
      <c r="V181" s="139">
        <f>IF('1045Ei Calcolo'!D185="",0,1)</f>
        <v>0</v>
      </c>
      <c r="W181" s="133">
        <f t="shared" si="34"/>
      </c>
      <c r="X181" s="133">
        <f t="shared" si="35"/>
        <v>0</v>
      </c>
      <c r="Y181" s="264">
        <f t="shared" si="36"/>
      </c>
      <c r="Z181" s="133">
        <f t="shared" si="37"/>
      </c>
      <c r="AA181" s="133">
        <f t="shared" si="38"/>
      </c>
      <c r="AB181" s="133">
        <f t="shared" si="39"/>
      </c>
      <c r="AC181" s="133">
        <f t="shared" si="40"/>
      </c>
      <c r="AD181" s="140">
        <f t="shared" si="41"/>
      </c>
      <c r="AE181" s="135">
        <f t="shared" si="42"/>
      </c>
      <c r="AF181" s="140">
        <f t="shared" si="43"/>
      </c>
      <c r="AG181" s="140"/>
      <c r="AH181" s="135"/>
      <c r="AI181" s="300"/>
    </row>
    <row r="182" spans="1:35" s="268" customFormat="1" ht="16.5" customHeight="1">
      <c r="A182" s="249"/>
      <c r="B182" s="250"/>
      <c r="C182" s="251"/>
      <c r="D182" s="252"/>
      <c r="E182" s="253"/>
      <c r="F182" s="138"/>
      <c r="G182" s="254"/>
      <c r="H182" s="226"/>
      <c r="I182" s="225"/>
      <c r="J182" s="226"/>
      <c r="K182" s="202"/>
      <c r="L182" s="255"/>
      <c r="M182" s="226"/>
      <c r="N182" s="136"/>
      <c r="O182" s="226"/>
      <c r="P182" s="137"/>
      <c r="Q182" s="138"/>
      <c r="R182" s="226"/>
      <c r="S182" s="203"/>
      <c r="T182" s="261"/>
      <c r="U182" s="139">
        <f t="shared" si="33"/>
        <v>0</v>
      </c>
      <c r="V182" s="139">
        <f>IF('1045Ei Calcolo'!D186="",0,1)</f>
        <v>0</v>
      </c>
      <c r="W182" s="133">
        <f t="shared" si="34"/>
      </c>
      <c r="X182" s="133">
        <f t="shared" si="35"/>
        <v>0</v>
      </c>
      <c r="Y182" s="264">
        <f t="shared" si="36"/>
      </c>
      <c r="Z182" s="133">
        <f t="shared" si="37"/>
      </c>
      <c r="AA182" s="133">
        <f t="shared" si="38"/>
      </c>
      <c r="AB182" s="133">
        <f t="shared" si="39"/>
      </c>
      <c r="AC182" s="133">
        <f t="shared" si="40"/>
      </c>
      <c r="AD182" s="140">
        <f t="shared" si="41"/>
      </c>
      <c r="AE182" s="135">
        <f t="shared" si="42"/>
      </c>
      <c r="AF182" s="140">
        <f t="shared" si="43"/>
      </c>
      <c r="AG182" s="140"/>
      <c r="AH182" s="135"/>
      <c r="AI182" s="300"/>
    </row>
    <row r="183" spans="1:35" s="268" customFormat="1" ht="16.5" customHeight="1">
      <c r="A183" s="249"/>
      <c r="B183" s="250"/>
      <c r="C183" s="251"/>
      <c r="D183" s="252"/>
      <c r="E183" s="253"/>
      <c r="F183" s="138"/>
      <c r="G183" s="254"/>
      <c r="H183" s="226"/>
      <c r="I183" s="225"/>
      <c r="J183" s="226"/>
      <c r="K183" s="202"/>
      <c r="L183" s="255"/>
      <c r="M183" s="226"/>
      <c r="N183" s="136"/>
      <c r="O183" s="226"/>
      <c r="P183" s="137"/>
      <c r="Q183" s="138"/>
      <c r="R183" s="226"/>
      <c r="S183" s="203"/>
      <c r="T183" s="261"/>
      <c r="U183" s="139">
        <f t="shared" si="33"/>
        <v>0</v>
      </c>
      <c r="V183" s="139">
        <f>IF('1045Ei Calcolo'!D187="",0,1)</f>
        <v>0</v>
      </c>
      <c r="W183" s="133">
        <f t="shared" si="34"/>
      </c>
      <c r="X183" s="133">
        <f t="shared" si="35"/>
        <v>0</v>
      </c>
      <c r="Y183" s="264">
        <f t="shared" si="36"/>
      </c>
      <c r="Z183" s="133">
        <f t="shared" si="37"/>
      </c>
      <c r="AA183" s="133">
        <f t="shared" si="38"/>
      </c>
      <c r="AB183" s="133">
        <f t="shared" si="39"/>
      </c>
      <c r="AC183" s="133">
        <f t="shared" si="40"/>
      </c>
      <c r="AD183" s="140">
        <f t="shared" si="41"/>
      </c>
      <c r="AE183" s="135">
        <f t="shared" si="42"/>
      </c>
      <c r="AF183" s="140">
        <f t="shared" si="43"/>
      </c>
      <c r="AG183" s="140"/>
      <c r="AH183" s="135"/>
      <c r="AI183" s="300"/>
    </row>
    <row r="184" spans="1:35" s="268" customFormat="1" ht="16.5" customHeight="1">
      <c r="A184" s="249"/>
      <c r="B184" s="250"/>
      <c r="C184" s="251"/>
      <c r="D184" s="252"/>
      <c r="E184" s="253"/>
      <c r="F184" s="138"/>
      <c r="G184" s="254"/>
      <c r="H184" s="226"/>
      <c r="I184" s="225"/>
      <c r="J184" s="226"/>
      <c r="K184" s="202"/>
      <c r="L184" s="255"/>
      <c r="M184" s="226"/>
      <c r="N184" s="136"/>
      <c r="O184" s="226"/>
      <c r="P184" s="137"/>
      <c r="Q184" s="138"/>
      <c r="R184" s="226"/>
      <c r="S184" s="203"/>
      <c r="T184" s="261"/>
      <c r="U184" s="139">
        <f t="shared" si="33"/>
        <v>0</v>
      </c>
      <c r="V184" s="139">
        <f>IF('1045Ei Calcolo'!D188="",0,1)</f>
        <v>0</v>
      </c>
      <c r="W184" s="133">
        <f t="shared" si="34"/>
      </c>
      <c r="X184" s="133">
        <f t="shared" si="35"/>
        <v>0</v>
      </c>
      <c r="Y184" s="264">
        <f t="shared" si="36"/>
      </c>
      <c r="Z184" s="133">
        <f t="shared" si="37"/>
      </c>
      <c r="AA184" s="133">
        <f t="shared" si="38"/>
      </c>
      <c r="AB184" s="133">
        <f t="shared" si="39"/>
      </c>
      <c r="AC184" s="133">
        <f t="shared" si="40"/>
      </c>
      <c r="AD184" s="140">
        <f t="shared" si="41"/>
      </c>
      <c r="AE184" s="135">
        <f t="shared" si="42"/>
      </c>
      <c r="AF184" s="140">
        <f t="shared" si="43"/>
      </c>
      <c r="AG184" s="140"/>
      <c r="AH184" s="135"/>
      <c r="AI184" s="300"/>
    </row>
    <row r="185" spans="1:35" s="268" customFormat="1" ht="16.5" customHeight="1">
      <c r="A185" s="249"/>
      <c r="B185" s="250"/>
      <c r="C185" s="251"/>
      <c r="D185" s="252"/>
      <c r="E185" s="253"/>
      <c r="F185" s="138"/>
      <c r="G185" s="254"/>
      <c r="H185" s="226"/>
      <c r="I185" s="225"/>
      <c r="J185" s="226"/>
      <c r="K185" s="202"/>
      <c r="L185" s="255"/>
      <c r="M185" s="226"/>
      <c r="N185" s="136"/>
      <c r="O185" s="226"/>
      <c r="P185" s="137"/>
      <c r="Q185" s="138"/>
      <c r="R185" s="226"/>
      <c r="S185" s="203"/>
      <c r="T185" s="261"/>
      <c r="U185" s="139">
        <f t="shared" si="33"/>
        <v>0</v>
      </c>
      <c r="V185" s="139">
        <f>IF('1045Ei Calcolo'!D189="",0,1)</f>
        <v>0</v>
      </c>
      <c r="W185" s="133">
        <f t="shared" si="34"/>
      </c>
      <c r="X185" s="133">
        <f t="shared" si="35"/>
        <v>0</v>
      </c>
      <c r="Y185" s="264">
        <f t="shared" si="36"/>
      </c>
      <c r="Z185" s="133">
        <f t="shared" si="37"/>
      </c>
      <c r="AA185" s="133">
        <f t="shared" si="38"/>
      </c>
      <c r="AB185" s="133">
        <f t="shared" si="39"/>
      </c>
      <c r="AC185" s="133">
        <f t="shared" si="40"/>
      </c>
      <c r="AD185" s="140">
        <f t="shared" si="41"/>
      </c>
      <c r="AE185" s="135">
        <f t="shared" si="42"/>
      </c>
      <c r="AF185" s="140">
        <f t="shared" si="43"/>
      </c>
      <c r="AG185" s="140"/>
      <c r="AH185" s="135"/>
      <c r="AI185" s="300"/>
    </row>
    <row r="186" spans="1:35" s="268" customFormat="1" ht="16.5" customHeight="1">
      <c r="A186" s="249"/>
      <c r="B186" s="250"/>
      <c r="C186" s="251"/>
      <c r="D186" s="252"/>
      <c r="E186" s="253"/>
      <c r="F186" s="138"/>
      <c r="G186" s="254"/>
      <c r="H186" s="226"/>
      <c r="I186" s="225"/>
      <c r="J186" s="226"/>
      <c r="K186" s="202"/>
      <c r="L186" s="255"/>
      <c r="M186" s="226"/>
      <c r="N186" s="136"/>
      <c r="O186" s="226"/>
      <c r="P186" s="137"/>
      <c r="Q186" s="138"/>
      <c r="R186" s="226"/>
      <c r="S186" s="203"/>
      <c r="T186" s="261"/>
      <c r="U186" s="139">
        <f t="shared" si="33"/>
        <v>0</v>
      </c>
      <c r="V186" s="139">
        <f>IF('1045Ei Calcolo'!D190="",0,1)</f>
        <v>0</v>
      </c>
      <c r="W186" s="133">
        <f t="shared" si="34"/>
      </c>
      <c r="X186" s="133">
        <f t="shared" si="35"/>
        <v>0</v>
      </c>
      <c r="Y186" s="264">
        <f t="shared" si="36"/>
      </c>
      <c r="Z186" s="133">
        <f t="shared" si="37"/>
      </c>
      <c r="AA186" s="133">
        <f t="shared" si="38"/>
      </c>
      <c r="AB186" s="133">
        <f t="shared" si="39"/>
      </c>
      <c r="AC186" s="133">
        <f t="shared" si="40"/>
      </c>
      <c r="AD186" s="140">
        <f t="shared" si="41"/>
      </c>
      <c r="AE186" s="135">
        <f t="shared" si="42"/>
      </c>
      <c r="AF186" s="140">
        <f t="shared" si="43"/>
      </c>
      <c r="AG186" s="140"/>
      <c r="AH186" s="135"/>
      <c r="AI186" s="300"/>
    </row>
    <row r="187" spans="1:35" s="268" customFormat="1" ht="16.5" customHeight="1">
      <c r="A187" s="249"/>
      <c r="B187" s="250"/>
      <c r="C187" s="251"/>
      <c r="D187" s="252"/>
      <c r="E187" s="253"/>
      <c r="F187" s="138"/>
      <c r="G187" s="254"/>
      <c r="H187" s="226"/>
      <c r="I187" s="225"/>
      <c r="J187" s="226"/>
      <c r="K187" s="202"/>
      <c r="L187" s="255"/>
      <c r="M187" s="226"/>
      <c r="N187" s="136"/>
      <c r="O187" s="226"/>
      <c r="P187" s="137"/>
      <c r="Q187" s="138"/>
      <c r="R187" s="226"/>
      <c r="S187" s="203"/>
      <c r="T187" s="261"/>
      <c r="U187" s="139">
        <f t="shared" si="33"/>
        <v>0</v>
      </c>
      <c r="V187" s="139">
        <f>IF('1045Ei Calcolo'!D191="",0,1)</f>
        <v>0</v>
      </c>
      <c r="W187" s="133">
        <f t="shared" si="34"/>
      </c>
      <c r="X187" s="133">
        <f t="shared" si="35"/>
        <v>0</v>
      </c>
      <c r="Y187" s="264">
        <f t="shared" si="36"/>
      </c>
      <c r="Z187" s="133">
        <f t="shared" si="37"/>
      </c>
      <c r="AA187" s="133">
        <f t="shared" si="38"/>
      </c>
      <c r="AB187" s="133">
        <f t="shared" si="39"/>
      </c>
      <c r="AC187" s="133">
        <f t="shared" si="40"/>
      </c>
      <c r="AD187" s="140">
        <f t="shared" si="41"/>
      </c>
      <c r="AE187" s="135">
        <f t="shared" si="42"/>
      </c>
      <c r="AF187" s="140">
        <f t="shared" si="43"/>
      </c>
      <c r="AG187" s="140"/>
      <c r="AH187" s="135"/>
      <c r="AI187" s="300"/>
    </row>
    <row r="188" spans="1:35" s="268" customFormat="1" ht="16.5" customHeight="1">
      <c r="A188" s="249"/>
      <c r="B188" s="250"/>
      <c r="C188" s="251"/>
      <c r="D188" s="252"/>
      <c r="E188" s="253"/>
      <c r="F188" s="138"/>
      <c r="G188" s="254"/>
      <c r="H188" s="226"/>
      <c r="I188" s="225"/>
      <c r="J188" s="226"/>
      <c r="K188" s="202"/>
      <c r="L188" s="255"/>
      <c r="M188" s="226"/>
      <c r="N188" s="136"/>
      <c r="O188" s="226"/>
      <c r="P188" s="137"/>
      <c r="Q188" s="138"/>
      <c r="R188" s="226"/>
      <c r="S188" s="203"/>
      <c r="T188" s="261"/>
      <c r="U188" s="139">
        <f t="shared" si="33"/>
        <v>0</v>
      </c>
      <c r="V188" s="139">
        <f>IF('1045Ei Calcolo'!D192="",0,1)</f>
        <v>0</v>
      </c>
      <c r="W188" s="133">
        <f t="shared" si="34"/>
      </c>
      <c r="X188" s="133">
        <f t="shared" si="35"/>
        <v>0</v>
      </c>
      <c r="Y188" s="264">
        <f t="shared" si="36"/>
      </c>
      <c r="Z188" s="133">
        <f t="shared" si="37"/>
      </c>
      <c r="AA188" s="133">
        <f t="shared" si="38"/>
      </c>
      <c r="AB188" s="133">
        <f t="shared" si="39"/>
      </c>
      <c r="AC188" s="133">
        <f t="shared" si="40"/>
      </c>
      <c r="AD188" s="140">
        <f t="shared" si="41"/>
      </c>
      <c r="AE188" s="135">
        <f t="shared" si="42"/>
      </c>
      <c r="AF188" s="140">
        <f t="shared" si="43"/>
      </c>
      <c r="AG188" s="140"/>
      <c r="AH188" s="135"/>
      <c r="AI188" s="300"/>
    </row>
    <row r="189" spans="1:35" s="268" customFormat="1" ht="16.5" customHeight="1">
      <c r="A189" s="249"/>
      <c r="B189" s="250"/>
      <c r="C189" s="251"/>
      <c r="D189" s="252"/>
      <c r="E189" s="253"/>
      <c r="F189" s="138"/>
      <c r="G189" s="254"/>
      <c r="H189" s="226"/>
      <c r="I189" s="225"/>
      <c r="J189" s="226"/>
      <c r="K189" s="202"/>
      <c r="L189" s="255"/>
      <c r="M189" s="226"/>
      <c r="N189" s="136"/>
      <c r="O189" s="226"/>
      <c r="P189" s="137"/>
      <c r="Q189" s="138"/>
      <c r="R189" s="226"/>
      <c r="S189" s="203"/>
      <c r="T189" s="261"/>
      <c r="U189" s="139">
        <f t="shared" si="33"/>
        <v>0</v>
      </c>
      <c r="V189" s="139">
        <f>IF('1045Ei Calcolo'!D193="",0,1)</f>
        <v>0</v>
      </c>
      <c r="W189" s="133">
        <f t="shared" si="34"/>
      </c>
      <c r="X189" s="133">
        <f t="shared" si="35"/>
        <v>0</v>
      </c>
      <c r="Y189" s="264">
        <f t="shared" si="36"/>
      </c>
      <c r="Z189" s="133">
        <f t="shared" si="37"/>
      </c>
      <c r="AA189" s="133">
        <f t="shared" si="38"/>
      </c>
      <c r="AB189" s="133">
        <f t="shared" si="39"/>
      </c>
      <c r="AC189" s="133">
        <f t="shared" si="40"/>
      </c>
      <c r="AD189" s="140">
        <f t="shared" si="41"/>
      </c>
      <c r="AE189" s="135">
        <f t="shared" si="42"/>
      </c>
      <c r="AF189" s="140">
        <f t="shared" si="43"/>
      </c>
      <c r="AG189" s="140"/>
      <c r="AH189" s="135"/>
      <c r="AI189" s="300"/>
    </row>
    <row r="190" spans="1:35" s="268" customFormat="1" ht="16.5" customHeight="1">
      <c r="A190" s="249"/>
      <c r="B190" s="250"/>
      <c r="C190" s="251"/>
      <c r="D190" s="252"/>
      <c r="E190" s="253"/>
      <c r="F190" s="138"/>
      <c r="G190" s="254"/>
      <c r="H190" s="226"/>
      <c r="I190" s="225"/>
      <c r="J190" s="226"/>
      <c r="K190" s="202"/>
      <c r="L190" s="255"/>
      <c r="M190" s="226"/>
      <c r="N190" s="136"/>
      <c r="O190" s="226"/>
      <c r="P190" s="137"/>
      <c r="Q190" s="138"/>
      <c r="R190" s="226"/>
      <c r="S190" s="203"/>
      <c r="T190" s="261"/>
      <c r="U190" s="139">
        <f t="shared" si="33"/>
        <v>0</v>
      </c>
      <c r="V190" s="139">
        <f>IF('1045Ei Calcolo'!D194="",0,1)</f>
        <v>0</v>
      </c>
      <c r="W190" s="133">
        <f t="shared" si="34"/>
      </c>
      <c r="X190" s="133">
        <f t="shared" si="35"/>
        <v>0</v>
      </c>
      <c r="Y190" s="264">
        <f t="shared" si="36"/>
      </c>
      <c r="Z190" s="133">
        <f t="shared" si="37"/>
      </c>
      <c r="AA190" s="133">
        <f t="shared" si="38"/>
      </c>
      <c r="AB190" s="133">
        <f t="shared" si="39"/>
      </c>
      <c r="AC190" s="133">
        <f t="shared" si="40"/>
      </c>
      <c r="AD190" s="140">
        <f t="shared" si="41"/>
      </c>
      <c r="AE190" s="135">
        <f t="shared" si="42"/>
      </c>
      <c r="AF190" s="140">
        <f t="shared" si="43"/>
      </c>
      <c r="AG190" s="140"/>
      <c r="AH190" s="135"/>
      <c r="AI190" s="300"/>
    </row>
    <row r="191" spans="1:35" s="268" customFormat="1" ht="16.5" customHeight="1">
      <c r="A191" s="249"/>
      <c r="B191" s="250"/>
      <c r="C191" s="251"/>
      <c r="D191" s="252"/>
      <c r="E191" s="253"/>
      <c r="F191" s="138"/>
      <c r="G191" s="254"/>
      <c r="H191" s="226"/>
      <c r="I191" s="225"/>
      <c r="J191" s="226"/>
      <c r="K191" s="202"/>
      <c r="L191" s="255"/>
      <c r="M191" s="226"/>
      <c r="N191" s="136"/>
      <c r="O191" s="226"/>
      <c r="P191" s="137"/>
      <c r="Q191" s="138"/>
      <c r="R191" s="226"/>
      <c r="S191" s="203"/>
      <c r="T191" s="261"/>
      <c r="U191" s="139">
        <f t="shared" si="33"/>
        <v>0</v>
      </c>
      <c r="V191" s="139">
        <f>IF('1045Ei Calcolo'!D195="",0,1)</f>
        <v>0</v>
      </c>
      <c r="W191" s="133">
        <f t="shared" si="34"/>
      </c>
      <c r="X191" s="133">
        <f t="shared" si="35"/>
        <v>0</v>
      </c>
      <c r="Y191" s="264">
        <f t="shared" si="36"/>
      </c>
      <c r="Z191" s="133">
        <f t="shared" si="37"/>
      </c>
      <c r="AA191" s="133">
        <f t="shared" si="38"/>
      </c>
      <c r="AB191" s="133">
        <f t="shared" si="39"/>
      </c>
      <c r="AC191" s="133">
        <f t="shared" si="40"/>
      </c>
      <c r="AD191" s="140">
        <f t="shared" si="41"/>
      </c>
      <c r="AE191" s="135">
        <f t="shared" si="42"/>
      </c>
      <c r="AF191" s="140">
        <f t="shared" si="43"/>
      </c>
      <c r="AG191" s="140"/>
      <c r="AH191" s="135"/>
      <c r="AI191" s="300"/>
    </row>
    <row r="192" spans="1:35" s="268" customFormat="1" ht="16.5" customHeight="1">
      <c r="A192" s="249"/>
      <c r="B192" s="250"/>
      <c r="C192" s="251"/>
      <c r="D192" s="252"/>
      <c r="E192" s="253"/>
      <c r="F192" s="138"/>
      <c r="G192" s="254"/>
      <c r="H192" s="226"/>
      <c r="I192" s="225"/>
      <c r="J192" s="226"/>
      <c r="K192" s="202"/>
      <c r="L192" s="255"/>
      <c r="M192" s="226"/>
      <c r="N192" s="136"/>
      <c r="O192" s="226"/>
      <c r="P192" s="137"/>
      <c r="Q192" s="138"/>
      <c r="R192" s="226"/>
      <c r="S192" s="203"/>
      <c r="T192" s="261"/>
      <c r="U192" s="139">
        <f t="shared" si="33"/>
        <v>0</v>
      </c>
      <c r="V192" s="139">
        <f>IF('1045Ei Calcolo'!D196="",0,1)</f>
        <v>0</v>
      </c>
      <c r="W192" s="133">
        <f t="shared" si="34"/>
      </c>
      <c r="X192" s="133">
        <f t="shared" si="35"/>
        <v>0</v>
      </c>
      <c r="Y192" s="264">
        <f t="shared" si="36"/>
      </c>
      <c r="Z192" s="133">
        <f t="shared" si="37"/>
      </c>
      <c r="AA192" s="133">
        <f t="shared" si="38"/>
      </c>
      <c r="AB192" s="133">
        <f t="shared" si="39"/>
      </c>
      <c r="AC192" s="133">
        <f t="shared" si="40"/>
      </c>
      <c r="AD192" s="140">
        <f t="shared" si="41"/>
      </c>
      <c r="AE192" s="135">
        <f t="shared" si="42"/>
      </c>
      <c r="AF192" s="140">
        <f t="shared" si="43"/>
      </c>
      <c r="AG192" s="140"/>
      <c r="AH192" s="135"/>
      <c r="AI192" s="300"/>
    </row>
    <row r="193" spans="1:35" s="268" customFormat="1" ht="16.5" customHeight="1">
      <c r="A193" s="249"/>
      <c r="B193" s="250"/>
      <c r="C193" s="251"/>
      <c r="D193" s="252"/>
      <c r="E193" s="253"/>
      <c r="F193" s="138"/>
      <c r="G193" s="254"/>
      <c r="H193" s="226"/>
      <c r="I193" s="225"/>
      <c r="J193" s="226"/>
      <c r="K193" s="202"/>
      <c r="L193" s="255"/>
      <c r="M193" s="226"/>
      <c r="N193" s="136"/>
      <c r="O193" s="226"/>
      <c r="P193" s="137"/>
      <c r="Q193" s="138"/>
      <c r="R193" s="226"/>
      <c r="S193" s="203"/>
      <c r="T193" s="261"/>
      <c r="U193" s="139">
        <f t="shared" si="33"/>
        <v>0</v>
      </c>
      <c r="V193" s="139">
        <f>IF('1045Ei Calcolo'!D197="",0,1)</f>
        <v>0</v>
      </c>
      <c r="W193" s="133">
        <f t="shared" si="34"/>
      </c>
      <c r="X193" s="133">
        <f t="shared" si="35"/>
        <v>0</v>
      </c>
      <c r="Y193" s="264">
        <f t="shared" si="36"/>
      </c>
      <c r="Z193" s="133">
        <f t="shared" si="37"/>
      </c>
      <c r="AA193" s="133">
        <f t="shared" si="38"/>
      </c>
      <c r="AB193" s="133">
        <f t="shared" si="39"/>
      </c>
      <c r="AC193" s="133">
        <f t="shared" si="40"/>
      </c>
      <c r="AD193" s="140">
        <f t="shared" si="41"/>
      </c>
      <c r="AE193" s="135">
        <f t="shared" si="42"/>
      </c>
      <c r="AF193" s="140">
        <f t="shared" si="43"/>
      </c>
      <c r="AG193" s="140"/>
      <c r="AH193" s="135"/>
      <c r="AI193" s="300"/>
    </row>
    <row r="194" spans="1:35" s="268" customFormat="1" ht="16.5" customHeight="1">
      <c r="A194" s="249"/>
      <c r="B194" s="250"/>
      <c r="C194" s="251"/>
      <c r="D194" s="252"/>
      <c r="E194" s="253"/>
      <c r="F194" s="138"/>
      <c r="G194" s="254"/>
      <c r="H194" s="226"/>
      <c r="I194" s="225"/>
      <c r="J194" s="226"/>
      <c r="K194" s="202"/>
      <c r="L194" s="255"/>
      <c r="M194" s="226"/>
      <c r="N194" s="136"/>
      <c r="O194" s="226"/>
      <c r="P194" s="137"/>
      <c r="Q194" s="138"/>
      <c r="R194" s="226"/>
      <c r="S194" s="203"/>
      <c r="T194" s="261"/>
      <c r="U194" s="139">
        <f t="shared" si="33"/>
        <v>0</v>
      </c>
      <c r="V194" s="139">
        <f>IF('1045Ei Calcolo'!D198="",0,1)</f>
        <v>0</v>
      </c>
      <c r="W194" s="133">
        <f t="shared" si="34"/>
      </c>
      <c r="X194" s="133">
        <f t="shared" si="35"/>
        <v>0</v>
      </c>
      <c r="Y194" s="264">
        <f t="shared" si="36"/>
      </c>
      <c r="Z194" s="133">
        <f t="shared" si="37"/>
      </c>
      <c r="AA194" s="133">
        <f t="shared" si="38"/>
      </c>
      <c r="AB194" s="133">
        <f t="shared" si="39"/>
      </c>
      <c r="AC194" s="133">
        <f t="shared" si="40"/>
      </c>
      <c r="AD194" s="140">
        <f t="shared" si="41"/>
      </c>
      <c r="AE194" s="135">
        <f t="shared" si="42"/>
      </c>
      <c r="AF194" s="140">
        <f t="shared" si="43"/>
      </c>
      <c r="AG194" s="140"/>
      <c r="AH194" s="135"/>
      <c r="AI194" s="300"/>
    </row>
    <row r="195" spans="1:35" s="268" customFormat="1" ht="16.5" customHeight="1">
      <c r="A195" s="249"/>
      <c r="B195" s="250"/>
      <c r="C195" s="251"/>
      <c r="D195" s="252"/>
      <c r="E195" s="253"/>
      <c r="F195" s="138"/>
      <c r="G195" s="254"/>
      <c r="H195" s="226"/>
      <c r="I195" s="225"/>
      <c r="J195" s="226"/>
      <c r="K195" s="202"/>
      <c r="L195" s="255"/>
      <c r="M195" s="226"/>
      <c r="N195" s="136"/>
      <c r="O195" s="226"/>
      <c r="P195" s="137"/>
      <c r="Q195" s="138"/>
      <c r="R195" s="226"/>
      <c r="S195" s="203"/>
      <c r="T195" s="261"/>
      <c r="U195" s="139">
        <f t="shared" si="33"/>
        <v>0</v>
      </c>
      <c r="V195" s="139">
        <f>IF('1045Ei Calcolo'!D199="",0,1)</f>
        <v>0</v>
      </c>
      <c r="W195" s="133">
        <f t="shared" si="34"/>
      </c>
      <c r="X195" s="133">
        <f t="shared" si="35"/>
        <v>0</v>
      </c>
      <c r="Y195" s="264">
        <f t="shared" si="36"/>
      </c>
      <c r="Z195" s="133">
        <f t="shared" si="37"/>
      </c>
      <c r="AA195" s="133">
        <f t="shared" si="38"/>
      </c>
      <c r="AB195" s="133">
        <f t="shared" si="39"/>
      </c>
      <c r="AC195" s="133">
        <f t="shared" si="40"/>
      </c>
      <c r="AD195" s="140">
        <f t="shared" si="41"/>
      </c>
      <c r="AE195" s="135">
        <f t="shared" si="42"/>
      </c>
      <c r="AF195" s="140">
        <f t="shared" si="43"/>
      </c>
      <c r="AG195" s="140"/>
      <c r="AH195" s="135"/>
      <c r="AI195" s="300"/>
    </row>
    <row r="196" spans="1:35" s="268" customFormat="1" ht="16.5" customHeight="1">
      <c r="A196" s="249"/>
      <c r="B196" s="250"/>
      <c r="C196" s="251"/>
      <c r="D196" s="252"/>
      <c r="E196" s="253"/>
      <c r="F196" s="138"/>
      <c r="G196" s="254"/>
      <c r="H196" s="226"/>
      <c r="I196" s="225"/>
      <c r="J196" s="226"/>
      <c r="K196" s="202"/>
      <c r="L196" s="255"/>
      <c r="M196" s="226"/>
      <c r="N196" s="136"/>
      <c r="O196" s="226"/>
      <c r="P196" s="137"/>
      <c r="Q196" s="138"/>
      <c r="R196" s="226"/>
      <c r="S196" s="203"/>
      <c r="T196" s="261"/>
      <c r="U196" s="139">
        <f t="shared" si="33"/>
        <v>0</v>
      </c>
      <c r="V196" s="139">
        <f>IF('1045Ei Calcolo'!D200="",0,1)</f>
        <v>0</v>
      </c>
      <c r="W196" s="133">
        <f t="shared" si="34"/>
      </c>
      <c r="X196" s="133">
        <f t="shared" si="35"/>
        <v>0</v>
      </c>
      <c r="Y196" s="264">
        <f t="shared" si="36"/>
      </c>
      <c r="Z196" s="133">
        <f t="shared" si="37"/>
      </c>
      <c r="AA196" s="133">
        <f t="shared" si="38"/>
      </c>
      <c r="AB196" s="133">
        <f t="shared" si="39"/>
      </c>
      <c r="AC196" s="133">
        <f t="shared" si="40"/>
      </c>
      <c r="AD196" s="140">
        <f t="shared" si="41"/>
      </c>
      <c r="AE196" s="135">
        <f t="shared" si="42"/>
      </c>
      <c r="AF196" s="140">
        <f t="shared" si="43"/>
      </c>
      <c r="AG196" s="140"/>
      <c r="AH196" s="135"/>
      <c r="AI196" s="300"/>
    </row>
    <row r="197" spans="1:35" s="268" customFormat="1" ht="16.5" customHeight="1">
      <c r="A197" s="249"/>
      <c r="B197" s="250"/>
      <c r="C197" s="251"/>
      <c r="D197" s="252"/>
      <c r="E197" s="253"/>
      <c r="F197" s="138"/>
      <c r="G197" s="254"/>
      <c r="H197" s="226"/>
      <c r="I197" s="225"/>
      <c r="J197" s="226"/>
      <c r="K197" s="202"/>
      <c r="L197" s="255"/>
      <c r="M197" s="226"/>
      <c r="N197" s="136"/>
      <c r="O197" s="226"/>
      <c r="P197" s="137"/>
      <c r="Q197" s="138"/>
      <c r="R197" s="226"/>
      <c r="S197" s="203"/>
      <c r="T197" s="261"/>
      <c r="U197" s="139">
        <f t="shared" si="33"/>
        <v>0</v>
      </c>
      <c r="V197" s="139">
        <f>IF('1045Ei Calcolo'!D201="",0,1)</f>
        <v>0</v>
      </c>
      <c r="W197" s="133">
        <f t="shared" si="34"/>
      </c>
      <c r="X197" s="133">
        <f t="shared" si="35"/>
        <v>0</v>
      </c>
      <c r="Y197" s="264">
        <f t="shared" si="36"/>
      </c>
      <c r="Z197" s="133">
        <f t="shared" si="37"/>
      </c>
      <c r="AA197" s="133">
        <f t="shared" si="38"/>
      </c>
      <c r="AB197" s="133">
        <f t="shared" si="39"/>
      </c>
      <c r="AC197" s="133">
        <f t="shared" si="40"/>
      </c>
      <c r="AD197" s="140">
        <f t="shared" si="41"/>
      </c>
      <c r="AE197" s="135">
        <f t="shared" si="42"/>
      </c>
      <c r="AF197" s="140">
        <f t="shared" si="43"/>
      </c>
      <c r="AG197" s="140"/>
      <c r="AH197" s="135"/>
      <c r="AI197" s="300"/>
    </row>
    <row r="198" spans="1:35" s="268" customFormat="1" ht="16.5" customHeight="1">
      <c r="A198" s="249"/>
      <c r="B198" s="250"/>
      <c r="C198" s="251"/>
      <c r="D198" s="252"/>
      <c r="E198" s="253"/>
      <c r="F198" s="138"/>
      <c r="G198" s="254"/>
      <c r="H198" s="226"/>
      <c r="I198" s="225"/>
      <c r="J198" s="226"/>
      <c r="K198" s="202"/>
      <c r="L198" s="255"/>
      <c r="M198" s="226"/>
      <c r="N198" s="136"/>
      <c r="O198" s="226"/>
      <c r="P198" s="137"/>
      <c r="Q198" s="138"/>
      <c r="R198" s="226"/>
      <c r="S198" s="203"/>
      <c r="T198" s="261"/>
      <c r="U198" s="139">
        <f t="shared" si="33"/>
        <v>0</v>
      </c>
      <c r="V198" s="139">
        <f>IF('1045Ei Calcolo'!D202="",0,1)</f>
        <v>0</v>
      </c>
      <c r="W198" s="133">
        <f t="shared" si="34"/>
      </c>
      <c r="X198" s="133">
        <f t="shared" si="35"/>
        <v>0</v>
      </c>
      <c r="Y198" s="264">
        <f t="shared" si="36"/>
      </c>
      <c r="Z198" s="133">
        <f t="shared" si="37"/>
      </c>
      <c r="AA198" s="133">
        <f t="shared" si="38"/>
      </c>
      <c r="AB198" s="133">
        <f t="shared" si="39"/>
      </c>
      <c r="AC198" s="133">
        <f t="shared" si="40"/>
      </c>
      <c r="AD198" s="140">
        <f t="shared" si="41"/>
      </c>
      <c r="AE198" s="135">
        <f t="shared" si="42"/>
      </c>
      <c r="AF198" s="140">
        <f t="shared" si="43"/>
      </c>
      <c r="AG198" s="140"/>
      <c r="AH198" s="135"/>
      <c r="AI198" s="300"/>
    </row>
    <row r="199" spans="1:35" s="268" customFormat="1" ht="16.5" customHeight="1">
      <c r="A199" s="249"/>
      <c r="B199" s="250"/>
      <c r="C199" s="251"/>
      <c r="D199" s="252"/>
      <c r="E199" s="253"/>
      <c r="F199" s="138"/>
      <c r="G199" s="254"/>
      <c r="H199" s="226"/>
      <c r="I199" s="225"/>
      <c r="J199" s="226"/>
      <c r="K199" s="202"/>
      <c r="L199" s="255"/>
      <c r="M199" s="226"/>
      <c r="N199" s="136"/>
      <c r="O199" s="226"/>
      <c r="P199" s="137"/>
      <c r="Q199" s="138"/>
      <c r="R199" s="226"/>
      <c r="S199" s="203"/>
      <c r="T199" s="261"/>
      <c r="U199" s="139">
        <f t="shared" si="33"/>
        <v>0</v>
      </c>
      <c r="V199" s="139">
        <f>IF('1045Ei Calcolo'!D203="",0,1)</f>
        <v>0</v>
      </c>
      <c r="W199" s="133">
        <f t="shared" si="34"/>
      </c>
      <c r="X199" s="133">
        <f t="shared" si="35"/>
        <v>0</v>
      </c>
      <c r="Y199" s="264">
        <f t="shared" si="36"/>
      </c>
      <c r="Z199" s="133">
        <f t="shared" si="37"/>
      </c>
      <c r="AA199" s="133">
        <f t="shared" si="38"/>
      </c>
      <c r="AB199" s="133">
        <f t="shared" si="39"/>
      </c>
      <c r="AC199" s="133">
        <f t="shared" si="40"/>
      </c>
      <c r="AD199" s="140">
        <f t="shared" si="41"/>
      </c>
      <c r="AE199" s="135">
        <f t="shared" si="42"/>
      </c>
      <c r="AF199" s="140">
        <f t="shared" si="43"/>
      </c>
      <c r="AG199" s="140"/>
      <c r="AH199" s="135"/>
      <c r="AI199" s="300"/>
    </row>
    <row r="200" spans="1:35" s="268" customFormat="1" ht="16.5" customHeight="1">
      <c r="A200" s="249"/>
      <c r="B200" s="250"/>
      <c r="C200" s="251"/>
      <c r="D200" s="252"/>
      <c r="E200" s="253"/>
      <c r="F200" s="138"/>
      <c r="G200" s="254"/>
      <c r="H200" s="226"/>
      <c r="I200" s="225"/>
      <c r="J200" s="226"/>
      <c r="K200" s="202"/>
      <c r="L200" s="255"/>
      <c r="M200" s="226"/>
      <c r="N200" s="136"/>
      <c r="O200" s="226"/>
      <c r="P200" s="137"/>
      <c r="Q200" s="138"/>
      <c r="R200" s="226"/>
      <c r="S200" s="203"/>
      <c r="T200" s="261"/>
      <c r="U200" s="139">
        <f aca="true" t="shared" si="44" ref="U200:U206">IF(U$2-YEAR(D200)&lt;U$3,0,1)</f>
        <v>0</v>
      </c>
      <c r="V200" s="139">
        <f>IF('1045Ei Calcolo'!D204="",0,1)</f>
        <v>0</v>
      </c>
      <c r="W200" s="133">
        <f aca="true" t="shared" si="45" ref="W200:W206">IF(AND(A200="",B200="",C200=""),"",ROUND((J200+I200)/(U$4-(J200+I200))*100,2))</f>
      </c>
      <c r="X200" s="133">
        <f aca="true" t="shared" si="46" ref="X200:X206">ROUND(G200,0)/12</f>
        <v>0</v>
      </c>
      <c r="Y200" s="264">
        <f aca="true" t="shared" si="47" ref="Y200:Y206">IF(AND(A200="",B200="",C200=""),"",ROUND((U$4-(J200+I200))*K200/60,1))</f>
      </c>
      <c r="Z200" s="133">
        <f aca="true" t="shared" si="48" ref="Z200:Z206">IF(OR(AND(A200="",B200="",C200=""),F200=0,F200=""),"",ROUND((1+W200/100)*X200*F200,2))</f>
      </c>
      <c r="AA200" s="133">
        <f aca="true" t="shared" si="49" ref="AA200:AA206">IF(OR(AND(A200="",B200="",C200=""),F200=0,F200="",K200=0,K200=""),"",ROUND((1+W200/100)*(H200/(U$4*K200/5)+X200*F200),2))</f>
      </c>
      <c r="AB200" s="133">
        <f aca="true" t="shared" si="50" ref="AB200:AB206">IF(OR(AND(A200="",B200="",C200=""),E200=0,E200="",Y200=0,Y200=""),"",ROUND((X200*E200/Y200),2))</f>
      </c>
      <c r="AC200" s="133">
        <f aca="true" t="shared" si="51" ref="AC200:AC206">IF(OR(AND(A200="",B200="",C200=""),E200=0,E200="",Y200=0,Y200=""),"",ROUND((H200/(12*X200*E200)+1)*X200*E200/Y200,2))</f>
      </c>
      <c r="AD200" s="140">
        <f aca="true" t="shared" si="52" ref="AD200:AD206">IF(OR(AND(A200="",B200="",C200=""),Y200=0,Y200=""),"",ROUND((AD$4)/Y200,1))</f>
      </c>
      <c r="AE200" s="135">
        <f aca="true" t="shared" si="53" ref="AE200:AE206">IF(OR(AND(A200="",B200="",C200=""),U$4=""),"",IF(AND(F200&gt;0,H200&gt;0),AA200,IF(F200&gt;0,Z200,IF(AND(E200&gt;0,H200&gt;0),AC200,AB200))))</f>
      </c>
      <c r="AF200" s="140">
        <f t="shared" si="43"/>
      </c>
      <c r="AG200" s="140"/>
      <c r="AH200" s="135"/>
      <c r="AI200" s="300"/>
    </row>
    <row r="201" spans="1:35" s="268" customFormat="1" ht="16.5" customHeight="1">
      <c r="A201" s="249"/>
      <c r="B201" s="250"/>
      <c r="C201" s="251"/>
      <c r="D201" s="252"/>
      <c r="E201" s="253"/>
      <c r="F201" s="138"/>
      <c r="G201" s="254"/>
      <c r="H201" s="226"/>
      <c r="I201" s="225"/>
      <c r="J201" s="226"/>
      <c r="K201" s="202"/>
      <c r="L201" s="255"/>
      <c r="M201" s="226"/>
      <c r="N201" s="136"/>
      <c r="O201" s="226"/>
      <c r="P201" s="137"/>
      <c r="Q201" s="138"/>
      <c r="R201" s="226"/>
      <c r="S201" s="203"/>
      <c r="T201" s="261"/>
      <c r="U201" s="139">
        <f t="shared" si="44"/>
        <v>0</v>
      </c>
      <c r="V201" s="139">
        <f>IF('1045Ei Calcolo'!D205="",0,1)</f>
        <v>0</v>
      </c>
      <c r="W201" s="133">
        <f t="shared" si="45"/>
      </c>
      <c r="X201" s="133">
        <f t="shared" si="46"/>
        <v>0</v>
      </c>
      <c r="Y201" s="264">
        <f t="shared" si="47"/>
      </c>
      <c r="Z201" s="133">
        <f t="shared" si="48"/>
      </c>
      <c r="AA201" s="133">
        <f t="shared" si="49"/>
      </c>
      <c r="AB201" s="133">
        <f t="shared" si="50"/>
      </c>
      <c r="AC201" s="133">
        <f t="shared" si="51"/>
      </c>
      <c r="AD201" s="140">
        <f t="shared" si="52"/>
      </c>
      <c r="AE201" s="135">
        <f t="shared" si="53"/>
      </c>
      <c r="AF201" s="140">
        <f t="shared" si="43"/>
      </c>
      <c r="AG201" s="140"/>
      <c r="AH201" s="135"/>
      <c r="AI201" s="300"/>
    </row>
    <row r="202" spans="1:35" s="268" customFormat="1" ht="16.5" customHeight="1">
      <c r="A202" s="249"/>
      <c r="B202" s="250"/>
      <c r="C202" s="251"/>
      <c r="D202" s="252"/>
      <c r="E202" s="253"/>
      <c r="F202" s="138"/>
      <c r="G202" s="254"/>
      <c r="H202" s="226"/>
      <c r="I202" s="225"/>
      <c r="J202" s="226"/>
      <c r="K202" s="202"/>
      <c r="L202" s="255"/>
      <c r="M202" s="226"/>
      <c r="N202" s="136"/>
      <c r="O202" s="226"/>
      <c r="P202" s="137"/>
      <c r="Q202" s="138"/>
      <c r="R202" s="226"/>
      <c r="S202" s="203"/>
      <c r="T202" s="261"/>
      <c r="U202" s="139">
        <f t="shared" si="44"/>
        <v>0</v>
      </c>
      <c r="V202" s="139">
        <f>IF('1045Ei Calcolo'!D206="",0,1)</f>
        <v>0</v>
      </c>
      <c r="W202" s="133">
        <f t="shared" si="45"/>
      </c>
      <c r="X202" s="133">
        <f t="shared" si="46"/>
        <v>0</v>
      </c>
      <c r="Y202" s="264">
        <f t="shared" si="47"/>
      </c>
      <c r="Z202" s="133">
        <f t="shared" si="48"/>
      </c>
      <c r="AA202" s="133">
        <f t="shared" si="49"/>
      </c>
      <c r="AB202" s="133">
        <f t="shared" si="50"/>
      </c>
      <c r="AC202" s="133">
        <f t="shared" si="51"/>
      </c>
      <c r="AD202" s="140">
        <f t="shared" si="52"/>
      </c>
      <c r="AE202" s="135">
        <f t="shared" si="53"/>
      </c>
      <c r="AF202" s="140">
        <f t="shared" si="43"/>
      </c>
      <c r="AG202" s="140"/>
      <c r="AH202" s="135"/>
      <c r="AI202" s="300"/>
    </row>
    <row r="203" spans="1:35" s="268" customFormat="1" ht="16.5" customHeight="1">
      <c r="A203" s="249"/>
      <c r="B203" s="250"/>
      <c r="C203" s="251"/>
      <c r="D203" s="252"/>
      <c r="E203" s="253"/>
      <c r="F203" s="138"/>
      <c r="G203" s="254"/>
      <c r="H203" s="226"/>
      <c r="I203" s="225"/>
      <c r="J203" s="226"/>
      <c r="K203" s="202"/>
      <c r="L203" s="255"/>
      <c r="M203" s="226"/>
      <c r="N203" s="136"/>
      <c r="O203" s="226"/>
      <c r="P203" s="137"/>
      <c r="Q203" s="138"/>
      <c r="R203" s="226"/>
      <c r="S203" s="203"/>
      <c r="T203" s="261"/>
      <c r="U203" s="139">
        <f t="shared" si="44"/>
        <v>0</v>
      </c>
      <c r="V203" s="139">
        <f>IF('1045Ei Calcolo'!D207="",0,1)</f>
        <v>0</v>
      </c>
      <c r="W203" s="133">
        <f t="shared" si="45"/>
      </c>
      <c r="X203" s="133">
        <f t="shared" si="46"/>
        <v>0</v>
      </c>
      <c r="Y203" s="264">
        <f t="shared" si="47"/>
      </c>
      <c r="Z203" s="133">
        <f t="shared" si="48"/>
      </c>
      <c r="AA203" s="133">
        <f t="shared" si="49"/>
      </c>
      <c r="AB203" s="133">
        <f t="shared" si="50"/>
      </c>
      <c r="AC203" s="133">
        <f t="shared" si="51"/>
      </c>
      <c r="AD203" s="140">
        <f t="shared" si="52"/>
      </c>
      <c r="AE203" s="135">
        <f t="shared" si="53"/>
      </c>
      <c r="AF203" s="140">
        <f t="shared" si="43"/>
      </c>
      <c r="AG203" s="140"/>
      <c r="AH203" s="135"/>
      <c r="AI203" s="300"/>
    </row>
    <row r="204" spans="1:35" s="268" customFormat="1" ht="16.5" customHeight="1">
      <c r="A204" s="249"/>
      <c r="B204" s="250"/>
      <c r="C204" s="251"/>
      <c r="D204" s="252"/>
      <c r="E204" s="253"/>
      <c r="F204" s="138"/>
      <c r="G204" s="254"/>
      <c r="H204" s="226"/>
      <c r="I204" s="225"/>
      <c r="J204" s="226"/>
      <c r="K204" s="202"/>
      <c r="L204" s="255"/>
      <c r="M204" s="226"/>
      <c r="N204" s="136"/>
      <c r="O204" s="226"/>
      <c r="P204" s="137"/>
      <c r="Q204" s="138"/>
      <c r="R204" s="226"/>
      <c r="S204" s="203"/>
      <c r="T204" s="261"/>
      <c r="U204" s="139">
        <f t="shared" si="44"/>
        <v>0</v>
      </c>
      <c r="V204" s="139">
        <f>IF('1045Ei Calcolo'!D208="",0,1)</f>
        <v>0</v>
      </c>
      <c r="W204" s="133">
        <f t="shared" si="45"/>
      </c>
      <c r="X204" s="133">
        <f t="shared" si="46"/>
        <v>0</v>
      </c>
      <c r="Y204" s="264">
        <f t="shared" si="47"/>
      </c>
      <c r="Z204" s="133">
        <f t="shared" si="48"/>
      </c>
      <c r="AA204" s="133">
        <f t="shared" si="49"/>
      </c>
      <c r="AB204" s="133">
        <f t="shared" si="50"/>
      </c>
      <c r="AC204" s="133">
        <f t="shared" si="51"/>
      </c>
      <c r="AD204" s="140">
        <f t="shared" si="52"/>
      </c>
      <c r="AE204" s="135">
        <f t="shared" si="53"/>
      </c>
      <c r="AF204" s="140">
        <f>IF(AD204&lt;AE204,AD204,AE204)</f>
      </c>
      <c r="AG204" s="140"/>
      <c r="AH204" s="135"/>
      <c r="AI204" s="300"/>
    </row>
    <row r="205" spans="1:35" s="268" customFormat="1" ht="16.5" customHeight="1">
      <c r="A205" s="249"/>
      <c r="B205" s="250"/>
      <c r="C205" s="251"/>
      <c r="D205" s="252"/>
      <c r="E205" s="253"/>
      <c r="F205" s="138"/>
      <c r="G205" s="254"/>
      <c r="H205" s="226"/>
      <c r="I205" s="225"/>
      <c r="J205" s="226"/>
      <c r="K205" s="202"/>
      <c r="L205" s="255"/>
      <c r="M205" s="226"/>
      <c r="N205" s="136"/>
      <c r="O205" s="226"/>
      <c r="P205" s="137"/>
      <c r="Q205" s="138"/>
      <c r="R205" s="226"/>
      <c r="S205" s="203"/>
      <c r="T205" s="261"/>
      <c r="U205" s="139">
        <f t="shared" si="44"/>
        <v>0</v>
      </c>
      <c r="V205" s="139">
        <f>IF('1045Ei Calcolo'!D209="",0,1)</f>
        <v>0</v>
      </c>
      <c r="W205" s="133">
        <f t="shared" si="45"/>
      </c>
      <c r="X205" s="133">
        <f t="shared" si="46"/>
        <v>0</v>
      </c>
      <c r="Y205" s="264">
        <f t="shared" si="47"/>
      </c>
      <c r="Z205" s="133">
        <f t="shared" si="48"/>
      </c>
      <c r="AA205" s="133">
        <f t="shared" si="49"/>
      </c>
      <c r="AB205" s="133">
        <f t="shared" si="50"/>
      </c>
      <c r="AC205" s="133">
        <f t="shared" si="51"/>
      </c>
      <c r="AD205" s="140">
        <f t="shared" si="52"/>
      </c>
      <c r="AE205" s="135">
        <f t="shared" si="53"/>
      </c>
      <c r="AF205" s="140">
        <f>IF(AD205&lt;AE205,AD205,AE205)</f>
      </c>
      <c r="AG205" s="140"/>
      <c r="AH205" s="135"/>
      <c r="AI205" s="300"/>
    </row>
    <row r="206" spans="1:35" s="268" customFormat="1" ht="16.5" customHeight="1">
      <c r="A206" s="249"/>
      <c r="B206" s="250"/>
      <c r="C206" s="251"/>
      <c r="D206" s="252"/>
      <c r="E206" s="253"/>
      <c r="F206" s="138"/>
      <c r="G206" s="254"/>
      <c r="H206" s="226"/>
      <c r="I206" s="225"/>
      <c r="J206" s="226"/>
      <c r="K206" s="202"/>
      <c r="L206" s="255"/>
      <c r="M206" s="226"/>
      <c r="N206" s="136"/>
      <c r="O206" s="226"/>
      <c r="P206" s="137"/>
      <c r="Q206" s="138"/>
      <c r="R206" s="226"/>
      <c r="S206" s="203"/>
      <c r="T206" s="261"/>
      <c r="U206" s="139">
        <f t="shared" si="44"/>
        <v>0</v>
      </c>
      <c r="V206" s="139">
        <f>IF('1045Ei Calcolo'!D210="",0,1)</f>
        <v>0</v>
      </c>
      <c r="W206" s="133">
        <f t="shared" si="45"/>
      </c>
      <c r="X206" s="133">
        <f t="shared" si="46"/>
        <v>0</v>
      </c>
      <c r="Y206" s="264">
        <f t="shared" si="47"/>
      </c>
      <c r="Z206" s="133">
        <f t="shared" si="48"/>
      </c>
      <c r="AA206" s="133">
        <f t="shared" si="49"/>
      </c>
      <c r="AB206" s="133">
        <f t="shared" si="50"/>
      </c>
      <c r="AC206" s="133">
        <f t="shared" si="51"/>
      </c>
      <c r="AD206" s="140">
        <f t="shared" si="52"/>
      </c>
      <c r="AE206" s="135">
        <f t="shared" si="53"/>
      </c>
      <c r="AF206" s="140">
        <f>IF(AD206&lt;AE206,AD206,AE206)</f>
      </c>
      <c r="AG206" s="140"/>
      <c r="AH206" s="135"/>
      <c r="AI206" s="300"/>
    </row>
    <row r="207" spans="1:35" s="268" customFormat="1" ht="16.5" customHeight="1" thickBot="1">
      <c r="A207" s="363"/>
      <c r="B207" s="364"/>
      <c r="C207" s="365"/>
      <c r="D207" s="366"/>
      <c r="E207" s="367"/>
      <c r="F207" s="368"/>
      <c r="G207" s="369"/>
      <c r="H207" s="370"/>
      <c r="I207" s="371"/>
      <c r="J207" s="370"/>
      <c r="K207" s="204"/>
      <c r="L207" s="372"/>
      <c r="M207" s="370"/>
      <c r="N207" s="373"/>
      <c r="O207" s="370"/>
      <c r="P207" s="374"/>
      <c r="Q207" s="368"/>
      <c r="R207" s="370"/>
      <c r="S207" s="204"/>
      <c r="T207" s="261"/>
      <c r="U207" s="139">
        <f>IF(U$2-YEAR(D207)&lt;U$3,0,1)</f>
        <v>0</v>
      </c>
      <c r="V207" s="139">
        <f>IF('1045Ei Calcolo'!D211="",0,1)</f>
        <v>0</v>
      </c>
      <c r="W207" s="133">
        <f>IF(AND(A207="",B207="",C207=""),"",ROUND((J207+I207)/(U$4-(J207+I207))*100,2))</f>
      </c>
      <c r="X207" s="133">
        <f>ROUND(G207,0)/12</f>
        <v>0</v>
      </c>
      <c r="Y207" s="264">
        <f>IF(AND(A207="",B207="",C207=""),"",ROUND((U$4-(J207+I207))*K207/60,1))</f>
      </c>
      <c r="Z207" s="133">
        <f>IF(OR(AND(A207="",B207="",C207=""),F207=0,F207=""),"",ROUND((1+W207/100)*X207*F207,2))</f>
      </c>
      <c r="AA207" s="133">
        <f>IF(OR(AND(A207="",B207="",C207=""),F207=0,F207="",K207=0,K207=""),"",ROUND((1+W207/100)*(H207/(U$4*K207/5)+X207*F207),2))</f>
      </c>
      <c r="AB207" s="133">
        <f>IF(OR(AND(A207="",B207="",C207=""),E207=0,E207="",Y207=0,Y207=""),"",ROUND((X207*E207/Y207),2))</f>
      </c>
      <c r="AC207" s="133">
        <f>IF(OR(AND(A207="",B207="",C207=""),E207=0,E207="",Y207=0,Y207=""),"",ROUND((H207/(12*X207*E207)+1)*X207*E207/Y207,2))</f>
      </c>
      <c r="AD207" s="140">
        <f>IF(OR(AND(A207="",B207="",C207=""),Y207=0,Y207=""),"",ROUND((AD$4)/Y207,1))</f>
      </c>
      <c r="AE207" s="135">
        <f>IF(OR(AND(A207="",B207="",C207=""),U$4=""),"",IF(AND(F207&gt;0,H207&gt;0),AA207,IF(F207&gt;0,Z207,IF(AND(E207&gt;0,H207&gt;0),AC207,AB207))))</f>
      </c>
      <c r="AF207" s="140">
        <f>IF(AD207&lt;AE207,AD207,AE207)</f>
      </c>
      <c r="AG207" s="140"/>
      <c r="AH207" s="135"/>
      <c r="AI207" s="300"/>
    </row>
    <row r="208" ht="12.75"/>
  </sheetData>
  <sheetProtection sheet="1" objects="1" scenarios="1" selectLockedCells="1"/>
  <mergeCells count="19">
    <mergeCell ref="S5:S6"/>
    <mergeCell ref="L5:M5"/>
    <mergeCell ref="P5:Q5"/>
    <mergeCell ref="N5:N6"/>
    <mergeCell ref="O5:O6"/>
    <mergeCell ref="R5:R6"/>
    <mergeCell ref="G5:G6"/>
    <mergeCell ref="H5:H6"/>
    <mergeCell ref="I5:I6"/>
    <mergeCell ref="J5:J6"/>
    <mergeCell ref="K5:K6"/>
    <mergeCell ref="F5:F6"/>
    <mergeCell ref="C1:D1"/>
    <mergeCell ref="C2:D2"/>
    <mergeCell ref="A5:A6"/>
    <mergeCell ref="B5:B6"/>
    <mergeCell ref="C5:C6"/>
    <mergeCell ref="D5:D6"/>
    <mergeCell ref="E5:E6"/>
  </mergeCells>
  <conditionalFormatting sqref="A8:A106">
    <cfRule type="cellIs" priority="19" dxfId="0" operator="between">
      <formula>7560000000000</formula>
      <formula>7569999999999</formula>
    </cfRule>
    <cfRule type="cellIs" priority="20" dxfId="1" operator="between">
      <formula>0</formula>
      <formula>9999999999</formula>
    </cfRule>
  </conditionalFormatting>
  <conditionalFormatting sqref="A8:S106">
    <cfRule type="expression" priority="18" dxfId="11">
      <formula>A8=""</formula>
    </cfRule>
  </conditionalFormatting>
  <conditionalFormatting sqref="E8:E106">
    <cfRule type="expression" priority="17" dxfId="44">
      <formula>F8&lt;&gt;""</formula>
    </cfRule>
  </conditionalFormatting>
  <conditionalFormatting sqref="F8:F106">
    <cfRule type="expression" priority="16" dxfId="44">
      <formula>E8&lt;&gt;""</formula>
    </cfRule>
  </conditionalFormatting>
  <conditionalFormatting sqref="A107:A203">
    <cfRule type="cellIs" priority="14" dxfId="0" operator="between">
      <formula>7560000000000</formula>
      <formula>7569999999999</formula>
    </cfRule>
    <cfRule type="cellIs" priority="15" dxfId="1" operator="between">
      <formula>0</formula>
      <formula>9999999999</formula>
    </cfRule>
  </conditionalFormatting>
  <conditionalFormatting sqref="A107:S203">
    <cfRule type="expression" priority="13" dxfId="11">
      <formula>A107=""</formula>
    </cfRule>
  </conditionalFormatting>
  <conditionalFormatting sqref="E107:E203">
    <cfRule type="expression" priority="12" dxfId="44">
      <formula>F107&lt;&gt;""</formula>
    </cfRule>
  </conditionalFormatting>
  <conditionalFormatting sqref="F107:F203">
    <cfRule type="expression" priority="11" dxfId="44">
      <formula>E107&lt;&gt;""</formula>
    </cfRule>
  </conditionalFormatting>
  <conditionalFormatting sqref="A204:A207">
    <cfRule type="cellIs" priority="9" dxfId="0" operator="between">
      <formula>7560000000000</formula>
      <formula>7569999999999</formula>
    </cfRule>
    <cfRule type="cellIs" priority="10" dxfId="1" operator="between">
      <formula>0</formula>
      <formula>9999999999</formula>
    </cfRule>
  </conditionalFormatting>
  <conditionalFormatting sqref="A204:S207">
    <cfRule type="expression" priority="8" dxfId="11">
      <formula>A204=""</formula>
    </cfRule>
  </conditionalFormatting>
  <conditionalFormatting sqref="E204:E207">
    <cfRule type="expression" priority="7" dxfId="44">
      <formula>F204&lt;&gt;""</formula>
    </cfRule>
  </conditionalFormatting>
  <conditionalFormatting sqref="F204:F207">
    <cfRule type="expression" priority="6" dxfId="44">
      <formula>E204&lt;&gt;""</formula>
    </cfRule>
  </conditionalFormatting>
  <conditionalFormatting sqref="A7">
    <cfRule type="cellIs" priority="4" dxfId="0" operator="between">
      <formula>7560000000000</formula>
      <formula>7569999999999</formula>
    </cfRule>
    <cfRule type="cellIs" priority="5" dxfId="1" operator="between">
      <formula>0</formula>
      <formula>9999999999</formula>
    </cfRule>
  </conditionalFormatting>
  <conditionalFormatting sqref="A7:S7">
    <cfRule type="expression" priority="3" dxfId="11">
      <formula>A7=""</formula>
    </cfRule>
  </conditionalFormatting>
  <conditionalFormatting sqref="E7">
    <cfRule type="expression" priority="2" dxfId="44">
      <formula>F7&lt;&gt;""</formula>
    </cfRule>
  </conditionalFormatting>
  <conditionalFormatting sqref="F7">
    <cfRule type="expression" priority="1" dxfId="44">
      <formula>E7&lt;&gt;""</formula>
    </cfRule>
  </conditionalFormatting>
  <dataValidations count="5">
    <dataValidation allowBlank="1" showInputMessage="1" showErrorMessage="1" prompt="Inserire il numero AVS senza punti. Il codice Paese (prime tre cifre = 756) non è obbligatorio. Il numero AVS viene formattato automaticamente." sqref="A8:A207"/>
    <dataValidation allowBlank="1" showInputMessage="1" showErrorMessage="1" prompt="Inserire il salario mensile o il salario orario." sqref="E8:F207"/>
    <dataValidation allowBlank="1" showInputMessage="1" showErrorMessage="1" prompt="Numero di salari mensili concordati all'anno." sqref="G8:G207"/>
    <dataValidation allowBlank="1" showInputMessage="1" showErrorMessage="1" prompt="Numero effettivo di giorni festivi concessi. Attenzione per i dipendenti a tempo parziale, leggere le istruzioni." sqref="J8:J207"/>
    <dataValidation type="decimal" allowBlank="1" showInputMessage="1" showErrorMessage="1" prompt="Intervallo di ingresso valido: + / - 20 ore" errorTitle="Fehler!" error="Es dürfen nur Gleitzeitsaldi mit maximal +/- 20 Stunden berücksichtigt werden!" sqref="P8:Q207">
      <formula1>-20</formula1>
      <formula2>20</formula2>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52" r:id="rId2"/>
  <headerFooter>
    <oddHeader>&amp;C&amp;"Arial,Fett"&amp;28Dati di base lav.</oddHeader>
    <oddFooter>&amp;L&amp;F / &amp;A&amp;RPagina &amp;P / &amp;N</oddFooter>
  </headerFooter>
  <drawing r:id="rId1"/>
</worksheet>
</file>

<file path=xl/worksheets/sheet4.xml><?xml version="1.0" encoding="utf-8"?>
<worksheet xmlns="http://schemas.openxmlformats.org/spreadsheetml/2006/main" xmlns:r="http://schemas.openxmlformats.org/officeDocument/2006/relationships">
  <sheetPr>
    <tabColor theme="7" tint="0.5999900102615356"/>
    <pageSetUpPr fitToPage="1"/>
  </sheetPr>
  <dimension ref="A1:AM218"/>
  <sheetViews>
    <sheetView showGridLines="0" zoomScale="85" zoomScaleNormal="85" zoomScaleSheetLayoutView="85" zoomScalePageLayoutView="85" workbookViewId="0" topLeftCell="A1">
      <selection activeCell="C4" sqref="C4:D4"/>
    </sheetView>
  </sheetViews>
  <sheetFormatPr defaultColWidth="0" defaultRowHeight="15" zeroHeight="1"/>
  <cols>
    <col min="1" max="4" width="20.7109375" style="224" customWidth="1"/>
    <col min="5" max="35" width="6.7109375" style="223" customWidth="1"/>
    <col min="36" max="36" width="9.7109375" style="223" customWidth="1"/>
    <col min="37" max="37" width="50.7109375" style="223" customWidth="1"/>
    <col min="38" max="38" width="3.7109375" style="223" customWidth="1"/>
    <col min="39" max="16384" width="11.57421875" style="223" hidden="1" customWidth="1"/>
  </cols>
  <sheetData>
    <row r="1" spans="2:15" s="53" customFormat="1" ht="16.5" customHeight="1">
      <c r="B1" s="83" t="s">
        <v>336</v>
      </c>
      <c r="C1" s="167" t="str">
        <f>'1045Ai Domanda'!D6</f>
        <v> / </v>
      </c>
      <c r="D1" s="168"/>
      <c r="E1" s="58"/>
      <c r="F1" s="58"/>
      <c r="G1" s="58" t="str">
        <f>'[5]10042d10043d Antrag'!$I$23</f>
        <v> </v>
      </c>
      <c r="I1" s="57"/>
      <c r="J1" s="57"/>
      <c r="L1" s="57"/>
      <c r="O1" s="59"/>
    </row>
    <row r="2" spans="2:15" s="53" customFormat="1" ht="16.5" customHeight="1" thickBot="1">
      <c r="B2" s="84" t="s">
        <v>337</v>
      </c>
      <c r="C2" s="474">
        <f>'1045Ai Domanda'!D24</f>
      </c>
      <c r="D2" s="475"/>
      <c r="E2" s="58"/>
      <c r="F2" s="58"/>
      <c r="G2" s="58"/>
      <c r="J2" s="61"/>
      <c r="O2" s="62"/>
    </row>
    <row r="3" spans="5:15" s="31" customFormat="1" ht="16.5" customHeight="1" thickBot="1">
      <c r="E3" s="63"/>
      <c r="F3" s="63"/>
      <c r="G3" s="63">
        <f>'[5]10042d10043d Antrag'!$I$28</f>
      </c>
      <c r="H3" s="53"/>
      <c r="I3" s="61"/>
      <c r="J3" s="61"/>
      <c r="L3" s="53"/>
      <c r="M3" s="64"/>
      <c r="O3" s="62"/>
    </row>
    <row r="4" spans="2:15" s="31" customFormat="1" ht="16.5" customHeight="1">
      <c r="B4" s="375" t="s">
        <v>496</v>
      </c>
      <c r="C4" s="476"/>
      <c r="D4" s="477"/>
      <c r="E4" s="63"/>
      <c r="F4" s="63"/>
      <c r="G4" s="63"/>
      <c r="H4" s="53"/>
      <c r="I4" s="61"/>
      <c r="J4" s="61"/>
      <c r="L4" s="53"/>
      <c r="M4" s="64"/>
      <c r="O4" s="62"/>
    </row>
    <row r="5" spans="2:15" s="31" customFormat="1" ht="16.5" customHeight="1">
      <c r="B5" s="165" t="s">
        <v>352</v>
      </c>
      <c r="C5" s="478"/>
      <c r="D5" s="479"/>
      <c r="E5" s="63"/>
      <c r="F5" s="63"/>
      <c r="G5" s="63"/>
      <c r="H5" s="53"/>
      <c r="I5" s="61"/>
      <c r="J5" s="61"/>
      <c r="L5" s="53"/>
      <c r="M5" s="64"/>
      <c r="O5" s="62"/>
    </row>
    <row r="6" spans="2:15" s="31" customFormat="1" ht="16.5" customHeight="1">
      <c r="B6" s="165" t="s">
        <v>416</v>
      </c>
      <c r="C6" s="478"/>
      <c r="D6" s="479"/>
      <c r="E6" s="63"/>
      <c r="F6" s="63"/>
      <c r="G6" s="63"/>
      <c r="H6" s="53"/>
      <c r="I6" s="61"/>
      <c r="J6" s="61"/>
      <c r="L6" s="53"/>
      <c r="M6" s="64"/>
      <c r="O6" s="62"/>
    </row>
    <row r="7" spans="2:15" s="31" customFormat="1" ht="16.5" customHeight="1">
      <c r="B7" s="165" t="s">
        <v>333</v>
      </c>
      <c r="C7" s="478"/>
      <c r="D7" s="479"/>
      <c r="E7" s="63"/>
      <c r="F7" s="63"/>
      <c r="G7" s="63"/>
      <c r="H7" s="53"/>
      <c r="I7" s="61"/>
      <c r="J7" s="61"/>
      <c r="L7" s="53"/>
      <c r="M7" s="64"/>
      <c r="O7" s="62"/>
    </row>
    <row r="8" spans="2:15" s="31" customFormat="1" ht="16.5" customHeight="1" thickBot="1">
      <c r="B8" s="166" t="s">
        <v>353</v>
      </c>
      <c r="C8" s="468"/>
      <c r="D8" s="469"/>
      <c r="E8" s="63"/>
      <c r="F8" s="63"/>
      <c r="G8" s="63"/>
      <c r="H8" s="53"/>
      <c r="I8" s="61"/>
      <c r="J8" s="61"/>
      <c r="L8" s="53"/>
      <c r="M8" s="64"/>
      <c r="O8" s="62"/>
    </row>
    <row r="9" spans="4:15" s="31" customFormat="1" ht="16.5" customHeight="1" thickBot="1">
      <c r="D9" s="56"/>
      <c r="E9" s="63"/>
      <c r="F9" s="63"/>
      <c r="G9" s="63"/>
      <c r="H9" s="53"/>
      <c r="I9" s="61"/>
      <c r="J9" s="61"/>
      <c r="L9" s="53"/>
      <c r="M9" s="64"/>
      <c r="O9" s="62"/>
    </row>
    <row r="10" spans="1:4" s="66" customFormat="1" ht="16.5" customHeight="1">
      <c r="A10" s="74" t="s">
        <v>354</v>
      </c>
      <c r="B10" s="75"/>
      <c r="C10" s="75"/>
      <c r="D10" s="76"/>
    </row>
    <row r="11" spans="1:4" s="66" customFormat="1" ht="16.5" customHeight="1">
      <c r="A11" s="470" t="s">
        <v>355</v>
      </c>
      <c r="B11" s="471"/>
      <c r="C11" s="472" t="s">
        <v>358</v>
      </c>
      <c r="D11" s="473"/>
    </row>
    <row r="12" spans="1:6" s="66" customFormat="1" ht="16.5" customHeight="1">
      <c r="A12" s="77" t="s">
        <v>356</v>
      </c>
      <c r="B12" s="78" t="s">
        <v>357</v>
      </c>
      <c r="C12" s="79" t="s">
        <v>359</v>
      </c>
      <c r="D12" s="80" t="s">
        <v>360</v>
      </c>
      <c r="F12" s="67"/>
    </row>
    <row r="13" spans="1:6" s="12" customFormat="1" ht="16.5" customHeight="1">
      <c r="A13" s="303"/>
      <c r="B13" s="304"/>
      <c r="C13" s="305"/>
      <c r="D13" s="306"/>
      <c r="F13" s="43"/>
    </row>
    <row r="14" spans="1:6" s="12" customFormat="1" ht="16.5" customHeight="1" thickBot="1">
      <c r="A14" s="307"/>
      <c r="B14" s="308"/>
      <c r="C14" s="309"/>
      <c r="D14" s="310"/>
      <c r="F14" s="43"/>
    </row>
    <row r="15" spans="1:9" s="12" customFormat="1" ht="16.5" customHeight="1" thickBot="1">
      <c r="A15" s="49"/>
      <c r="H15" s="49"/>
      <c r="I15" s="43"/>
    </row>
    <row r="16" spans="1:37" s="34" customFormat="1" ht="16.5" customHeight="1" thickBot="1">
      <c r="A16" s="126" t="s">
        <v>338</v>
      </c>
      <c r="B16" s="170"/>
      <c r="C16" s="170"/>
      <c r="D16" s="171"/>
      <c r="E16" s="169" t="s">
        <v>361</v>
      </c>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2"/>
      <c r="AK16" s="173"/>
    </row>
    <row r="17" spans="1:37" s="31" customFormat="1" ht="25.5">
      <c r="A17" s="174" t="s">
        <v>339</v>
      </c>
      <c r="B17" s="175" t="s">
        <v>340</v>
      </c>
      <c r="C17" s="175" t="s">
        <v>341</v>
      </c>
      <c r="D17" s="176"/>
      <c r="E17" s="82" t="s">
        <v>362</v>
      </c>
      <c r="F17" s="82" t="s">
        <v>363</v>
      </c>
      <c r="G17" s="82" t="s">
        <v>364</v>
      </c>
      <c r="H17" s="82" t="s">
        <v>365</v>
      </c>
      <c r="I17" s="82" t="s">
        <v>366</v>
      </c>
      <c r="J17" s="82" t="s">
        <v>367</v>
      </c>
      <c r="K17" s="82" t="s">
        <v>368</v>
      </c>
      <c r="L17" s="82" t="s">
        <v>369</v>
      </c>
      <c r="M17" s="82" t="s">
        <v>370</v>
      </c>
      <c r="N17" s="82" t="s">
        <v>371</v>
      </c>
      <c r="O17" s="82" t="s">
        <v>372</v>
      </c>
      <c r="P17" s="82" t="s">
        <v>373</v>
      </c>
      <c r="Q17" s="82" t="s">
        <v>374</v>
      </c>
      <c r="R17" s="82" t="s">
        <v>375</v>
      </c>
      <c r="S17" s="82" t="s">
        <v>376</v>
      </c>
      <c r="T17" s="82" t="s">
        <v>377</v>
      </c>
      <c r="U17" s="82" t="s">
        <v>378</v>
      </c>
      <c r="V17" s="82" t="s">
        <v>379</v>
      </c>
      <c r="W17" s="82" t="s">
        <v>380</v>
      </c>
      <c r="X17" s="82" t="s">
        <v>381</v>
      </c>
      <c r="Y17" s="82" t="s">
        <v>382</v>
      </c>
      <c r="Z17" s="82" t="s">
        <v>383</v>
      </c>
      <c r="AA17" s="82" t="s">
        <v>384</v>
      </c>
      <c r="AB17" s="82" t="s">
        <v>385</v>
      </c>
      <c r="AC17" s="82" t="s">
        <v>386</v>
      </c>
      <c r="AD17" s="82" t="s">
        <v>387</v>
      </c>
      <c r="AE17" s="82" t="s">
        <v>388</v>
      </c>
      <c r="AF17" s="82" t="s">
        <v>389</v>
      </c>
      <c r="AG17" s="82" t="s">
        <v>390</v>
      </c>
      <c r="AH17" s="82" t="s">
        <v>391</v>
      </c>
      <c r="AI17" s="82" t="s">
        <v>392</v>
      </c>
      <c r="AJ17" s="361" t="s">
        <v>393</v>
      </c>
      <c r="AK17" s="177" t="s">
        <v>394</v>
      </c>
    </row>
    <row r="18" spans="1:37" s="210" customFormat="1" ht="30" customHeight="1">
      <c r="A18" s="205" t="s">
        <v>280</v>
      </c>
      <c r="B18" s="206" t="s">
        <v>481</v>
      </c>
      <c r="C18" s="206" t="s">
        <v>482</v>
      </c>
      <c r="D18" s="207"/>
      <c r="E18" s="212">
        <v>6</v>
      </c>
      <c r="F18" s="213">
        <v>8</v>
      </c>
      <c r="G18" s="213">
        <v>6</v>
      </c>
      <c r="H18" s="213">
        <v>8</v>
      </c>
      <c r="I18" s="213">
        <v>4</v>
      </c>
      <c r="J18" s="213"/>
      <c r="K18" s="213"/>
      <c r="L18" s="213">
        <v>0</v>
      </c>
      <c r="M18" s="213">
        <v>0</v>
      </c>
      <c r="N18" s="213">
        <v>0</v>
      </c>
      <c r="O18" s="213">
        <v>0</v>
      </c>
      <c r="P18" s="213">
        <v>0</v>
      </c>
      <c r="Q18" s="213"/>
      <c r="R18" s="213"/>
      <c r="S18" s="213">
        <v>0</v>
      </c>
      <c r="T18" s="213">
        <v>0</v>
      </c>
      <c r="U18" s="213">
        <v>0</v>
      </c>
      <c r="V18" s="213">
        <v>0</v>
      </c>
      <c r="W18" s="213">
        <v>4</v>
      </c>
      <c r="X18" s="213"/>
      <c r="Y18" s="213"/>
      <c r="Z18" s="213">
        <v>6</v>
      </c>
      <c r="AA18" s="213">
        <v>8</v>
      </c>
      <c r="AB18" s="213">
        <v>4</v>
      </c>
      <c r="AC18" s="213">
        <v>5</v>
      </c>
      <c r="AD18" s="213">
        <v>0</v>
      </c>
      <c r="AE18" s="213"/>
      <c r="AF18" s="213"/>
      <c r="AG18" s="213">
        <v>2</v>
      </c>
      <c r="AH18" s="213">
        <v>0</v>
      </c>
      <c r="AI18" s="213">
        <v>0</v>
      </c>
      <c r="AJ18" s="208">
        <f>IF(A18="","",SUM(E18:AI18))</f>
        <v>61</v>
      </c>
      <c r="AK18" s="209"/>
    </row>
    <row r="19" spans="1:37" s="91" customFormat="1" ht="30" customHeight="1">
      <c r="A19" s="214">
        <f>IF('1045Bi Dati di base lav.'!A8="","",'1045Bi Dati di base lav.'!A8)</f>
      </c>
      <c r="B19" s="215">
        <f>IF('1045Bi Dati di base lav.'!B8="","",'1045Bi Dati di base lav.'!B8)</f>
      </c>
      <c r="C19" s="215">
        <f>IF('1045Bi Dati di base lav.'!C8="","",'1045Bi Dati di base lav.'!C8)</f>
      </c>
      <c r="D19" s="216"/>
      <c r="E19" s="87"/>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377">
        <f aca="true" t="shared" si="0" ref="AJ19:AJ83">IF(A19="","",SUM(E19:AI19))</f>
      </c>
      <c r="AK19" s="90"/>
    </row>
    <row r="20" spans="1:39" s="53" customFormat="1" ht="30" customHeight="1">
      <c r="A20" s="217">
        <f>IF('1045Bi Dati di base lav.'!A9="","",'1045Bi Dati di base lav.'!A9)</f>
      </c>
      <c r="B20" s="218">
        <f>IF('1045Bi Dati di base lav.'!B9="","",'1045Bi Dati di base lav.'!B9)</f>
      </c>
      <c r="C20" s="218">
        <f>IF('1045Bi Dati di base lav.'!C9="","",'1045Bi Dati di base lav.'!C9)</f>
      </c>
      <c r="D20" s="219"/>
      <c r="E20" s="92"/>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378">
        <f t="shared" si="0"/>
      </c>
      <c r="AK20" s="95"/>
      <c r="AM20" s="96"/>
    </row>
    <row r="21" spans="1:39" s="53" customFormat="1" ht="30" customHeight="1">
      <c r="A21" s="217">
        <f>IF('1045Bi Dati di base lav.'!A10="","",'1045Bi Dati di base lav.'!A10)</f>
      </c>
      <c r="B21" s="218">
        <f>IF('1045Bi Dati di base lav.'!B10="","",'1045Bi Dati di base lav.'!B10)</f>
      </c>
      <c r="C21" s="218">
        <f>IF('1045Bi Dati di base lav.'!C10="","",'1045Bi Dati di base lav.'!C10)</f>
      </c>
      <c r="D21" s="219"/>
      <c r="E21" s="92"/>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378">
        <f t="shared" si="0"/>
      </c>
      <c r="AK21" s="95"/>
      <c r="AM21" s="97"/>
    </row>
    <row r="22" spans="1:39" s="53" customFormat="1" ht="30" customHeight="1">
      <c r="A22" s="217">
        <f>IF('1045Bi Dati di base lav.'!A11="","",'1045Bi Dati di base lav.'!A11)</f>
      </c>
      <c r="B22" s="218">
        <f>IF('1045Bi Dati di base lav.'!B11="","",'1045Bi Dati di base lav.'!B11)</f>
      </c>
      <c r="C22" s="218">
        <f>IF('1045Bi Dati di base lav.'!C11="","",'1045Bi Dati di base lav.'!C11)</f>
      </c>
      <c r="D22" s="219"/>
      <c r="E22" s="92"/>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378">
        <f t="shared" si="0"/>
      </c>
      <c r="AK22" s="95"/>
      <c r="AM22" s="97"/>
    </row>
    <row r="23" spans="1:39" s="53" customFormat="1" ht="30" customHeight="1">
      <c r="A23" s="217">
        <f>IF('1045Bi Dati di base lav.'!A12="","",'1045Bi Dati di base lav.'!A12)</f>
      </c>
      <c r="B23" s="218">
        <f>IF('1045Bi Dati di base lav.'!B12="","",'1045Bi Dati di base lav.'!B12)</f>
      </c>
      <c r="C23" s="218">
        <f>IF('1045Bi Dati di base lav.'!C12="","",'1045Bi Dati di base lav.'!C12)</f>
      </c>
      <c r="D23" s="219"/>
      <c r="E23" s="92"/>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378">
        <f t="shared" si="0"/>
      </c>
      <c r="AK23" s="95"/>
      <c r="AM23" s="97"/>
    </row>
    <row r="24" spans="1:39" s="53" customFormat="1" ht="30" customHeight="1">
      <c r="A24" s="217">
        <f>IF('1045Bi Dati di base lav.'!A13="","",'1045Bi Dati di base lav.'!A13)</f>
      </c>
      <c r="B24" s="218">
        <f>IF('1045Bi Dati di base lav.'!B13="","",'1045Bi Dati di base lav.'!B13)</f>
      </c>
      <c r="C24" s="218">
        <f>IF('1045Bi Dati di base lav.'!C13="","",'1045Bi Dati di base lav.'!C13)</f>
      </c>
      <c r="D24" s="219"/>
      <c r="E24" s="92"/>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378">
        <f t="shared" si="0"/>
      </c>
      <c r="AK24" s="95"/>
      <c r="AM24" s="97"/>
    </row>
    <row r="25" spans="1:39" s="53" customFormat="1" ht="30" customHeight="1">
      <c r="A25" s="217">
        <f>IF('1045Bi Dati di base lav.'!A14="","",'1045Bi Dati di base lav.'!A14)</f>
      </c>
      <c r="B25" s="218">
        <f>IF('1045Bi Dati di base lav.'!B14="","",'1045Bi Dati di base lav.'!B14)</f>
      </c>
      <c r="C25" s="218">
        <f>IF('1045Bi Dati di base lav.'!C14="","",'1045Bi Dati di base lav.'!C14)</f>
      </c>
      <c r="D25" s="219"/>
      <c r="E25" s="92"/>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378">
        <f t="shared" si="0"/>
      </c>
      <c r="AK25" s="95"/>
      <c r="AM25" s="97"/>
    </row>
    <row r="26" spans="1:37" s="53" customFormat="1" ht="30" customHeight="1">
      <c r="A26" s="217">
        <f>IF('1045Bi Dati di base lav.'!A15="","",'1045Bi Dati di base lav.'!A15)</f>
      </c>
      <c r="B26" s="218">
        <f>IF('1045Bi Dati di base lav.'!B15="","",'1045Bi Dati di base lav.'!B15)</f>
      </c>
      <c r="C26" s="218">
        <f>IF('1045Bi Dati di base lav.'!C15="","",'1045Bi Dati di base lav.'!C15)</f>
      </c>
      <c r="D26" s="219"/>
      <c r="E26" s="92"/>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378">
        <f t="shared" si="0"/>
      </c>
      <c r="AK26" s="95"/>
    </row>
    <row r="27" spans="1:37" s="53" customFormat="1" ht="30" customHeight="1">
      <c r="A27" s="217">
        <f>IF('1045Bi Dati di base lav.'!A16="","",'1045Bi Dati di base lav.'!A16)</f>
      </c>
      <c r="B27" s="218">
        <f>IF('1045Bi Dati di base lav.'!B16="","",'1045Bi Dati di base lav.'!B16)</f>
      </c>
      <c r="C27" s="218">
        <f>IF('1045Bi Dati di base lav.'!C16="","",'1045Bi Dati di base lav.'!C16)</f>
      </c>
      <c r="D27" s="219"/>
      <c r="E27" s="92"/>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378">
        <f t="shared" si="0"/>
      </c>
      <c r="AK27" s="95"/>
    </row>
    <row r="28" spans="1:37" s="53" customFormat="1" ht="30" customHeight="1">
      <c r="A28" s="217">
        <f>IF('1045Bi Dati di base lav.'!A17="","",'1045Bi Dati di base lav.'!A17)</f>
      </c>
      <c r="B28" s="218">
        <f>IF('1045Bi Dati di base lav.'!B17="","",'1045Bi Dati di base lav.'!B17)</f>
      </c>
      <c r="C28" s="218">
        <f>IF('1045Bi Dati di base lav.'!C17="","",'1045Bi Dati di base lav.'!C17)</f>
      </c>
      <c r="D28" s="219"/>
      <c r="E28" s="92"/>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378">
        <f t="shared" si="0"/>
      </c>
      <c r="AK28" s="95"/>
    </row>
    <row r="29" spans="1:37" s="53" customFormat="1" ht="30" customHeight="1">
      <c r="A29" s="217">
        <f>IF('1045Bi Dati di base lav.'!A18="","",'1045Bi Dati di base lav.'!A18)</f>
      </c>
      <c r="B29" s="218">
        <f>IF('1045Bi Dati di base lav.'!B18="","",'1045Bi Dati di base lav.'!B18)</f>
      </c>
      <c r="C29" s="218">
        <f>IF('1045Bi Dati di base lav.'!C18="","",'1045Bi Dati di base lav.'!C18)</f>
      </c>
      <c r="D29" s="219"/>
      <c r="E29" s="92"/>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378">
        <f t="shared" si="0"/>
      </c>
      <c r="AK29" s="95"/>
    </row>
    <row r="30" spans="1:37" s="53" customFormat="1" ht="30" customHeight="1">
      <c r="A30" s="217">
        <f>IF('1045Bi Dati di base lav.'!A19="","",'1045Bi Dati di base lav.'!A19)</f>
      </c>
      <c r="B30" s="218">
        <f>IF('1045Bi Dati di base lav.'!B19="","",'1045Bi Dati di base lav.'!B19)</f>
      </c>
      <c r="C30" s="218">
        <f>IF('1045Bi Dati di base lav.'!C19="","",'1045Bi Dati di base lav.'!C19)</f>
      </c>
      <c r="D30" s="219"/>
      <c r="E30" s="92"/>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378">
        <f t="shared" si="0"/>
      </c>
      <c r="AK30" s="95"/>
    </row>
    <row r="31" spans="1:37" s="53" customFormat="1" ht="30" customHeight="1">
      <c r="A31" s="217">
        <f>IF('1045Bi Dati di base lav.'!A20="","",'1045Bi Dati di base lav.'!A20)</f>
      </c>
      <c r="B31" s="218">
        <f>IF('1045Bi Dati di base lav.'!B20="","",'1045Bi Dati di base lav.'!B20)</f>
      </c>
      <c r="C31" s="218">
        <f>IF('1045Bi Dati di base lav.'!C20="","",'1045Bi Dati di base lav.'!C20)</f>
      </c>
      <c r="D31" s="219"/>
      <c r="E31" s="92"/>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378">
        <f t="shared" si="0"/>
      </c>
      <c r="AK31" s="95"/>
    </row>
    <row r="32" spans="1:37" s="53" customFormat="1" ht="30" customHeight="1">
      <c r="A32" s="217">
        <f>IF('1045Bi Dati di base lav.'!A21="","",'1045Bi Dati di base lav.'!A21)</f>
      </c>
      <c r="B32" s="218">
        <f>IF('1045Bi Dati di base lav.'!B21="","",'1045Bi Dati di base lav.'!B21)</f>
      </c>
      <c r="C32" s="218">
        <f>IF('1045Bi Dati di base lav.'!C21="","",'1045Bi Dati di base lav.'!C21)</f>
      </c>
      <c r="D32" s="219"/>
      <c r="E32" s="92"/>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378">
        <f t="shared" si="0"/>
      </c>
      <c r="AK32" s="95"/>
    </row>
    <row r="33" spans="1:37" s="53" customFormat="1" ht="30" customHeight="1">
      <c r="A33" s="217">
        <f>IF('1045Bi Dati di base lav.'!A22="","",'1045Bi Dati di base lav.'!A22)</f>
      </c>
      <c r="B33" s="218">
        <f>IF('1045Bi Dati di base lav.'!B22="","",'1045Bi Dati di base lav.'!B22)</f>
      </c>
      <c r="C33" s="218">
        <f>IF('1045Bi Dati di base lav.'!C22="","",'1045Bi Dati di base lav.'!C22)</f>
      </c>
      <c r="D33" s="219"/>
      <c r="E33" s="92"/>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378">
        <f t="shared" si="0"/>
      </c>
      <c r="AK33" s="95"/>
    </row>
    <row r="34" spans="1:37" s="53" customFormat="1" ht="30" customHeight="1">
      <c r="A34" s="217">
        <f>IF('1045Bi Dati di base lav.'!A23="","",'1045Bi Dati di base lav.'!A23)</f>
      </c>
      <c r="B34" s="218">
        <f>IF('1045Bi Dati di base lav.'!B23="","",'1045Bi Dati di base lav.'!B23)</f>
      </c>
      <c r="C34" s="218">
        <f>IF('1045Bi Dati di base lav.'!C23="","",'1045Bi Dati di base lav.'!C23)</f>
      </c>
      <c r="D34" s="219"/>
      <c r="E34" s="92"/>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378">
        <f t="shared" si="0"/>
      </c>
      <c r="AK34" s="95"/>
    </row>
    <row r="35" spans="1:37" s="53" customFormat="1" ht="30" customHeight="1">
      <c r="A35" s="217">
        <f>IF('1045Bi Dati di base lav.'!A24="","",'1045Bi Dati di base lav.'!A24)</f>
      </c>
      <c r="B35" s="218">
        <f>IF('1045Bi Dati di base lav.'!B24="","",'1045Bi Dati di base lav.'!B24)</f>
      </c>
      <c r="C35" s="218">
        <f>IF('1045Bi Dati di base lav.'!C24="","",'1045Bi Dati di base lav.'!C24)</f>
      </c>
      <c r="D35" s="219"/>
      <c r="E35" s="92"/>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378">
        <f t="shared" si="0"/>
      </c>
      <c r="AK35" s="95"/>
    </row>
    <row r="36" spans="1:37" s="53" customFormat="1" ht="30" customHeight="1">
      <c r="A36" s="217">
        <f>IF('1045Bi Dati di base lav.'!A25="","",'1045Bi Dati di base lav.'!A25)</f>
      </c>
      <c r="B36" s="218">
        <f>IF('1045Bi Dati di base lav.'!B25="","",'1045Bi Dati di base lav.'!B25)</f>
      </c>
      <c r="C36" s="218">
        <f>IF('1045Bi Dati di base lav.'!C25="","",'1045Bi Dati di base lav.'!C25)</f>
      </c>
      <c r="D36" s="219"/>
      <c r="E36" s="92"/>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378">
        <f t="shared" si="0"/>
      </c>
      <c r="AK36" s="95"/>
    </row>
    <row r="37" spans="1:37" s="53" customFormat="1" ht="30" customHeight="1">
      <c r="A37" s="217">
        <f>IF('1045Bi Dati di base lav.'!A26="","",'1045Bi Dati di base lav.'!A26)</f>
      </c>
      <c r="B37" s="218">
        <f>IF('1045Bi Dati di base lav.'!B26="","",'1045Bi Dati di base lav.'!B26)</f>
      </c>
      <c r="C37" s="218">
        <f>IF('1045Bi Dati di base lav.'!C26="","",'1045Bi Dati di base lav.'!C26)</f>
      </c>
      <c r="D37" s="219"/>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378">
        <f t="shared" si="0"/>
      </c>
      <c r="AK37" s="95"/>
    </row>
    <row r="38" spans="1:37" s="53" customFormat="1" ht="30" customHeight="1">
      <c r="A38" s="217">
        <f>IF('1045Bi Dati di base lav.'!A27="","",'1045Bi Dati di base lav.'!A27)</f>
      </c>
      <c r="B38" s="218">
        <f>IF('1045Bi Dati di base lav.'!B27="","",'1045Bi Dati di base lav.'!B27)</f>
      </c>
      <c r="C38" s="218">
        <f>IF('1045Bi Dati di base lav.'!C27="","",'1045Bi Dati di base lav.'!C27)</f>
      </c>
      <c r="D38" s="219"/>
      <c r="E38" s="92"/>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378">
        <f t="shared" si="0"/>
      </c>
      <c r="AK38" s="95"/>
    </row>
    <row r="39" spans="1:37" s="53" customFormat="1" ht="30" customHeight="1">
      <c r="A39" s="217">
        <f>IF('1045Bi Dati di base lav.'!A28="","",'1045Bi Dati di base lav.'!A28)</f>
      </c>
      <c r="B39" s="218">
        <f>IF('1045Bi Dati di base lav.'!B28="","",'1045Bi Dati di base lav.'!B28)</f>
      </c>
      <c r="C39" s="218">
        <f>IF('1045Bi Dati di base lav.'!C28="","",'1045Bi Dati di base lav.'!C28)</f>
      </c>
      <c r="D39" s="219"/>
      <c r="E39" s="92"/>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378">
        <f t="shared" si="0"/>
      </c>
      <c r="AK39" s="95"/>
    </row>
    <row r="40" spans="1:37" s="53" customFormat="1" ht="30" customHeight="1">
      <c r="A40" s="217">
        <f>IF('1045Bi Dati di base lav.'!A29="","",'1045Bi Dati di base lav.'!A29)</f>
      </c>
      <c r="B40" s="218">
        <f>IF('1045Bi Dati di base lav.'!B29="","",'1045Bi Dati di base lav.'!B29)</f>
      </c>
      <c r="C40" s="218">
        <f>IF('1045Bi Dati di base lav.'!C29="","",'1045Bi Dati di base lav.'!C29)</f>
      </c>
      <c r="D40" s="219"/>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378">
        <f t="shared" si="0"/>
      </c>
      <c r="AK40" s="95"/>
    </row>
    <row r="41" spans="1:37" s="53" customFormat="1" ht="30" customHeight="1">
      <c r="A41" s="217">
        <f>IF('1045Bi Dati di base lav.'!A30="","",'1045Bi Dati di base lav.'!A30)</f>
      </c>
      <c r="B41" s="218">
        <f>IF('1045Bi Dati di base lav.'!B30="","",'1045Bi Dati di base lav.'!B30)</f>
      </c>
      <c r="C41" s="218">
        <f>IF('1045Bi Dati di base lav.'!C30="","",'1045Bi Dati di base lav.'!C30)</f>
      </c>
      <c r="D41" s="219"/>
      <c r="E41" s="92"/>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378">
        <f t="shared" si="0"/>
      </c>
      <c r="AK41" s="95"/>
    </row>
    <row r="42" spans="1:37" s="53" customFormat="1" ht="30" customHeight="1">
      <c r="A42" s="217">
        <f>IF('1045Bi Dati di base lav.'!A31="","",'1045Bi Dati di base lav.'!A31)</f>
      </c>
      <c r="B42" s="218">
        <f>IF('1045Bi Dati di base lav.'!B31="","",'1045Bi Dati di base lav.'!B31)</f>
      </c>
      <c r="C42" s="218">
        <f>IF('1045Bi Dati di base lav.'!C31="","",'1045Bi Dati di base lav.'!C31)</f>
      </c>
      <c r="D42" s="219"/>
      <c r="E42" s="92"/>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378">
        <f t="shared" si="0"/>
      </c>
      <c r="AK42" s="95"/>
    </row>
    <row r="43" spans="1:37" s="53" customFormat="1" ht="30" customHeight="1">
      <c r="A43" s="217">
        <f>IF('1045Bi Dati di base lav.'!A32="","",'1045Bi Dati di base lav.'!A32)</f>
      </c>
      <c r="B43" s="218">
        <f>IF('1045Bi Dati di base lav.'!B32="","",'1045Bi Dati di base lav.'!B32)</f>
      </c>
      <c r="C43" s="218">
        <f>IF('1045Bi Dati di base lav.'!C32="","",'1045Bi Dati di base lav.'!C32)</f>
      </c>
      <c r="D43" s="219"/>
      <c r="E43" s="92"/>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378">
        <f t="shared" si="0"/>
      </c>
      <c r="AK43" s="95"/>
    </row>
    <row r="44" spans="1:37" s="53" customFormat="1" ht="30" customHeight="1">
      <c r="A44" s="217">
        <f>IF('1045Bi Dati di base lav.'!A33="","",'1045Bi Dati di base lav.'!A33)</f>
      </c>
      <c r="B44" s="218">
        <f>IF('1045Bi Dati di base lav.'!B33="","",'1045Bi Dati di base lav.'!B33)</f>
      </c>
      <c r="C44" s="218">
        <f>IF('1045Bi Dati di base lav.'!C33="","",'1045Bi Dati di base lav.'!C33)</f>
      </c>
      <c r="D44" s="219"/>
      <c r="E44" s="92"/>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378">
        <f t="shared" si="0"/>
      </c>
      <c r="AK44" s="95"/>
    </row>
    <row r="45" spans="1:37" s="53" customFormat="1" ht="30" customHeight="1">
      <c r="A45" s="217">
        <f>IF('1045Bi Dati di base lav.'!A34="","",'1045Bi Dati di base lav.'!A34)</f>
      </c>
      <c r="B45" s="218">
        <f>IF('1045Bi Dati di base lav.'!B34="","",'1045Bi Dati di base lav.'!B34)</f>
      </c>
      <c r="C45" s="218">
        <f>IF('1045Bi Dati di base lav.'!C34="","",'1045Bi Dati di base lav.'!C34)</f>
      </c>
      <c r="D45" s="219"/>
      <c r="E45" s="92"/>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378">
        <f t="shared" si="0"/>
      </c>
      <c r="AK45" s="95"/>
    </row>
    <row r="46" spans="1:37" s="53" customFormat="1" ht="30" customHeight="1">
      <c r="A46" s="217">
        <f>IF('1045Bi Dati di base lav.'!A35="","",'1045Bi Dati di base lav.'!A35)</f>
      </c>
      <c r="B46" s="218">
        <f>IF('1045Bi Dati di base lav.'!B35="","",'1045Bi Dati di base lav.'!B35)</f>
      </c>
      <c r="C46" s="218">
        <f>IF('1045Bi Dati di base lav.'!C35="","",'1045Bi Dati di base lav.'!C35)</f>
      </c>
      <c r="D46" s="219"/>
      <c r="E46" s="92"/>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378">
        <f t="shared" si="0"/>
      </c>
      <c r="AK46" s="95"/>
    </row>
    <row r="47" spans="1:37" s="53" customFormat="1" ht="30" customHeight="1">
      <c r="A47" s="217">
        <f>IF('1045Bi Dati di base lav.'!A36="","",'1045Bi Dati di base lav.'!A36)</f>
      </c>
      <c r="B47" s="218">
        <f>IF('1045Bi Dati di base lav.'!B36="","",'1045Bi Dati di base lav.'!B36)</f>
      </c>
      <c r="C47" s="218">
        <f>IF('1045Bi Dati di base lav.'!C36="","",'1045Bi Dati di base lav.'!C36)</f>
      </c>
      <c r="D47" s="219"/>
      <c r="E47" s="92"/>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378">
        <f t="shared" si="0"/>
      </c>
      <c r="AK47" s="95"/>
    </row>
    <row r="48" spans="1:37" s="53" customFormat="1" ht="30" customHeight="1">
      <c r="A48" s="217">
        <f>IF('1045Bi Dati di base lav.'!A37="","",'1045Bi Dati di base lav.'!A37)</f>
      </c>
      <c r="B48" s="218">
        <f>IF('1045Bi Dati di base lav.'!B37="","",'1045Bi Dati di base lav.'!B37)</f>
      </c>
      <c r="C48" s="218">
        <f>IF('1045Bi Dati di base lav.'!C37="","",'1045Bi Dati di base lav.'!C37)</f>
      </c>
      <c r="D48" s="219"/>
      <c r="E48" s="92"/>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378">
        <f t="shared" si="0"/>
      </c>
      <c r="AK48" s="95"/>
    </row>
    <row r="49" spans="1:37" s="53" customFormat="1" ht="30" customHeight="1">
      <c r="A49" s="217">
        <f>IF('1045Bi Dati di base lav.'!A38="","",'1045Bi Dati di base lav.'!A38)</f>
      </c>
      <c r="B49" s="218">
        <f>IF('1045Bi Dati di base lav.'!B38="","",'1045Bi Dati di base lav.'!B38)</f>
      </c>
      <c r="C49" s="218">
        <f>IF('1045Bi Dati di base lav.'!C38="","",'1045Bi Dati di base lav.'!C38)</f>
      </c>
      <c r="D49" s="219"/>
      <c r="E49" s="92"/>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378">
        <f t="shared" si="0"/>
      </c>
      <c r="AK49" s="95"/>
    </row>
    <row r="50" spans="1:37" s="53" customFormat="1" ht="30" customHeight="1">
      <c r="A50" s="217">
        <f>IF('1045Bi Dati di base lav.'!A39="","",'1045Bi Dati di base lav.'!A39)</f>
      </c>
      <c r="B50" s="218">
        <f>IF('1045Bi Dati di base lav.'!B39="","",'1045Bi Dati di base lav.'!B39)</f>
      </c>
      <c r="C50" s="218">
        <f>IF('1045Bi Dati di base lav.'!C39="","",'1045Bi Dati di base lav.'!C39)</f>
      </c>
      <c r="D50" s="219"/>
      <c r="E50" s="92"/>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378">
        <f t="shared" si="0"/>
      </c>
      <c r="AK50" s="95"/>
    </row>
    <row r="51" spans="1:37" s="53" customFormat="1" ht="30" customHeight="1">
      <c r="A51" s="217">
        <f>IF('1045Bi Dati di base lav.'!A40="","",'1045Bi Dati di base lav.'!A40)</f>
      </c>
      <c r="B51" s="218">
        <f>IF('1045Bi Dati di base lav.'!B40="","",'1045Bi Dati di base lav.'!B40)</f>
      </c>
      <c r="C51" s="218">
        <f>IF('1045Bi Dati di base lav.'!C40="","",'1045Bi Dati di base lav.'!C40)</f>
      </c>
      <c r="D51" s="219"/>
      <c r="E51" s="92"/>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378">
        <f t="shared" si="0"/>
      </c>
      <c r="AK51" s="95"/>
    </row>
    <row r="52" spans="1:37" s="53" customFormat="1" ht="30" customHeight="1">
      <c r="A52" s="217">
        <f>IF('1045Bi Dati di base lav.'!A41="","",'1045Bi Dati di base lav.'!A41)</f>
      </c>
      <c r="B52" s="218">
        <f>IF('1045Bi Dati di base lav.'!B41="","",'1045Bi Dati di base lav.'!B41)</f>
      </c>
      <c r="C52" s="218">
        <f>IF('1045Bi Dati di base lav.'!C41="","",'1045Bi Dati di base lav.'!C41)</f>
      </c>
      <c r="D52" s="219"/>
      <c r="E52" s="92"/>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378">
        <f t="shared" si="0"/>
      </c>
      <c r="AK52" s="95"/>
    </row>
    <row r="53" spans="1:37" s="53" customFormat="1" ht="30" customHeight="1">
      <c r="A53" s="217">
        <f>IF('1045Bi Dati di base lav.'!A42="","",'1045Bi Dati di base lav.'!A42)</f>
      </c>
      <c r="B53" s="218">
        <f>IF('1045Bi Dati di base lav.'!B42="","",'1045Bi Dati di base lav.'!B42)</f>
      </c>
      <c r="C53" s="218">
        <f>IF('1045Bi Dati di base lav.'!C42="","",'1045Bi Dati di base lav.'!C42)</f>
      </c>
      <c r="D53" s="219"/>
      <c r="E53" s="92"/>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378">
        <f t="shared" si="0"/>
      </c>
      <c r="AK53" s="95"/>
    </row>
    <row r="54" spans="1:37" s="53" customFormat="1" ht="30" customHeight="1">
      <c r="A54" s="217">
        <f>IF('1045Bi Dati di base lav.'!A43="","",'1045Bi Dati di base lav.'!A43)</f>
      </c>
      <c r="B54" s="218">
        <f>IF('1045Bi Dati di base lav.'!B43="","",'1045Bi Dati di base lav.'!B43)</f>
      </c>
      <c r="C54" s="218">
        <f>IF('1045Bi Dati di base lav.'!C43="","",'1045Bi Dati di base lav.'!C43)</f>
      </c>
      <c r="D54" s="219"/>
      <c r="E54" s="92"/>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378">
        <f t="shared" si="0"/>
      </c>
      <c r="AK54" s="95"/>
    </row>
    <row r="55" spans="1:37" s="53" customFormat="1" ht="30" customHeight="1">
      <c r="A55" s="217">
        <f>IF('1045Bi Dati di base lav.'!A44="","",'1045Bi Dati di base lav.'!A44)</f>
      </c>
      <c r="B55" s="218">
        <f>IF('1045Bi Dati di base lav.'!B44="","",'1045Bi Dati di base lav.'!B44)</f>
      </c>
      <c r="C55" s="218">
        <f>IF('1045Bi Dati di base lav.'!C44="","",'1045Bi Dati di base lav.'!C44)</f>
      </c>
      <c r="D55" s="219"/>
      <c r="E55" s="92"/>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378">
        <f t="shared" si="0"/>
      </c>
      <c r="AK55" s="95"/>
    </row>
    <row r="56" spans="1:37" s="53" customFormat="1" ht="30" customHeight="1">
      <c r="A56" s="217">
        <f>IF('1045Bi Dati di base lav.'!A45="","",'1045Bi Dati di base lav.'!A45)</f>
      </c>
      <c r="B56" s="218">
        <f>IF('1045Bi Dati di base lav.'!B45="","",'1045Bi Dati di base lav.'!B45)</f>
      </c>
      <c r="C56" s="218">
        <f>IF('1045Bi Dati di base lav.'!C45="","",'1045Bi Dati di base lav.'!C45)</f>
      </c>
      <c r="D56" s="219"/>
      <c r="E56" s="92"/>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378">
        <f t="shared" si="0"/>
      </c>
      <c r="AK56" s="95"/>
    </row>
    <row r="57" spans="1:37" s="53" customFormat="1" ht="30" customHeight="1">
      <c r="A57" s="217">
        <f>IF('1045Bi Dati di base lav.'!A46="","",'1045Bi Dati di base lav.'!A46)</f>
      </c>
      <c r="B57" s="218">
        <f>IF('1045Bi Dati di base lav.'!B46="","",'1045Bi Dati di base lav.'!B46)</f>
      </c>
      <c r="C57" s="218">
        <f>IF('1045Bi Dati di base lav.'!C46="","",'1045Bi Dati di base lav.'!C46)</f>
      </c>
      <c r="D57" s="219"/>
      <c r="E57" s="92"/>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378">
        <f t="shared" si="0"/>
      </c>
      <c r="AK57" s="95"/>
    </row>
    <row r="58" spans="1:37" s="53" customFormat="1" ht="30" customHeight="1">
      <c r="A58" s="217">
        <f>IF('1045Bi Dati di base lav.'!A47="","",'1045Bi Dati di base lav.'!A47)</f>
      </c>
      <c r="B58" s="218">
        <f>IF('1045Bi Dati di base lav.'!B47="","",'1045Bi Dati di base lav.'!B47)</f>
      </c>
      <c r="C58" s="218">
        <f>IF('1045Bi Dati di base lav.'!C47="","",'1045Bi Dati di base lav.'!C47)</f>
      </c>
      <c r="D58" s="219"/>
      <c r="E58" s="92"/>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378">
        <f t="shared" si="0"/>
      </c>
      <c r="AK58" s="95"/>
    </row>
    <row r="59" spans="1:37" s="53" customFormat="1" ht="30" customHeight="1">
      <c r="A59" s="217">
        <f>IF('1045Bi Dati di base lav.'!A48="","",'1045Bi Dati di base lav.'!A48)</f>
      </c>
      <c r="B59" s="218">
        <f>IF('1045Bi Dati di base lav.'!B48="","",'1045Bi Dati di base lav.'!B48)</f>
      </c>
      <c r="C59" s="218">
        <f>IF('1045Bi Dati di base lav.'!C48="","",'1045Bi Dati di base lav.'!C48)</f>
      </c>
      <c r="D59" s="219"/>
      <c r="E59" s="92"/>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378">
        <f t="shared" si="0"/>
      </c>
      <c r="AK59" s="95"/>
    </row>
    <row r="60" spans="1:37" s="53" customFormat="1" ht="30" customHeight="1">
      <c r="A60" s="217">
        <f>IF('1045Bi Dati di base lav.'!A49="","",'1045Bi Dati di base lav.'!A49)</f>
      </c>
      <c r="B60" s="218">
        <f>IF('1045Bi Dati di base lav.'!B49="","",'1045Bi Dati di base lav.'!B49)</f>
      </c>
      <c r="C60" s="218">
        <f>IF('1045Bi Dati di base lav.'!C49="","",'1045Bi Dati di base lav.'!C49)</f>
      </c>
      <c r="D60" s="219"/>
      <c r="E60" s="92"/>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378">
        <f t="shared" si="0"/>
      </c>
      <c r="AK60" s="95"/>
    </row>
    <row r="61" spans="1:37" s="53" customFormat="1" ht="30" customHeight="1">
      <c r="A61" s="217">
        <f>IF('1045Bi Dati di base lav.'!A50="","",'1045Bi Dati di base lav.'!A50)</f>
      </c>
      <c r="B61" s="218">
        <f>IF('1045Bi Dati di base lav.'!B50="","",'1045Bi Dati di base lav.'!B50)</f>
      </c>
      <c r="C61" s="218">
        <f>IF('1045Bi Dati di base lav.'!C50="","",'1045Bi Dati di base lav.'!C50)</f>
      </c>
      <c r="D61" s="219"/>
      <c r="E61" s="92"/>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378">
        <f t="shared" si="0"/>
      </c>
      <c r="AK61" s="95"/>
    </row>
    <row r="62" spans="1:37" s="53" customFormat="1" ht="30" customHeight="1">
      <c r="A62" s="217">
        <f>IF('1045Bi Dati di base lav.'!A51="","",'1045Bi Dati di base lav.'!A51)</f>
      </c>
      <c r="B62" s="218">
        <f>IF('1045Bi Dati di base lav.'!B51="","",'1045Bi Dati di base lav.'!B51)</f>
      </c>
      <c r="C62" s="218">
        <f>IF('1045Bi Dati di base lav.'!C51="","",'1045Bi Dati di base lav.'!C51)</f>
      </c>
      <c r="D62" s="219"/>
      <c r="E62" s="92"/>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378">
        <f t="shared" si="0"/>
      </c>
      <c r="AK62" s="95"/>
    </row>
    <row r="63" spans="1:37" s="53" customFormat="1" ht="30" customHeight="1">
      <c r="A63" s="217">
        <f>IF('1045Bi Dati di base lav.'!A52="","",'1045Bi Dati di base lav.'!A52)</f>
      </c>
      <c r="B63" s="218">
        <f>IF('1045Bi Dati di base lav.'!B52="","",'1045Bi Dati di base lav.'!B52)</f>
      </c>
      <c r="C63" s="218">
        <f>IF('1045Bi Dati di base lav.'!C52="","",'1045Bi Dati di base lav.'!C52)</f>
      </c>
      <c r="D63" s="219"/>
      <c r="E63" s="92"/>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378">
        <f t="shared" si="0"/>
      </c>
      <c r="AK63" s="95"/>
    </row>
    <row r="64" spans="1:37" s="53" customFormat="1" ht="30" customHeight="1">
      <c r="A64" s="217">
        <f>IF('1045Bi Dati di base lav.'!A53="","",'1045Bi Dati di base lav.'!A53)</f>
      </c>
      <c r="B64" s="218">
        <f>IF('1045Bi Dati di base lav.'!B53="","",'1045Bi Dati di base lav.'!B53)</f>
      </c>
      <c r="C64" s="218">
        <f>IF('1045Bi Dati di base lav.'!C53="","",'1045Bi Dati di base lav.'!C53)</f>
      </c>
      <c r="D64" s="219"/>
      <c r="E64" s="92"/>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378">
        <f t="shared" si="0"/>
      </c>
      <c r="AK64" s="95"/>
    </row>
    <row r="65" spans="1:37" s="53" customFormat="1" ht="30" customHeight="1">
      <c r="A65" s="217">
        <f>IF('1045Bi Dati di base lav.'!A54="","",'1045Bi Dati di base lav.'!A54)</f>
      </c>
      <c r="B65" s="218">
        <f>IF('1045Bi Dati di base lav.'!B54="","",'1045Bi Dati di base lav.'!B54)</f>
      </c>
      <c r="C65" s="218">
        <f>IF('1045Bi Dati di base lav.'!C54="","",'1045Bi Dati di base lav.'!C54)</f>
      </c>
      <c r="D65" s="219"/>
      <c r="E65" s="92"/>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378">
        <f t="shared" si="0"/>
      </c>
      <c r="AK65" s="95"/>
    </row>
    <row r="66" spans="1:37" s="53" customFormat="1" ht="30" customHeight="1">
      <c r="A66" s="217">
        <f>IF('1045Bi Dati di base lav.'!A55="","",'1045Bi Dati di base lav.'!A55)</f>
      </c>
      <c r="B66" s="218">
        <f>IF('1045Bi Dati di base lav.'!B55="","",'1045Bi Dati di base lav.'!B55)</f>
      </c>
      <c r="C66" s="218">
        <f>IF('1045Bi Dati di base lav.'!C55="","",'1045Bi Dati di base lav.'!C55)</f>
      </c>
      <c r="D66" s="219"/>
      <c r="E66" s="92"/>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378">
        <f t="shared" si="0"/>
      </c>
      <c r="AK66" s="95"/>
    </row>
    <row r="67" spans="1:37" s="53" customFormat="1" ht="30" customHeight="1">
      <c r="A67" s="217">
        <f>IF('1045Bi Dati di base lav.'!A56="","",'1045Bi Dati di base lav.'!A56)</f>
      </c>
      <c r="B67" s="218">
        <f>IF('1045Bi Dati di base lav.'!B56="","",'1045Bi Dati di base lav.'!B56)</f>
      </c>
      <c r="C67" s="218">
        <f>IF('1045Bi Dati di base lav.'!C56="","",'1045Bi Dati di base lav.'!C56)</f>
      </c>
      <c r="D67" s="219"/>
      <c r="E67" s="92"/>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378">
        <f t="shared" si="0"/>
      </c>
      <c r="AK67" s="95"/>
    </row>
    <row r="68" spans="1:37" s="53" customFormat="1" ht="30" customHeight="1">
      <c r="A68" s="217">
        <f>IF('1045Bi Dati di base lav.'!A57="","",'1045Bi Dati di base lav.'!A57)</f>
      </c>
      <c r="B68" s="218">
        <f>IF('1045Bi Dati di base lav.'!B57="","",'1045Bi Dati di base lav.'!B57)</f>
      </c>
      <c r="C68" s="218">
        <f>IF('1045Bi Dati di base lav.'!C57="","",'1045Bi Dati di base lav.'!C57)</f>
      </c>
      <c r="D68" s="219"/>
      <c r="E68" s="92"/>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378">
        <f t="shared" si="0"/>
      </c>
      <c r="AK68" s="95"/>
    </row>
    <row r="69" spans="1:37" s="53" customFormat="1" ht="30" customHeight="1">
      <c r="A69" s="217">
        <f>IF('1045Bi Dati di base lav.'!A58="","",'1045Bi Dati di base lav.'!A58)</f>
      </c>
      <c r="B69" s="218">
        <f>IF('1045Bi Dati di base lav.'!B58="","",'1045Bi Dati di base lav.'!B58)</f>
      </c>
      <c r="C69" s="218">
        <f>IF('1045Bi Dati di base lav.'!C58="","",'1045Bi Dati di base lav.'!C58)</f>
      </c>
      <c r="D69" s="219"/>
      <c r="E69" s="92"/>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378">
        <f t="shared" si="0"/>
      </c>
      <c r="AK69" s="95"/>
    </row>
    <row r="70" spans="1:37" s="53" customFormat="1" ht="30" customHeight="1">
      <c r="A70" s="217">
        <f>IF('1045Bi Dati di base lav.'!A59="","",'1045Bi Dati di base lav.'!A59)</f>
      </c>
      <c r="B70" s="218">
        <f>IF('1045Bi Dati di base lav.'!B59="","",'1045Bi Dati di base lav.'!B59)</f>
      </c>
      <c r="C70" s="218">
        <f>IF('1045Bi Dati di base lav.'!C59="","",'1045Bi Dati di base lav.'!C59)</f>
      </c>
      <c r="D70" s="219"/>
      <c r="E70" s="92"/>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378">
        <f t="shared" si="0"/>
      </c>
      <c r="AK70" s="95"/>
    </row>
    <row r="71" spans="1:37" s="53" customFormat="1" ht="30" customHeight="1">
      <c r="A71" s="217">
        <f>IF('1045Bi Dati di base lav.'!A60="","",'1045Bi Dati di base lav.'!A60)</f>
      </c>
      <c r="B71" s="218">
        <f>IF('1045Bi Dati di base lav.'!B60="","",'1045Bi Dati di base lav.'!B60)</f>
      </c>
      <c r="C71" s="218">
        <f>IF('1045Bi Dati di base lav.'!C60="","",'1045Bi Dati di base lav.'!C60)</f>
      </c>
      <c r="D71" s="219"/>
      <c r="E71" s="92"/>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378">
        <f t="shared" si="0"/>
      </c>
      <c r="AK71" s="95"/>
    </row>
    <row r="72" spans="1:37" s="53" customFormat="1" ht="30" customHeight="1">
      <c r="A72" s="217">
        <f>IF('1045Bi Dati di base lav.'!A61="","",'1045Bi Dati di base lav.'!A61)</f>
      </c>
      <c r="B72" s="218">
        <f>IF('1045Bi Dati di base lav.'!B61="","",'1045Bi Dati di base lav.'!B61)</f>
      </c>
      <c r="C72" s="218">
        <f>IF('1045Bi Dati di base lav.'!C61="","",'1045Bi Dati di base lav.'!C61)</f>
      </c>
      <c r="D72" s="219"/>
      <c r="E72" s="92"/>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378">
        <f t="shared" si="0"/>
      </c>
      <c r="AK72" s="95"/>
    </row>
    <row r="73" spans="1:37" s="53" customFormat="1" ht="30" customHeight="1">
      <c r="A73" s="217">
        <f>IF('1045Bi Dati di base lav.'!A62="","",'1045Bi Dati di base lav.'!A62)</f>
      </c>
      <c r="B73" s="218">
        <f>IF('1045Bi Dati di base lav.'!B62="","",'1045Bi Dati di base lav.'!B62)</f>
      </c>
      <c r="C73" s="218">
        <f>IF('1045Bi Dati di base lav.'!C62="","",'1045Bi Dati di base lav.'!C62)</f>
      </c>
      <c r="D73" s="219"/>
      <c r="E73" s="92"/>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378">
        <f t="shared" si="0"/>
      </c>
      <c r="AK73" s="95"/>
    </row>
    <row r="74" spans="1:37" s="53" customFormat="1" ht="30" customHeight="1">
      <c r="A74" s="217">
        <f>IF('1045Bi Dati di base lav.'!A63="","",'1045Bi Dati di base lav.'!A63)</f>
      </c>
      <c r="B74" s="218">
        <f>IF('1045Bi Dati di base lav.'!B63="","",'1045Bi Dati di base lav.'!B63)</f>
      </c>
      <c r="C74" s="218">
        <f>IF('1045Bi Dati di base lav.'!C63="","",'1045Bi Dati di base lav.'!C63)</f>
      </c>
      <c r="D74" s="219"/>
      <c r="E74" s="92"/>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378">
        <f t="shared" si="0"/>
      </c>
      <c r="AK74" s="95"/>
    </row>
    <row r="75" spans="1:37" s="53" customFormat="1" ht="30" customHeight="1">
      <c r="A75" s="217">
        <f>IF('1045Bi Dati di base lav.'!A64="","",'1045Bi Dati di base lav.'!A64)</f>
      </c>
      <c r="B75" s="218">
        <f>IF('1045Bi Dati di base lav.'!B64="","",'1045Bi Dati di base lav.'!B64)</f>
      </c>
      <c r="C75" s="218">
        <f>IF('1045Bi Dati di base lav.'!C64="","",'1045Bi Dati di base lav.'!C64)</f>
      </c>
      <c r="D75" s="219"/>
      <c r="E75" s="92"/>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378">
        <f t="shared" si="0"/>
      </c>
      <c r="AK75" s="95"/>
    </row>
    <row r="76" spans="1:37" s="53" customFormat="1" ht="30" customHeight="1">
      <c r="A76" s="217">
        <f>IF('1045Bi Dati di base lav.'!A65="","",'1045Bi Dati di base lav.'!A65)</f>
      </c>
      <c r="B76" s="218">
        <f>IF('1045Bi Dati di base lav.'!B65="","",'1045Bi Dati di base lav.'!B65)</f>
      </c>
      <c r="C76" s="218">
        <f>IF('1045Bi Dati di base lav.'!C65="","",'1045Bi Dati di base lav.'!C65)</f>
      </c>
      <c r="D76" s="219"/>
      <c r="E76" s="92"/>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378">
        <f t="shared" si="0"/>
      </c>
      <c r="AK76" s="95"/>
    </row>
    <row r="77" spans="1:37" s="53" customFormat="1" ht="30" customHeight="1">
      <c r="A77" s="217">
        <f>IF('1045Bi Dati di base lav.'!A66="","",'1045Bi Dati di base lav.'!A66)</f>
      </c>
      <c r="B77" s="218">
        <f>IF('1045Bi Dati di base lav.'!B66="","",'1045Bi Dati di base lav.'!B66)</f>
      </c>
      <c r="C77" s="218">
        <f>IF('1045Bi Dati di base lav.'!C66="","",'1045Bi Dati di base lav.'!C66)</f>
      </c>
      <c r="D77" s="219"/>
      <c r="E77" s="92"/>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378">
        <f t="shared" si="0"/>
      </c>
      <c r="AK77" s="95"/>
    </row>
    <row r="78" spans="1:37" s="53" customFormat="1" ht="30" customHeight="1">
      <c r="A78" s="217">
        <f>IF('1045Bi Dati di base lav.'!A67="","",'1045Bi Dati di base lav.'!A67)</f>
      </c>
      <c r="B78" s="218">
        <f>IF('1045Bi Dati di base lav.'!B67="","",'1045Bi Dati di base lav.'!B67)</f>
      </c>
      <c r="C78" s="218">
        <f>IF('1045Bi Dati di base lav.'!C67="","",'1045Bi Dati di base lav.'!C67)</f>
      </c>
      <c r="D78" s="219"/>
      <c r="E78" s="92"/>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378">
        <f t="shared" si="0"/>
      </c>
      <c r="AK78" s="95"/>
    </row>
    <row r="79" spans="1:37" s="53" customFormat="1" ht="30" customHeight="1">
      <c r="A79" s="217">
        <f>IF('1045Bi Dati di base lav.'!A68="","",'1045Bi Dati di base lav.'!A68)</f>
      </c>
      <c r="B79" s="218">
        <f>IF('1045Bi Dati di base lav.'!B68="","",'1045Bi Dati di base lav.'!B68)</f>
      </c>
      <c r="C79" s="218">
        <f>IF('1045Bi Dati di base lav.'!C68="","",'1045Bi Dati di base lav.'!C68)</f>
      </c>
      <c r="D79" s="219"/>
      <c r="E79" s="92"/>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378">
        <f t="shared" si="0"/>
      </c>
      <c r="AK79" s="95"/>
    </row>
    <row r="80" spans="1:37" s="53" customFormat="1" ht="30" customHeight="1">
      <c r="A80" s="217">
        <f>IF('1045Bi Dati di base lav.'!A69="","",'1045Bi Dati di base lav.'!A69)</f>
      </c>
      <c r="B80" s="218">
        <f>IF('1045Bi Dati di base lav.'!B69="","",'1045Bi Dati di base lav.'!B69)</f>
      </c>
      <c r="C80" s="218">
        <f>IF('1045Bi Dati di base lav.'!C69="","",'1045Bi Dati di base lav.'!C69)</f>
      </c>
      <c r="D80" s="219"/>
      <c r="E80" s="92"/>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378">
        <f t="shared" si="0"/>
      </c>
      <c r="AK80" s="95"/>
    </row>
    <row r="81" spans="1:37" s="53" customFormat="1" ht="30" customHeight="1">
      <c r="A81" s="217">
        <f>IF('1045Bi Dati di base lav.'!A70="","",'1045Bi Dati di base lav.'!A70)</f>
      </c>
      <c r="B81" s="218">
        <f>IF('1045Bi Dati di base lav.'!B70="","",'1045Bi Dati di base lav.'!B70)</f>
      </c>
      <c r="C81" s="218">
        <f>IF('1045Bi Dati di base lav.'!C70="","",'1045Bi Dati di base lav.'!C70)</f>
      </c>
      <c r="D81" s="219"/>
      <c r="E81" s="92"/>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378">
        <f t="shared" si="0"/>
      </c>
      <c r="AK81" s="95"/>
    </row>
    <row r="82" spans="1:37" s="53" customFormat="1" ht="30" customHeight="1">
      <c r="A82" s="217">
        <f>IF('1045Bi Dati di base lav.'!A71="","",'1045Bi Dati di base lav.'!A71)</f>
      </c>
      <c r="B82" s="218">
        <f>IF('1045Bi Dati di base lav.'!B71="","",'1045Bi Dati di base lav.'!B71)</f>
      </c>
      <c r="C82" s="218">
        <f>IF('1045Bi Dati di base lav.'!C71="","",'1045Bi Dati di base lav.'!C71)</f>
      </c>
      <c r="D82" s="219"/>
      <c r="E82" s="92"/>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378">
        <f t="shared" si="0"/>
      </c>
      <c r="AK82" s="95"/>
    </row>
    <row r="83" spans="1:37" s="53" customFormat="1" ht="30" customHeight="1">
      <c r="A83" s="217">
        <f>IF('1045Bi Dati di base lav.'!A72="","",'1045Bi Dati di base lav.'!A72)</f>
      </c>
      <c r="B83" s="218">
        <f>IF('1045Bi Dati di base lav.'!B72="","",'1045Bi Dati di base lav.'!B72)</f>
      </c>
      <c r="C83" s="218">
        <f>IF('1045Bi Dati di base lav.'!C72="","",'1045Bi Dati di base lav.'!C72)</f>
      </c>
      <c r="D83" s="219"/>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378">
        <f t="shared" si="0"/>
      </c>
      <c r="AK83" s="95"/>
    </row>
    <row r="84" spans="1:37" s="53" customFormat="1" ht="30" customHeight="1">
      <c r="A84" s="217">
        <f>IF('1045Bi Dati di base lav.'!A73="","",'1045Bi Dati di base lav.'!A73)</f>
      </c>
      <c r="B84" s="218">
        <f>IF('1045Bi Dati di base lav.'!B73="","",'1045Bi Dati di base lav.'!B73)</f>
      </c>
      <c r="C84" s="218">
        <f>IF('1045Bi Dati di base lav.'!C73="","",'1045Bi Dati di base lav.'!C73)</f>
      </c>
      <c r="D84" s="219"/>
      <c r="E84" s="92"/>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378">
        <f aca="true" t="shared" si="1" ref="AJ84:AJ117">IF(A84="","",SUM(E84:AI84))</f>
      </c>
      <c r="AK84" s="95"/>
    </row>
    <row r="85" spans="1:37" s="53" customFormat="1" ht="30" customHeight="1">
      <c r="A85" s="217">
        <f>IF('1045Bi Dati di base lav.'!A74="","",'1045Bi Dati di base lav.'!A74)</f>
      </c>
      <c r="B85" s="218">
        <f>IF('1045Bi Dati di base lav.'!B74="","",'1045Bi Dati di base lav.'!B74)</f>
      </c>
      <c r="C85" s="218">
        <f>IF('1045Bi Dati di base lav.'!C74="","",'1045Bi Dati di base lav.'!C74)</f>
      </c>
      <c r="D85" s="219"/>
      <c r="E85" s="92"/>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378">
        <f t="shared" si="1"/>
      </c>
      <c r="AK85" s="95"/>
    </row>
    <row r="86" spans="1:37" s="53" customFormat="1" ht="30" customHeight="1">
      <c r="A86" s="217">
        <f>IF('1045Bi Dati di base lav.'!A75="","",'1045Bi Dati di base lav.'!A75)</f>
      </c>
      <c r="B86" s="218">
        <f>IF('1045Bi Dati di base lav.'!B75="","",'1045Bi Dati di base lav.'!B75)</f>
      </c>
      <c r="C86" s="218">
        <f>IF('1045Bi Dati di base lav.'!C75="","",'1045Bi Dati di base lav.'!C75)</f>
      </c>
      <c r="D86" s="219"/>
      <c r="E86" s="92"/>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378">
        <f t="shared" si="1"/>
      </c>
      <c r="AK86" s="95"/>
    </row>
    <row r="87" spans="1:37" s="53" customFormat="1" ht="30" customHeight="1">
      <c r="A87" s="217">
        <f>IF('1045Bi Dati di base lav.'!A76="","",'1045Bi Dati di base lav.'!A76)</f>
      </c>
      <c r="B87" s="218">
        <f>IF('1045Bi Dati di base lav.'!B76="","",'1045Bi Dati di base lav.'!B76)</f>
      </c>
      <c r="C87" s="218">
        <f>IF('1045Bi Dati di base lav.'!C76="","",'1045Bi Dati di base lav.'!C76)</f>
      </c>
      <c r="D87" s="219"/>
      <c r="E87" s="92"/>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378">
        <f t="shared" si="1"/>
      </c>
      <c r="AK87" s="95"/>
    </row>
    <row r="88" spans="1:37" s="53" customFormat="1" ht="30" customHeight="1">
      <c r="A88" s="217">
        <f>IF('1045Bi Dati di base lav.'!A77="","",'1045Bi Dati di base lav.'!A77)</f>
      </c>
      <c r="B88" s="218">
        <f>IF('1045Bi Dati di base lav.'!B77="","",'1045Bi Dati di base lav.'!B77)</f>
      </c>
      <c r="C88" s="218">
        <f>IF('1045Bi Dati di base lav.'!C77="","",'1045Bi Dati di base lav.'!C77)</f>
      </c>
      <c r="D88" s="219"/>
      <c r="E88" s="92"/>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378">
        <f t="shared" si="1"/>
      </c>
      <c r="AK88" s="95"/>
    </row>
    <row r="89" spans="1:37" s="53" customFormat="1" ht="30" customHeight="1">
      <c r="A89" s="217">
        <f>IF('1045Bi Dati di base lav.'!A78="","",'1045Bi Dati di base lav.'!A78)</f>
      </c>
      <c r="B89" s="218">
        <f>IF('1045Bi Dati di base lav.'!B78="","",'1045Bi Dati di base lav.'!B78)</f>
      </c>
      <c r="C89" s="218">
        <f>IF('1045Bi Dati di base lav.'!C78="","",'1045Bi Dati di base lav.'!C78)</f>
      </c>
      <c r="D89" s="219"/>
      <c r="E89" s="92"/>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378">
        <f t="shared" si="1"/>
      </c>
      <c r="AK89" s="95"/>
    </row>
    <row r="90" spans="1:37" s="53" customFormat="1" ht="30" customHeight="1">
      <c r="A90" s="217">
        <f>IF('1045Bi Dati di base lav.'!A79="","",'1045Bi Dati di base lav.'!A79)</f>
      </c>
      <c r="B90" s="218">
        <f>IF('1045Bi Dati di base lav.'!B79="","",'1045Bi Dati di base lav.'!B79)</f>
      </c>
      <c r="C90" s="218">
        <f>IF('1045Bi Dati di base lav.'!C79="","",'1045Bi Dati di base lav.'!C79)</f>
      </c>
      <c r="D90" s="219"/>
      <c r="E90" s="92"/>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378">
        <f t="shared" si="1"/>
      </c>
      <c r="AK90" s="95"/>
    </row>
    <row r="91" spans="1:37" s="53" customFormat="1" ht="30" customHeight="1">
      <c r="A91" s="217">
        <f>IF('1045Bi Dati di base lav.'!A80="","",'1045Bi Dati di base lav.'!A80)</f>
      </c>
      <c r="B91" s="218">
        <f>IF('1045Bi Dati di base lav.'!B80="","",'1045Bi Dati di base lav.'!B80)</f>
      </c>
      <c r="C91" s="218">
        <f>IF('1045Bi Dati di base lav.'!C80="","",'1045Bi Dati di base lav.'!C80)</f>
      </c>
      <c r="D91" s="219"/>
      <c r="E91" s="92"/>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378">
        <f t="shared" si="1"/>
      </c>
      <c r="AK91" s="95"/>
    </row>
    <row r="92" spans="1:37" s="53" customFormat="1" ht="30" customHeight="1">
      <c r="A92" s="217">
        <f>IF('1045Bi Dati di base lav.'!A81="","",'1045Bi Dati di base lav.'!A81)</f>
      </c>
      <c r="B92" s="218">
        <f>IF('1045Bi Dati di base lav.'!B81="","",'1045Bi Dati di base lav.'!B81)</f>
      </c>
      <c r="C92" s="218">
        <f>IF('1045Bi Dati di base lav.'!C81="","",'1045Bi Dati di base lav.'!C81)</f>
      </c>
      <c r="D92" s="219"/>
      <c r="E92" s="92"/>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378">
        <f t="shared" si="1"/>
      </c>
      <c r="AK92" s="95"/>
    </row>
    <row r="93" spans="1:37" s="53" customFormat="1" ht="30" customHeight="1">
      <c r="A93" s="217">
        <f>IF('1045Bi Dati di base lav.'!A82="","",'1045Bi Dati di base lav.'!A82)</f>
      </c>
      <c r="B93" s="218">
        <f>IF('1045Bi Dati di base lav.'!B82="","",'1045Bi Dati di base lav.'!B82)</f>
      </c>
      <c r="C93" s="218">
        <f>IF('1045Bi Dati di base lav.'!C82="","",'1045Bi Dati di base lav.'!C82)</f>
      </c>
      <c r="D93" s="219"/>
      <c r="E93" s="92"/>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378">
        <f t="shared" si="1"/>
      </c>
      <c r="AK93" s="95"/>
    </row>
    <row r="94" spans="1:37" s="53" customFormat="1" ht="30" customHeight="1">
      <c r="A94" s="217">
        <f>IF('1045Bi Dati di base lav.'!A83="","",'1045Bi Dati di base lav.'!A83)</f>
      </c>
      <c r="B94" s="218">
        <f>IF('1045Bi Dati di base lav.'!B83="","",'1045Bi Dati di base lav.'!B83)</f>
      </c>
      <c r="C94" s="218">
        <f>IF('1045Bi Dati di base lav.'!C83="","",'1045Bi Dati di base lav.'!C83)</f>
      </c>
      <c r="D94" s="219"/>
      <c r="E94" s="92"/>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378">
        <f t="shared" si="1"/>
      </c>
      <c r="AK94" s="95"/>
    </row>
    <row r="95" spans="1:37" s="53" customFormat="1" ht="30" customHeight="1">
      <c r="A95" s="217">
        <f>IF('1045Bi Dati di base lav.'!A84="","",'1045Bi Dati di base lav.'!A84)</f>
      </c>
      <c r="B95" s="218">
        <f>IF('1045Bi Dati di base lav.'!B84="","",'1045Bi Dati di base lav.'!B84)</f>
      </c>
      <c r="C95" s="218">
        <f>IF('1045Bi Dati di base lav.'!C84="","",'1045Bi Dati di base lav.'!C84)</f>
      </c>
      <c r="D95" s="219"/>
      <c r="E95" s="92"/>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378">
        <f t="shared" si="1"/>
      </c>
      <c r="AK95" s="95"/>
    </row>
    <row r="96" spans="1:37" s="53" customFormat="1" ht="30" customHeight="1">
      <c r="A96" s="217">
        <f>IF('1045Bi Dati di base lav.'!A85="","",'1045Bi Dati di base lav.'!A85)</f>
      </c>
      <c r="B96" s="218">
        <f>IF('1045Bi Dati di base lav.'!B85="","",'1045Bi Dati di base lav.'!B85)</f>
      </c>
      <c r="C96" s="218">
        <f>IF('1045Bi Dati di base lav.'!C85="","",'1045Bi Dati di base lav.'!C85)</f>
      </c>
      <c r="D96" s="219"/>
      <c r="E96" s="92"/>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378">
        <f t="shared" si="1"/>
      </c>
      <c r="AK96" s="95"/>
    </row>
    <row r="97" spans="1:37" s="53" customFormat="1" ht="30" customHeight="1">
      <c r="A97" s="217">
        <f>IF('1045Bi Dati di base lav.'!A86="","",'1045Bi Dati di base lav.'!A86)</f>
      </c>
      <c r="B97" s="218">
        <f>IF('1045Bi Dati di base lav.'!B86="","",'1045Bi Dati di base lav.'!B86)</f>
      </c>
      <c r="C97" s="218">
        <f>IF('1045Bi Dati di base lav.'!C86="","",'1045Bi Dati di base lav.'!C86)</f>
      </c>
      <c r="D97" s="219"/>
      <c r="E97" s="92"/>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378">
        <f t="shared" si="1"/>
      </c>
      <c r="AK97" s="95"/>
    </row>
    <row r="98" spans="1:37" s="53" customFormat="1" ht="30" customHeight="1">
      <c r="A98" s="217">
        <f>IF('1045Bi Dati di base lav.'!A87="","",'1045Bi Dati di base lav.'!A87)</f>
      </c>
      <c r="B98" s="218">
        <f>IF('1045Bi Dati di base lav.'!B87="","",'1045Bi Dati di base lav.'!B87)</f>
      </c>
      <c r="C98" s="218">
        <f>IF('1045Bi Dati di base lav.'!C87="","",'1045Bi Dati di base lav.'!C87)</f>
      </c>
      <c r="D98" s="219"/>
      <c r="E98" s="92"/>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378">
        <f t="shared" si="1"/>
      </c>
      <c r="AK98" s="95"/>
    </row>
    <row r="99" spans="1:37" s="53" customFormat="1" ht="30" customHeight="1">
      <c r="A99" s="217">
        <f>IF('1045Bi Dati di base lav.'!A88="","",'1045Bi Dati di base lav.'!A88)</f>
      </c>
      <c r="B99" s="218">
        <f>IF('1045Bi Dati di base lav.'!B88="","",'1045Bi Dati di base lav.'!B88)</f>
      </c>
      <c r="C99" s="218">
        <f>IF('1045Bi Dati di base lav.'!C88="","",'1045Bi Dati di base lav.'!C88)</f>
      </c>
      <c r="D99" s="219"/>
      <c r="E99" s="92"/>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378">
        <f t="shared" si="1"/>
      </c>
      <c r="AK99" s="95"/>
    </row>
    <row r="100" spans="1:37" s="53" customFormat="1" ht="30" customHeight="1">
      <c r="A100" s="217">
        <f>IF('1045Bi Dati di base lav.'!A89="","",'1045Bi Dati di base lav.'!A89)</f>
      </c>
      <c r="B100" s="218">
        <f>IF('1045Bi Dati di base lav.'!B89="","",'1045Bi Dati di base lav.'!B89)</f>
      </c>
      <c r="C100" s="218">
        <f>IF('1045Bi Dati di base lav.'!C89="","",'1045Bi Dati di base lav.'!C89)</f>
      </c>
      <c r="D100" s="219"/>
      <c r="E100" s="92"/>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378">
        <f t="shared" si="1"/>
      </c>
      <c r="AK100" s="95"/>
    </row>
    <row r="101" spans="1:37" s="53" customFormat="1" ht="30" customHeight="1">
      <c r="A101" s="217">
        <f>IF('1045Bi Dati di base lav.'!A90="","",'1045Bi Dati di base lav.'!A90)</f>
      </c>
      <c r="B101" s="218">
        <f>IF('1045Bi Dati di base lav.'!B90="","",'1045Bi Dati di base lav.'!B90)</f>
      </c>
      <c r="C101" s="218">
        <f>IF('1045Bi Dati di base lav.'!C90="","",'1045Bi Dati di base lav.'!C90)</f>
      </c>
      <c r="D101" s="219"/>
      <c r="E101" s="92"/>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378">
        <f t="shared" si="1"/>
      </c>
      <c r="AK101" s="95"/>
    </row>
    <row r="102" spans="1:37" s="53" customFormat="1" ht="30" customHeight="1">
      <c r="A102" s="217">
        <f>IF('1045Bi Dati di base lav.'!A91="","",'1045Bi Dati di base lav.'!A91)</f>
      </c>
      <c r="B102" s="218">
        <f>IF('1045Bi Dati di base lav.'!B91="","",'1045Bi Dati di base lav.'!B91)</f>
      </c>
      <c r="C102" s="218">
        <f>IF('1045Bi Dati di base lav.'!C91="","",'1045Bi Dati di base lav.'!C91)</f>
      </c>
      <c r="D102" s="219"/>
      <c r="E102" s="92"/>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378">
        <f t="shared" si="1"/>
      </c>
      <c r="AK102" s="95"/>
    </row>
    <row r="103" spans="1:37" s="53" customFormat="1" ht="30" customHeight="1">
      <c r="A103" s="217">
        <f>IF('1045Bi Dati di base lav.'!A92="","",'1045Bi Dati di base lav.'!A92)</f>
      </c>
      <c r="B103" s="218">
        <f>IF('1045Bi Dati di base lav.'!B92="","",'1045Bi Dati di base lav.'!B92)</f>
      </c>
      <c r="C103" s="218">
        <f>IF('1045Bi Dati di base lav.'!C92="","",'1045Bi Dati di base lav.'!C92)</f>
      </c>
      <c r="D103" s="219"/>
      <c r="E103" s="92"/>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378">
        <f t="shared" si="1"/>
      </c>
      <c r="AK103" s="95"/>
    </row>
    <row r="104" spans="1:37" s="53" customFormat="1" ht="30" customHeight="1">
      <c r="A104" s="217">
        <f>IF('1045Bi Dati di base lav.'!A93="","",'1045Bi Dati di base lav.'!A93)</f>
      </c>
      <c r="B104" s="218">
        <f>IF('1045Bi Dati di base lav.'!B93="","",'1045Bi Dati di base lav.'!B93)</f>
      </c>
      <c r="C104" s="218">
        <f>IF('1045Bi Dati di base lav.'!C93="","",'1045Bi Dati di base lav.'!C93)</f>
      </c>
      <c r="D104" s="219"/>
      <c r="E104" s="92"/>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378">
        <f t="shared" si="1"/>
      </c>
      <c r="AK104" s="95"/>
    </row>
    <row r="105" spans="1:37" s="53" customFormat="1" ht="30" customHeight="1">
      <c r="A105" s="217">
        <f>IF('1045Bi Dati di base lav.'!A94="","",'1045Bi Dati di base lav.'!A94)</f>
      </c>
      <c r="B105" s="218">
        <f>IF('1045Bi Dati di base lav.'!B94="","",'1045Bi Dati di base lav.'!B94)</f>
      </c>
      <c r="C105" s="218">
        <f>IF('1045Bi Dati di base lav.'!C94="","",'1045Bi Dati di base lav.'!C94)</f>
      </c>
      <c r="D105" s="219"/>
      <c r="E105" s="92"/>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378">
        <f t="shared" si="1"/>
      </c>
      <c r="AK105" s="95"/>
    </row>
    <row r="106" spans="1:37" s="53" customFormat="1" ht="30" customHeight="1">
      <c r="A106" s="217">
        <f>IF('1045Bi Dati di base lav.'!A95="","",'1045Bi Dati di base lav.'!A95)</f>
      </c>
      <c r="B106" s="218">
        <f>IF('1045Bi Dati di base lav.'!B95="","",'1045Bi Dati di base lav.'!B95)</f>
      </c>
      <c r="C106" s="218">
        <f>IF('1045Bi Dati di base lav.'!C95="","",'1045Bi Dati di base lav.'!C95)</f>
      </c>
      <c r="D106" s="219"/>
      <c r="E106" s="92"/>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378">
        <f t="shared" si="1"/>
      </c>
      <c r="AK106" s="95"/>
    </row>
    <row r="107" spans="1:37" s="53" customFormat="1" ht="30" customHeight="1">
      <c r="A107" s="217">
        <f>IF('1045Bi Dati di base lav.'!A96="","",'1045Bi Dati di base lav.'!A96)</f>
      </c>
      <c r="B107" s="218">
        <f>IF('1045Bi Dati di base lav.'!B96="","",'1045Bi Dati di base lav.'!B96)</f>
      </c>
      <c r="C107" s="218">
        <f>IF('1045Bi Dati di base lav.'!C96="","",'1045Bi Dati di base lav.'!C96)</f>
      </c>
      <c r="D107" s="219"/>
      <c r="E107" s="92"/>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378">
        <f t="shared" si="1"/>
      </c>
      <c r="AK107" s="95"/>
    </row>
    <row r="108" spans="1:37" s="53" customFormat="1" ht="30" customHeight="1">
      <c r="A108" s="217">
        <f>IF('1045Bi Dati di base lav.'!A97="","",'1045Bi Dati di base lav.'!A97)</f>
      </c>
      <c r="B108" s="218">
        <f>IF('1045Bi Dati di base lav.'!B97="","",'1045Bi Dati di base lav.'!B97)</f>
      </c>
      <c r="C108" s="218">
        <f>IF('1045Bi Dati di base lav.'!C97="","",'1045Bi Dati di base lav.'!C97)</f>
      </c>
      <c r="D108" s="219"/>
      <c r="E108" s="92"/>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378">
        <f t="shared" si="1"/>
      </c>
      <c r="AK108" s="95"/>
    </row>
    <row r="109" spans="1:37" s="53" customFormat="1" ht="30" customHeight="1">
      <c r="A109" s="217">
        <f>IF('1045Bi Dati di base lav.'!A98="","",'1045Bi Dati di base lav.'!A98)</f>
      </c>
      <c r="B109" s="218">
        <f>IF('1045Bi Dati di base lav.'!B98="","",'1045Bi Dati di base lav.'!B98)</f>
      </c>
      <c r="C109" s="218">
        <f>IF('1045Bi Dati di base lav.'!C98="","",'1045Bi Dati di base lav.'!C98)</f>
      </c>
      <c r="D109" s="219"/>
      <c r="E109" s="92"/>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378">
        <f t="shared" si="1"/>
      </c>
      <c r="AK109" s="95"/>
    </row>
    <row r="110" spans="1:37" s="53" customFormat="1" ht="30" customHeight="1">
      <c r="A110" s="217">
        <f>IF('1045Bi Dati di base lav.'!A99="","",'1045Bi Dati di base lav.'!A99)</f>
      </c>
      <c r="B110" s="218">
        <f>IF('1045Bi Dati di base lav.'!B99="","",'1045Bi Dati di base lav.'!B99)</f>
      </c>
      <c r="C110" s="218">
        <f>IF('1045Bi Dati di base lav.'!C99="","",'1045Bi Dati di base lav.'!C99)</f>
      </c>
      <c r="D110" s="219"/>
      <c r="E110" s="92"/>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378">
        <f t="shared" si="1"/>
      </c>
      <c r="AK110" s="95"/>
    </row>
    <row r="111" spans="1:37" s="53" customFormat="1" ht="30" customHeight="1">
      <c r="A111" s="217">
        <f>IF('1045Bi Dati di base lav.'!A100="","",'1045Bi Dati di base lav.'!A100)</f>
      </c>
      <c r="B111" s="218">
        <f>IF('1045Bi Dati di base lav.'!B100="","",'1045Bi Dati di base lav.'!B100)</f>
      </c>
      <c r="C111" s="218">
        <f>IF('1045Bi Dati di base lav.'!C100="","",'1045Bi Dati di base lav.'!C100)</f>
      </c>
      <c r="D111" s="219"/>
      <c r="E111" s="92"/>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378">
        <f t="shared" si="1"/>
      </c>
      <c r="AK111" s="95"/>
    </row>
    <row r="112" spans="1:37" s="53" customFormat="1" ht="30" customHeight="1">
      <c r="A112" s="217">
        <f>IF('1045Bi Dati di base lav.'!A101="","",'1045Bi Dati di base lav.'!A101)</f>
      </c>
      <c r="B112" s="218">
        <f>IF('1045Bi Dati di base lav.'!B101="","",'1045Bi Dati di base lav.'!B101)</f>
      </c>
      <c r="C112" s="218">
        <f>IF('1045Bi Dati di base lav.'!C101="","",'1045Bi Dati di base lav.'!C101)</f>
      </c>
      <c r="D112" s="219"/>
      <c r="E112" s="92"/>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378">
        <f t="shared" si="1"/>
      </c>
      <c r="AK112" s="95"/>
    </row>
    <row r="113" spans="1:37" s="53" customFormat="1" ht="30" customHeight="1">
      <c r="A113" s="217">
        <f>IF('1045Bi Dati di base lav.'!A102="","",'1045Bi Dati di base lav.'!A102)</f>
      </c>
      <c r="B113" s="218">
        <f>IF('1045Bi Dati di base lav.'!B102="","",'1045Bi Dati di base lav.'!B102)</f>
      </c>
      <c r="C113" s="218">
        <f>IF('1045Bi Dati di base lav.'!C102="","",'1045Bi Dati di base lav.'!C102)</f>
      </c>
      <c r="D113" s="219"/>
      <c r="E113" s="92"/>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378">
        <f t="shared" si="1"/>
      </c>
      <c r="AK113" s="95"/>
    </row>
    <row r="114" spans="1:37" s="53" customFormat="1" ht="30" customHeight="1">
      <c r="A114" s="217">
        <f>IF('1045Bi Dati di base lav.'!A103="","",'1045Bi Dati di base lav.'!A103)</f>
      </c>
      <c r="B114" s="218">
        <f>IF('1045Bi Dati di base lav.'!B103="","",'1045Bi Dati di base lav.'!B103)</f>
      </c>
      <c r="C114" s="218">
        <f>IF('1045Bi Dati di base lav.'!C103="","",'1045Bi Dati di base lav.'!C103)</f>
      </c>
      <c r="D114" s="219"/>
      <c r="E114" s="92"/>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378">
        <f t="shared" si="1"/>
      </c>
      <c r="AK114" s="95"/>
    </row>
    <row r="115" spans="1:37" s="53" customFormat="1" ht="30" customHeight="1">
      <c r="A115" s="217">
        <f>IF('1045Bi Dati di base lav.'!A104="","",'1045Bi Dati di base lav.'!A104)</f>
      </c>
      <c r="B115" s="218">
        <f>IF('1045Bi Dati di base lav.'!B104="","",'1045Bi Dati di base lav.'!B104)</f>
      </c>
      <c r="C115" s="218">
        <f>IF('1045Bi Dati di base lav.'!C104="","",'1045Bi Dati di base lav.'!C104)</f>
      </c>
      <c r="D115" s="219"/>
      <c r="E115" s="92"/>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378">
        <f t="shared" si="1"/>
      </c>
      <c r="AK115" s="95"/>
    </row>
    <row r="116" spans="1:37" s="53" customFormat="1" ht="30" customHeight="1">
      <c r="A116" s="217">
        <f>IF('1045Bi Dati di base lav.'!A105="","",'1045Bi Dati di base lav.'!A105)</f>
      </c>
      <c r="B116" s="218">
        <f>IF('1045Bi Dati di base lav.'!B105="","",'1045Bi Dati di base lav.'!B105)</f>
      </c>
      <c r="C116" s="218">
        <f>IF('1045Bi Dati di base lav.'!C105="","",'1045Bi Dati di base lav.'!C105)</f>
      </c>
      <c r="D116" s="219"/>
      <c r="E116" s="92"/>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378">
        <f t="shared" si="1"/>
      </c>
      <c r="AK116" s="95"/>
    </row>
    <row r="117" spans="1:37" s="53" customFormat="1" ht="30" customHeight="1">
      <c r="A117" s="217">
        <f>IF('1045Bi Dati di base lav.'!A106="","",'1045Bi Dati di base lav.'!A106)</f>
      </c>
      <c r="B117" s="218">
        <f>IF('1045Bi Dati di base lav.'!B106="","",'1045Bi Dati di base lav.'!B106)</f>
      </c>
      <c r="C117" s="218">
        <f>IF('1045Bi Dati di base lav.'!C106="","",'1045Bi Dati di base lav.'!C106)</f>
      </c>
      <c r="D117" s="219"/>
      <c r="E117" s="92"/>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378">
        <f t="shared" si="1"/>
      </c>
      <c r="AK117" s="95"/>
    </row>
    <row r="118" spans="1:37" s="53" customFormat="1" ht="30" customHeight="1">
      <c r="A118" s="217">
        <f>IF('1045Bi Dati di base lav.'!A107="","",'1045Bi Dati di base lav.'!A107)</f>
      </c>
      <c r="B118" s="218">
        <f>IF('1045Bi Dati di base lav.'!B107="","",'1045Bi Dati di base lav.'!B107)</f>
      </c>
      <c r="C118" s="218">
        <f>IF('1045Bi Dati di base lav.'!C107="","",'1045Bi Dati di base lav.'!C107)</f>
      </c>
      <c r="D118" s="219"/>
      <c r="E118" s="92"/>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378">
        <f aca="true" t="shared" si="2" ref="AJ118:AJ181">IF(A118="","",SUM(E118:AI118))</f>
      </c>
      <c r="AK118" s="95"/>
    </row>
    <row r="119" spans="1:37" s="53" customFormat="1" ht="30" customHeight="1">
      <c r="A119" s="217">
        <f>IF('1045Bi Dati di base lav.'!A108="","",'1045Bi Dati di base lav.'!A108)</f>
      </c>
      <c r="B119" s="218">
        <f>IF('1045Bi Dati di base lav.'!B108="","",'1045Bi Dati di base lav.'!B108)</f>
      </c>
      <c r="C119" s="218">
        <f>IF('1045Bi Dati di base lav.'!C108="","",'1045Bi Dati di base lav.'!C108)</f>
      </c>
      <c r="D119" s="219"/>
      <c r="E119" s="92"/>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378">
        <f t="shared" si="2"/>
      </c>
      <c r="AK119" s="95"/>
    </row>
    <row r="120" spans="1:37" s="53" customFormat="1" ht="30" customHeight="1">
      <c r="A120" s="217">
        <f>IF('1045Bi Dati di base lav.'!A109="","",'1045Bi Dati di base lav.'!A109)</f>
      </c>
      <c r="B120" s="218">
        <f>IF('1045Bi Dati di base lav.'!B109="","",'1045Bi Dati di base lav.'!B109)</f>
      </c>
      <c r="C120" s="218">
        <f>IF('1045Bi Dati di base lav.'!C109="","",'1045Bi Dati di base lav.'!C109)</f>
      </c>
      <c r="D120" s="219"/>
      <c r="E120" s="92"/>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378">
        <f t="shared" si="2"/>
      </c>
      <c r="AK120" s="95"/>
    </row>
    <row r="121" spans="1:37" s="53" customFormat="1" ht="30" customHeight="1">
      <c r="A121" s="217">
        <f>IF('1045Bi Dati di base lav.'!A110="","",'1045Bi Dati di base lav.'!A110)</f>
      </c>
      <c r="B121" s="218">
        <f>IF('1045Bi Dati di base lav.'!B110="","",'1045Bi Dati di base lav.'!B110)</f>
      </c>
      <c r="C121" s="218">
        <f>IF('1045Bi Dati di base lav.'!C110="","",'1045Bi Dati di base lav.'!C110)</f>
      </c>
      <c r="D121" s="219"/>
      <c r="E121" s="92"/>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378">
        <f t="shared" si="2"/>
      </c>
      <c r="AK121" s="95"/>
    </row>
    <row r="122" spans="1:37" s="53" customFormat="1" ht="30" customHeight="1">
      <c r="A122" s="217">
        <f>IF('1045Bi Dati di base lav.'!A111="","",'1045Bi Dati di base lav.'!A111)</f>
      </c>
      <c r="B122" s="218">
        <f>IF('1045Bi Dati di base lav.'!B111="","",'1045Bi Dati di base lav.'!B111)</f>
      </c>
      <c r="C122" s="218">
        <f>IF('1045Bi Dati di base lav.'!C111="","",'1045Bi Dati di base lav.'!C111)</f>
      </c>
      <c r="D122" s="219"/>
      <c r="E122" s="92"/>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378">
        <f t="shared" si="2"/>
      </c>
      <c r="AK122" s="95"/>
    </row>
    <row r="123" spans="1:37" s="53" customFormat="1" ht="30" customHeight="1">
      <c r="A123" s="217">
        <f>IF('1045Bi Dati di base lav.'!A112="","",'1045Bi Dati di base lav.'!A112)</f>
      </c>
      <c r="B123" s="218">
        <f>IF('1045Bi Dati di base lav.'!B112="","",'1045Bi Dati di base lav.'!B112)</f>
      </c>
      <c r="C123" s="218">
        <f>IF('1045Bi Dati di base lav.'!C112="","",'1045Bi Dati di base lav.'!C112)</f>
      </c>
      <c r="D123" s="219"/>
      <c r="E123" s="92"/>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378">
        <f t="shared" si="2"/>
      </c>
      <c r="AK123" s="95"/>
    </row>
    <row r="124" spans="1:37" s="53" customFormat="1" ht="30" customHeight="1">
      <c r="A124" s="217">
        <f>IF('1045Bi Dati di base lav.'!A113="","",'1045Bi Dati di base lav.'!A113)</f>
      </c>
      <c r="B124" s="218">
        <f>IF('1045Bi Dati di base lav.'!B113="","",'1045Bi Dati di base lav.'!B113)</f>
      </c>
      <c r="C124" s="218">
        <f>IF('1045Bi Dati di base lav.'!C113="","",'1045Bi Dati di base lav.'!C113)</f>
      </c>
      <c r="D124" s="219"/>
      <c r="E124" s="92"/>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378">
        <f t="shared" si="2"/>
      </c>
      <c r="AK124" s="95"/>
    </row>
    <row r="125" spans="1:37" s="53" customFormat="1" ht="30" customHeight="1">
      <c r="A125" s="217">
        <f>IF('1045Bi Dati di base lav.'!A114="","",'1045Bi Dati di base lav.'!A114)</f>
      </c>
      <c r="B125" s="218">
        <f>IF('1045Bi Dati di base lav.'!B114="","",'1045Bi Dati di base lav.'!B114)</f>
      </c>
      <c r="C125" s="218">
        <f>IF('1045Bi Dati di base lav.'!C114="","",'1045Bi Dati di base lav.'!C114)</f>
      </c>
      <c r="D125" s="219"/>
      <c r="E125" s="92"/>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378">
        <f t="shared" si="2"/>
      </c>
      <c r="AK125" s="95"/>
    </row>
    <row r="126" spans="1:37" s="53" customFormat="1" ht="30" customHeight="1">
      <c r="A126" s="217">
        <f>IF('1045Bi Dati di base lav.'!A115="","",'1045Bi Dati di base lav.'!A115)</f>
      </c>
      <c r="B126" s="218">
        <f>IF('1045Bi Dati di base lav.'!B115="","",'1045Bi Dati di base lav.'!B115)</f>
      </c>
      <c r="C126" s="218">
        <f>IF('1045Bi Dati di base lav.'!C115="","",'1045Bi Dati di base lav.'!C115)</f>
      </c>
      <c r="D126" s="219"/>
      <c r="E126" s="92"/>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378">
        <f t="shared" si="2"/>
      </c>
      <c r="AK126" s="95"/>
    </row>
    <row r="127" spans="1:37" s="53" customFormat="1" ht="30" customHeight="1">
      <c r="A127" s="217">
        <f>IF('1045Bi Dati di base lav.'!A116="","",'1045Bi Dati di base lav.'!A116)</f>
      </c>
      <c r="B127" s="218">
        <f>IF('1045Bi Dati di base lav.'!B116="","",'1045Bi Dati di base lav.'!B116)</f>
      </c>
      <c r="C127" s="218">
        <f>IF('1045Bi Dati di base lav.'!C116="","",'1045Bi Dati di base lav.'!C116)</f>
      </c>
      <c r="D127" s="219"/>
      <c r="E127" s="92"/>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378">
        <f t="shared" si="2"/>
      </c>
      <c r="AK127" s="95"/>
    </row>
    <row r="128" spans="1:37" s="53" customFormat="1" ht="30" customHeight="1">
      <c r="A128" s="217">
        <f>IF('1045Bi Dati di base lav.'!A117="","",'1045Bi Dati di base lav.'!A117)</f>
      </c>
      <c r="B128" s="218">
        <f>IF('1045Bi Dati di base lav.'!B117="","",'1045Bi Dati di base lav.'!B117)</f>
      </c>
      <c r="C128" s="218">
        <f>IF('1045Bi Dati di base lav.'!C117="","",'1045Bi Dati di base lav.'!C117)</f>
      </c>
      <c r="D128" s="219"/>
      <c r="E128" s="92"/>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378">
        <f t="shared" si="2"/>
      </c>
      <c r="AK128" s="95"/>
    </row>
    <row r="129" spans="1:37" s="53" customFormat="1" ht="30" customHeight="1">
      <c r="A129" s="217">
        <f>IF('1045Bi Dati di base lav.'!A118="","",'1045Bi Dati di base lav.'!A118)</f>
      </c>
      <c r="B129" s="218">
        <f>IF('1045Bi Dati di base lav.'!B118="","",'1045Bi Dati di base lav.'!B118)</f>
      </c>
      <c r="C129" s="218">
        <f>IF('1045Bi Dati di base lav.'!C118="","",'1045Bi Dati di base lav.'!C118)</f>
      </c>
      <c r="D129" s="219"/>
      <c r="E129" s="92"/>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378">
        <f t="shared" si="2"/>
      </c>
      <c r="AK129" s="95"/>
    </row>
    <row r="130" spans="1:37" s="53" customFormat="1" ht="30" customHeight="1">
      <c r="A130" s="217">
        <f>IF('1045Bi Dati di base lav.'!A119="","",'1045Bi Dati di base lav.'!A119)</f>
      </c>
      <c r="B130" s="218">
        <f>IF('1045Bi Dati di base lav.'!B119="","",'1045Bi Dati di base lav.'!B119)</f>
      </c>
      <c r="C130" s="218">
        <f>IF('1045Bi Dati di base lav.'!C119="","",'1045Bi Dati di base lav.'!C119)</f>
      </c>
      <c r="D130" s="219"/>
      <c r="E130" s="92"/>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378">
        <f t="shared" si="2"/>
      </c>
      <c r="AK130" s="95"/>
    </row>
    <row r="131" spans="1:37" s="53" customFormat="1" ht="30" customHeight="1">
      <c r="A131" s="217">
        <f>IF('1045Bi Dati di base lav.'!A120="","",'1045Bi Dati di base lav.'!A120)</f>
      </c>
      <c r="B131" s="218">
        <f>IF('1045Bi Dati di base lav.'!B120="","",'1045Bi Dati di base lav.'!B120)</f>
      </c>
      <c r="C131" s="218">
        <f>IF('1045Bi Dati di base lav.'!C120="","",'1045Bi Dati di base lav.'!C120)</f>
      </c>
      <c r="D131" s="219"/>
      <c r="E131" s="92"/>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378">
        <f t="shared" si="2"/>
      </c>
      <c r="AK131" s="95"/>
    </row>
    <row r="132" spans="1:37" s="53" customFormat="1" ht="30" customHeight="1">
      <c r="A132" s="217">
        <f>IF('1045Bi Dati di base lav.'!A121="","",'1045Bi Dati di base lav.'!A121)</f>
      </c>
      <c r="B132" s="218">
        <f>IF('1045Bi Dati di base lav.'!B121="","",'1045Bi Dati di base lav.'!B121)</f>
      </c>
      <c r="C132" s="218">
        <f>IF('1045Bi Dati di base lav.'!C121="","",'1045Bi Dati di base lav.'!C121)</f>
      </c>
      <c r="D132" s="219"/>
      <c r="E132" s="92"/>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378">
        <f t="shared" si="2"/>
      </c>
      <c r="AK132" s="95"/>
    </row>
    <row r="133" spans="1:37" s="53" customFormat="1" ht="30" customHeight="1">
      <c r="A133" s="217">
        <f>IF('1045Bi Dati di base lav.'!A122="","",'1045Bi Dati di base lav.'!A122)</f>
      </c>
      <c r="B133" s="218">
        <f>IF('1045Bi Dati di base lav.'!B122="","",'1045Bi Dati di base lav.'!B122)</f>
      </c>
      <c r="C133" s="218">
        <f>IF('1045Bi Dati di base lav.'!C122="","",'1045Bi Dati di base lav.'!C122)</f>
      </c>
      <c r="D133" s="219"/>
      <c r="E133" s="92"/>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378">
        <f t="shared" si="2"/>
      </c>
      <c r="AK133" s="95"/>
    </row>
    <row r="134" spans="1:37" s="53" customFormat="1" ht="30" customHeight="1">
      <c r="A134" s="217">
        <f>IF('1045Bi Dati di base lav.'!A123="","",'1045Bi Dati di base lav.'!A123)</f>
      </c>
      <c r="B134" s="218">
        <f>IF('1045Bi Dati di base lav.'!B123="","",'1045Bi Dati di base lav.'!B123)</f>
      </c>
      <c r="C134" s="218">
        <f>IF('1045Bi Dati di base lav.'!C123="","",'1045Bi Dati di base lav.'!C123)</f>
      </c>
      <c r="D134" s="219"/>
      <c r="E134" s="92"/>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378">
        <f t="shared" si="2"/>
      </c>
      <c r="AK134" s="95"/>
    </row>
    <row r="135" spans="1:37" s="53" customFormat="1" ht="30" customHeight="1">
      <c r="A135" s="217">
        <f>IF('1045Bi Dati di base lav.'!A124="","",'1045Bi Dati di base lav.'!A124)</f>
      </c>
      <c r="B135" s="218">
        <f>IF('1045Bi Dati di base lav.'!B124="","",'1045Bi Dati di base lav.'!B124)</f>
      </c>
      <c r="C135" s="218">
        <f>IF('1045Bi Dati di base lav.'!C124="","",'1045Bi Dati di base lav.'!C124)</f>
      </c>
      <c r="D135" s="219"/>
      <c r="E135" s="92"/>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378">
        <f t="shared" si="2"/>
      </c>
      <c r="AK135" s="95"/>
    </row>
    <row r="136" spans="1:37" s="53" customFormat="1" ht="30" customHeight="1">
      <c r="A136" s="217">
        <f>IF('1045Bi Dati di base lav.'!A125="","",'1045Bi Dati di base lav.'!A125)</f>
      </c>
      <c r="B136" s="218">
        <f>IF('1045Bi Dati di base lav.'!B125="","",'1045Bi Dati di base lav.'!B125)</f>
      </c>
      <c r="C136" s="218">
        <f>IF('1045Bi Dati di base lav.'!C125="","",'1045Bi Dati di base lav.'!C125)</f>
      </c>
      <c r="D136" s="219"/>
      <c r="E136" s="92"/>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378">
        <f t="shared" si="2"/>
      </c>
      <c r="AK136" s="95"/>
    </row>
    <row r="137" spans="1:37" s="53" customFormat="1" ht="30" customHeight="1">
      <c r="A137" s="217">
        <f>IF('1045Bi Dati di base lav.'!A126="","",'1045Bi Dati di base lav.'!A126)</f>
      </c>
      <c r="B137" s="218">
        <f>IF('1045Bi Dati di base lav.'!B126="","",'1045Bi Dati di base lav.'!B126)</f>
      </c>
      <c r="C137" s="218">
        <f>IF('1045Bi Dati di base lav.'!C126="","",'1045Bi Dati di base lav.'!C126)</f>
      </c>
      <c r="D137" s="219"/>
      <c r="E137" s="92"/>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378">
        <f t="shared" si="2"/>
      </c>
      <c r="AK137" s="95"/>
    </row>
    <row r="138" spans="1:37" s="53" customFormat="1" ht="30" customHeight="1">
      <c r="A138" s="217">
        <f>IF('1045Bi Dati di base lav.'!A127="","",'1045Bi Dati di base lav.'!A127)</f>
      </c>
      <c r="B138" s="218">
        <f>IF('1045Bi Dati di base lav.'!B127="","",'1045Bi Dati di base lav.'!B127)</f>
      </c>
      <c r="C138" s="218">
        <f>IF('1045Bi Dati di base lav.'!C127="","",'1045Bi Dati di base lav.'!C127)</f>
      </c>
      <c r="D138" s="219"/>
      <c r="E138" s="92"/>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378">
        <f t="shared" si="2"/>
      </c>
      <c r="AK138" s="95"/>
    </row>
    <row r="139" spans="1:37" s="53" customFormat="1" ht="30" customHeight="1">
      <c r="A139" s="217">
        <f>IF('1045Bi Dati di base lav.'!A128="","",'1045Bi Dati di base lav.'!A128)</f>
      </c>
      <c r="B139" s="218">
        <f>IF('1045Bi Dati di base lav.'!B128="","",'1045Bi Dati di base lav.'!B128)</f>
      </c>
      <c r="C139" s="218">
        <f>IF('1045Bi Dati di base lav.'!C128="","",'1045Bi Dati di base lav.'!C128)</f>
      </c>
      <c r="D139" s="219"/>
      <c r="E139" s="92"/>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378">
        <f t="shared" si="2"/>
      </c>
      <c r="AK139" s="95"/>
    </row>
    <row r="140" spans="1:37" s="53" customFormat="1" ht="30" customHeight="1">
      <c r="A140" s="217">
        <f>IF('1045Bi Dati di base lav.'!A129="","",'1045Bi Dati di base lav.'!A129)</f>
      </c>
      <c r="B140" s="218">
        <f>IF('1045Bi Dati di base lav.'!B129="","",'1045Bi Dati di base lav.'!B129)</f>
      </c>
      <c r="C140" s="218">
        <f>IF('1045Bi Dati di base lav.'!C129="","",'1045Bi Dati di base lav.'!C129)</f>
      </c>
      <c r="D140" s="219"/>
      <c r="E140" s="92"/>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378">
        <f t="shared" si="2"/>
      </c>
      <c r="AK140" s="95"/>
    </row>
    <row r="141" spans="1:37" s="53" customFormat="1" ht="30" customHeight="1">
      <c r="A141" s="217">
        <f>IF('1045Bi Dati di base lav.'!A130="","",'1045Bi Dati di base lav.'!A130)</f>
      </c>
      <c r="B141" s="218">
        <f>IF('1045Bi Dati di base lav.'!B130="","",'1045Bi Dati di base lav.'!B130)</f>
      </c>
      <c r="C141" s="218">
        <f>IF('1045Bi Dati di base lav.'!C130="","",'1045Bi Dati di base lav.'!C130)</f>
      </c>
      <c r="D141" s="219"/>
      <c r="E141" s="92"/>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378">
        <f t="shared" si="2"/>
      </c>
      <c r="AK141" s="95"/>
    </row>
    <row r="142" spans="1:37" s="53" customFormat="1" ht="30" customHeight="1">
      <c r="A142" s="217">
        <f>IF('1045Bi Dati di base lav.'!A131="","",'1045Bi Dati di base lav.'!A131)</f>
      </c>
      <c r="B142" s="218">
        <f>IF('1045Bi Dati di base lav.'!B131="","",'1045Bi Dati di base lav.'!B131)</f>
      </c>
      <c r="C142" s="218">
        <f>IF('1045Bi Dati di base lav.'!C131="","",'1045Bi Dati di base lav.'!C131)</f>
      </c>
      <c r="D142" s="219"/>
      <c r="E142" s="92"/>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378">
        <f t="shared" si="2"/>
      </c>
      <c r="AK142" s="95"/>
    </row>
    <row r="143" spans="1:37" s="53" customFormat="1" ht="30" customHeight="1">
      <c r="A143" s="217">
        <f>IF('1045Bi Dati di base lav.'!A132="","",'1045Bi Dati di base lav.'!A132)</f>
      </c>
      <c r="B143" s="218">
        <f>IF('1045Bi Dati di base lav.'!B132="","",'1045Bi Dati di base lav.'!B132)</f>
      </c>
      <c r="C143" s="218">
        <f>IF('1045Bi Dati di base lav.'!C132="","",'1045Bi Dati di base lav.'!C132)</f>
      </c>
      <c r="D143" s="219"/>
      <c r="E143" s="92"/>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378">
        <f t="shared" si="2"/>
      </c>
      <c r="AK143" s="95"/>
    </row>
    <row r="144" spans="1:37" s="53" customFormat="1" ht="30" customHeight="1">
      <c r="A144" s="217">
        <f>IF('1045Bi Dati di base lav.'!A133="","",'1045Bi Dati di base lav.'!A133)</f>
      </c>
      <c r="B144" s="218">
        <f>IF('1045Bi Dati di base lav.'!B133="","",'1045Bi Dati di base lav.'!B133)</f>
      </c>
      <c r="C144" s="218">
        <f>IF('1045Bi Dati di base lav.'!C133="","",'1045Bi Dati di base lav.'!C133)</f>
      </c>
      <c r="D144" s="219"/>
      <c r="E144" s="92"/>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378">
        <f t="shared" si="2"/>
      </c>
      <c r="AK144" s="95"/>
    </row>
    <row r="145" spans="1:37" s="53" customFormat="1" ht="30" customHeight="1">
      <c r="A145" s="217">
        <f>IF('1045Bi Dati di base lav.'!A134="","",'1045Bi Dati di base lav.'!A134)</f>
      </c>
      <c r="B145" s="218">
        <f>IF('1045Bi Dati di base lav.'!B134="","",'1045Bi Dati di base lav.'!B134)</f>
      </c>
      <c r="C145" s="218">
        <f>IF('1045Bi Dati di base lav.'!C134="","",'1045Bi Dati di base lav.'!C134)</f>
      </c>
      <c r="D145" s="219"/>
      <c r="E145" s="92"/>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378">
        <f t="shared" si="2"/>
      </c>
      <c r="AK145" s="95"/>
    </row>
    <row r="146" spans="1:37" s="53" customFormat="1" ht="30" customHeight="1">
      <c r="A146" s="217">
        <f>IF('1045Bi Dati di base lav.'!A135="","",'1045Bi Dati di base lav.'!A135)</f>
      </c>
      <c r="B146" s="218">
        <f>IF('1045Bi Dati di base lav.'!B135="","",'1045Bi Dati di base lav.'!B135)</f>
      </c>
      <c r="C146" s="218">
        <f>IF('1045Bi Dati di base lav.'!C135="","",'1045Bi Dati di base lav.'!C135)</f>
      </c>
      <c r="D146" s="219"/>
      <c r="E146" s="92"/>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378">
        <f t="shared" si="2"/>
      </c>
      <c r="AK146" s="95"/>
    </row>
    <row r="147" spans="1:37" s="53" customFormat="1" ht="30" customHeight="1">
      <c r="A147" s="217">
        <f>IF('1045Bi Dati di base lav.'!A136="","",'1045Bi Dati di base lav.'!A136)</f>
      </c>
      <c r="B147" s="218">
        <f>IF('1045Bi Dati di base lav.'!B136="","",'1045Bi Dati di base lav.'!B136)</f>
      </c>
      <c r="C147" s="218">
        <f>IF('1045Bi Dati di base lav.'!C136="","",'1045Bi Dati di base lav.'!C136)</f>
      </c>
      <c r="D147" s="219"/>
      <c r="E147" s="92"/>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378">
        <f t="shared" si="2"/>
      </c>
      <c r="AK147" s="95"/>
    </row>
    <row r="148" spans="1:37" s="53" customFormat="1" ht="30" customHeight="1">
      <c r="A148" s="217">
        <f>IF('1045Bi Dati di base lav.'!A137="","",'1045Bi Dati di base lav.'!A137)</f>
      </c>
      <c r="B148" s="218">
        <f>IF('1045Bi Dati di base lav.'!B137="","",'1045Bi Dati di base lav.'!B137)</f>
      </c>
      <c r="C148" s="218">
        <f>IF('1045Bi Dati di base lav.'!C137="","",'1045Bi Dati di base lav.'!C137)</f>
      </c>
      <c r="D148" s="219"/>
      <c r="E148" s="92"/>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378">
        <f t="shared" si="2"/>
      </c>
      <c r="AK148" s="95"/>
    </row>
    <row r="149" spans="1:37" s="53" customFormat="1" ht="30" customHeight="1">
      <c r="A149" s="217">
        <f>IF('1045Bi Dati di base lav.'!A138="","",'1045Bi Dati di base lav.'!A138)</f>
      </c>
      <c r="B149" s="218">
        <f>IF('1045Bi Dati di base lav.'!B138="","",'1045Bi Dati di base lav.'!B138)</f>
      </c>
      <c r="C149" s="218">
        <f>IF('1045Bi Dati di base lav.'!C138="","",'1045Bi Dati di base lav.'!C138)</f>
      </c>
      <c r="D149" s="219"/>
      <c r="E149" s="92"/>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378">
        <f t="shared" si="2"/>
      </c>
      <c r="AK149" s="95"/>
    </row>
    <row r="150" spans="1:37" s="53" customFormat="1" ht="30" customHeight="1">
      <c r="A150" s="217">
        <f>IF('1045Bi Dati di base lav.'!A139="","",'1045Bi Dati di base lav.'!A139)</f>
      </c>
      <c r="B150" s="218">
        <f>IF('1045Bi Dati di base lav.'!B139="","",'1045Bi Dati di base lav.'!B139)</f>
      </c>
      <c r="C150" s="218">
        <f>IF('1045Bi Dati di base lav.'!C139="","",'1045Bi Dati di base lav.'!C139)</f>
      </c>
      <c r="D150" s="219"/>
      <c r="E150" s="92"/>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378">
        <f t="shared" si="2"/>
      </c>
      <c r="AK150" s="95"/>
    </row>
    <row r="151" spans="1:37" s="53" customFormat="1" ht="30" customHeight="1">
      <c r="A151" s="217">
        <f>IF('1045Bi Dati di base lav.'!A140="","",'1045Bi Dati di base lav.'!A140)</f>
      </c>
      <c r="B151" s="218">
        <f>IF('1045Bi Dati di base lav.'!B140="","",'1045Bi Dati di base lav.'!B140)</f>
      </c>
      <c r="C151" s="218">
        <f>IF('1045Bi Dati di base lav.'!C140="","",'1045Bi Dati di base lav.'!C140)</f>
      </c>
      <c r="D151" s="219"/>
      <c r="E151" s="92"/>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378">
        <f t="shared" si="2"/>
      </c>
      <c r="AK151" s="95"/>
    </row>
    <row r="152" spans="1:37" s="53" customFormat="1" ht="30" customHeight="1">
      <c r="A152" s="217">
        <f>IF('1045Bi Dati di base lav.'!A141="","",'1045Bi Dati di base lav.'!A141)</f>
      </c>
      <c r="B152" s="218">
        <f>IF('1045Bi Dati di base lav.'!B141="","",'1045Bi Dati di base lav.'!B141)</f>
      </c>
      <c r="C152" s="218">
        <f>IF('1045Bi Dati di base lav.'!C141="","",'1045Bi Dati di base lav.'!C141)</f>
      </c>
      <c r="D152" s="219"/>
      <c r="E152" s="92"/>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378">
        <f t="shared" si="2"/>
      </c>
      <c r="AK152" s="95"/>
    </row>
    <row r="153" spans="1:37" s="53" customFormat="1" ht="30" customHeight="1">
      <c r="A153" s="217">
        <f>IF('1045Bi Dati di base lav.'!A142="","",'1045Bi Dati di base lav.'!A142)</f>
      </c>
      <c r="B153" s="218">
        <f>IF('1045Bi Dati di base lav.'!B142="","",'1045Bi Dati di base lav.'!B142)</f>
      </c>
      <c r="C153" s="218">
        <f>IF('1045Bi Dati di base lav.'!C142="","",'1045Bi Dati di base lav.'!C142)</f>
      </c>
      <c r="D153" s="219"/>
      <c r="E153" s="92"/>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378">
        <f t="shared" si="2"/>
      </c>
      <c r="AK153" s="95"/>
    </row>
    <row r="154" spans="1:37" s="53" customFormat="1" ht="30" customHeight="1">
      <c r="A154" s="217">
        <f>IF('1045Bi Dati di base lav.'!A143="","",'1045Bi Dati di base lav.'!A143)</f>
      </c>
      <c r="B154" s="218">
        <f>IF('1045Bi Dati di base lav.'!B143="","",'1045Bi Dati di base lav.'!B143)</f>
      </c>
      <c r="C154" s="218">
        <f>IF('1045Bi Dati di base lav.'!C143="","",'1045Bi Dati di base lav.'!C143)</f>
      </c>
      <c r="D154" s="219"/>
      <c r="E154" s="92"/>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378">
        <f t="shared" si="2"/>
      </c>
      <c r="AK154" s="95"/>
    </row>
    <row r="155" spans="1:37" s="53" customFormat="1" ht="30" customHeight="1">
      <c r="A155" s="217">
        <f>IF('1045Bi Dati di base lav.'!A144="","",'1045Bi Dati di base lav.'!A144)</f>
      </c>
      <c r="B155" s="218">
        <f>IF('1045Bi Dati di base lav.'!B144="","",'1045Bi Dati di base lav.'!B144)</f>
      </c>
      <c r="C155" s="218">
        <f>IF('1045Bi Dati di base lav.'!C144="","",'1045Bi Dati di base lav.'!C144)</f>
      </c>
      <c r="D155" s="219"/>
      <c r="E155" s="92"/>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378">
        <f t="shared" si="2"/>
      </c>
      <c r="AK155" s="95"/>
    </row>
    <row r="156" spans="1:37" s="53" customFormat="1" ht="30" customHeight="1">
      <c r="A156" s="217">
        <f>IF('1045Bi Dati di base lav.'!A145="","",'1045Bi Dati di base lav.'!A145)</f>
      </c>
      <c r="B156" s="218">
        <f>IF('1045Bi Dati di base lav.'!B145="","",'1045Bi Dati di base lav.'!B145)</f>
      </c>
      <c r="C156" s="218">
        <f>IF('1045Bi Dati di base lav.'!C145="","",'1045Bi Dati di base lav.'!C145)</f>
      </c>
      <c r="D156" s="219"/>
      <c r="E156" s="92"/>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378">
        <f t="shared" si="2"/>
      </c>
      <c r="AK156" s="95"/>
    </row>
    <row r="157" spans="1:37" s="53" customFormat="1" ht="30" customHeight="1">
      <c r="A157" s="217">
        <f>IF('1045Bi Dati di base lav.'!A146="","",'1045Bi Dati di base lav.'!A146)</f>
      </c>
      <c r="B157" s="218">
        <f>IF('1045Bi Dati di base lav.'!B146="","",'1045Bi Dati di base lav.'!B146)</f>
      </c>
      <c r="C157" s="218">
        <f>IF('1045Bi Dati di base lav.'!C146="","",'1045Bi Dati di base lav.'!C146)</f>
      </c>
      <c r="D157" s="219"/>
      <c r="E157" s="92"/>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378">
        <f t="shared" si="2"/>
      </c>
      <c r="AK157" s="95"/>
    </row>
    <row r="158" spans="1:37" s="53" customFormat="1" ht="30" customHeight="1">
      <c r="A158" s="217">
        <f>IF('1045Bi Dati di base lav.'!A147="","",'1045Bi Dati di base lav.'!A147)</f>
      </c>
      <c r="B158" s="218">
        <f>IF('1045Bi Dati di base lav.'!B147="","",'1045Bi Dati di base lav.'!B147)</f>
      </c>
      <c r="C158" s="218">
        <f>IF('1045Bi Dati di base lav.'!C147="","",'1045Bi Dati di base lav.'!C147)</f>
      </c>
      <c r="D158" s="219"/>
      <c r="E158" s="92"/>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378">
        <f t="shared" si="2"/>
      </c>
      <c r="AK158" s="95"/>
    </row>
    <row r="159" spans="1:37" s="53" customFormat="1" ht="30" customHeight="1">
      <c r="A159" s="217">
        <f>IF('1045Bi Dati di base lav.'!A148="","",'1045Bi Dati di base lav.'!A148)</f>
      </c>
      <c r="B159" s="218">
        <f>IF('1045Bi Dati di base lav.'!B148="","",'1045Bi Dati di base lav.'!B148)</f>
      </c>
      <c r="C159" s="218">
        <f>IF('1045Bi Dati di base lav.'!C148="","",'1045Bi Dati di base lav.'!C148)</f>
      </c>
      <c r="D159" s="219"/>
      <c r="E159" s="92"/>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378">
        <f t="shared" si="2"/>
      </c>
      <c r="AK159" s="95"/>
    </row>
    <row r="160" spans="1:37" s="53" customFormat="1" ht="30" customHeight="1">
      <c r="A160" s="217">
        <f>IF('1045Bi Dati di base lav.'!A149="","",'1045Bi Dati di base lav.'!A149)</f>
      </c>
      <c r="B160" s="218">
        <f>IF('1045Bi Dati di base lav.'!B149="","",'1045Bi Dati di base lav.'!B149)</f>
      </c>
      <c r="C160" s="218">
        <f>IF('1045Bi Dati di base lav.'!C149="","",'1045Bi Dati di base lav.'!C149)</f>
      </c>
      <c r="D160" s="219"/>
      <c r="E160" s="92"/>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378">
        <f t="shared" si="2"/>
      </c>
      <c r="AK160" s="95"/>
    </row>
    <row r="161" spans="1:37" s="53" customFormat="1" ht="30" customHeight="1">
      <c r="A161" s="217">
        <f>IF('1045Bi Dati di base lav.'!A150="","",'1045Bi Dati di base lav.'!A150)</f>
      </c>
      <c r="B161" s="218">
        <f>IF('1045Bi Dati di base lav.'!B150="","",'1045Bi Dati di base lav.'!B150)</f>
      </c>
      <c r="C161" s="218">
        <f>IF('1045Bi Dati di base lav.'!C150="","",'1045Bi Dati di base lav.'!C150)</f>
      </c>
      <c r="D161" s="219"/>
      <c r="E161" s="92"/>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378">
        <f t="shared" si="2"/>
      </c>
      <c r="AK161" s="95"/>
    </row>
    <row r="162" spans="1:37" s="53" customFormat="1" ht="30" customHeight="1">
      <c r="A162" s="217">
        <f>IF('1045Bi Dati di base lav.'!A151="","",'1045Bi Dati di base lav.'!A151)</f>
      </c>
      <c r="B162" s="218">
        <f>IF('1045Bi Dati di base lav.'!B151="","",'1045Bi Dati di base lav.'!B151)</f>
      </c>
      <c r="C162" s="218">
        <f>IF('1045Bi Dati di base lav.'!C151="","",'1045Bi Dati di base lav.'!C151)</f>
      </c>
      <c r="D162" s="219"/>
      <c r="E162" s="92"/>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378">
        <f t="shared" si="2"/>
      </c>
      <c r="AK162" s="95"/>
    </row>
    <row r="163" spans="1:37" s="53" customFormat="1" ht="30" customHeight="1">
      <c r="A163" s="217">
        <f>IF('1045Bi Dati di base lav.'!A152="","",'1045Bi Dati di base lav.'!A152)</f>
      </c>
      <c r="B163" s="218">
        <f>IF('1045Bi Dati di base lav.'!B152="","",'1045Bi Dati di base lav.'!B152)</f>
      </c>
      <c r="C163" s="218">
        <f>IF('1045Bi Dati di base lav.'!C152="","",'1045Bi Dati di base lav.'!C152)</f>
      </c>
      <c r="D163" s="219"/>
      <c r="E163" s="92"/>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378">
        <f t="shared" si="2"/>
      </c>
      <c r="AK163" s="95"/>
    </row>
    <row r="164" spans="1:37" s="53" customFormat="1" ht="30" customHeight="1">
      <c r="A164" s="217">
        <f>IF('1045Bi Dati di base lav.'!A153="","",'1045Bi Dati di base lav.'!A153)</f>
      </c>
      <c r="B164" s="218">
        <f>IF('1045Bi Dati di base lav.'!B153="","",'1045Bi Dati di base lav.'!B153)</f>
      </c>
      <c r="C164" s="218">
        <f>IF('1045Bi Dati di base lav.'!C153="","",'1045Bi Dati di base lav.'!C153)</f>
      </c>
      <c r="D164" s="219"/>
      <c r="E164" s="92"/>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378">
        <f t="shared" si="2"/>
      </c>
      <c r="AK164" s="95"/>
    </row>
    <row r="165" spans="1:37" s="53" customFormat="1" ht="30" customHeight="1">
      <c r="A165" s="217">
        <f>IF('1045Bi Dati di base lav.'!A154="","",'1045Bi Dati di base lav.'!A154)</f>
      </c>
      <c r="B165" s="218">
        <f>IF('1045Bi Dati di base lav.'!B154="","",'1045Bi Dati di base lav.'!B154)</f>
      </c>
      <c r="C165" s="218">
        <f>IF('1045Bi Dati di base lav.'!C154="","",'1045Bi Dati di base lav.'!C154)</f>
      </c>
      <c r="D165" s="219"/>
      <c r="E165" s="92"/>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378">
        <f t="shared" si="2"/>
      </c>
      <c r="AK165" s="95"/>
    </row>
    <row r="166" spans="1:37" s="53" customFormat="1" ht="30" customHeight="1">
      <c r="A166" s="217">
        <f>IF('1045Bi Dati di base lav.'!A155="","",'1045Bi Dati di base lav.'!A155)</f>
      </c>
      <c r="B166" s="218">
        <f>IF('1045Bi Dati di base lav.'!B155="","",'1045Bi Dati di base lav.'!B155)</f>
      </c>
      <c r="C166" s="218">
        <f>IF('1045Bi Dati di base lav.'!C155="","",'1045Bi Dati di base lav.'!C155)</f>
      </c>
      <c r="D166" s="219"/>
      <c r="E166" s="92"/>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378">
        <f t="shared" si="2"/>
      </c>
      <c r="AK166" s="95"/>
    </row>
    <row r="167" spans="1:37" s="53" customFormat="1" ht="30" customHeight="1">
      <c r="A167" s="217">
        <f>IF('1045Bi Dati di base lav.'!A156="","",'1045Bi Dati di base lav.'!A156)</f>
      </c>
      <c r="B167" s="218">
        <f>IF('1045Bi Dati di base lav.'!B156="","",'1045Bi Dati di base lav.'!B156)</f>
      </c>
      <c r="C167" s="218">
        <f>IF('1045Bi Dati di base lav.'!C156="","",'1045Bi Dati di base lav.'!C156)</f>
      </c>
      <c r="D167" s="219"/>
      <c r="E167" s="92"/>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378">
        <f t="shared" si="2"/>
      </c>
      <c r="AK167" s="95"/>
    </row>
    <row r="168" spans="1:37" s="53" customFormat="1" ht="30" customHeight="1">
      <c r="A168" s="217">
        <f>IF('1045Bi Dati di base lav.'!A157="","",'1045Bi Dati di base lav.'!A157)</f>
      </c>
      <c r="B168" s="218">
        <f>IF('1045Bi Dati di base lav.'!B157="","",'1045Bi Dati di base lav.'!B157)</f>
      </c>
      <c r="C168" s="218">
        <f>IF('1045Bi Dati di base lav.'!C157="","",'1045Bi Dati di base lav.'!C157)</f>
      </c>
      <c r="D168" s="219"/>
      <c r="E168" s="92"/>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378">
        <f t="shared" si="2"/>
      </c>
      <c r="AK168" s="95"/>
    </row>
    <row r="169" spans="1:37" s="53" customFormat="1" ht="30" customHeight="1">
      <c r="A169" s="217">
        <f>IF('1045Bi Dati di base lav.'!A158="","",'1045Bi Dati di base lav.'!A158)</f>
      </c>
      <c r="B169" s="218">
        <f>IF('1045Bi Dati di base lav.'!B158="","",'1045Bi Dati di base lav.'!B158)</f>
      </c>
      <c r="C169" s="218">
        <f>IF('1045Bi Dati di base lav.'!C158="","",'1045Bi Dati di base lav.'!C158)</f>
      </c>
      <c r="D169" s="219"/>
      <c r="E169" s="92"/>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378">
        <f t="shared" si="2"/>
      </c>
      <c r="AK169" s="95"/>
    </row>
    <row r="170" spans="1:37" s="53" customFormat="1" ht="30" customHeight="1">
      <c r="A170" s="217">
        <f>IF('1045Bi Dati di base lav.'!A159="","",'1045Bi Dati di base lav.'!A159)</f>
      </c>
      <c r="B170" s="218">
        <f>IF('1045Bi Dati di base lav.'!B159="","",'1045Bi Dati di base lav.'!B159)</f>
      </c>
      <c r="C170" s="218">
        <f>IF('1045Bi Dati di base lav.'!C159="","",'1045Bi Dati di base lav.'!C159)</f>
      </c>
      <c r="D170" s="219"/>
      <c r="E170" s="92"/>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378">
        <f t="shared" si="2"/>
      </c>
      <c r="AK170" s="95"/>
    </row>
    <row r="171" spans="1:37" s="53" customFormat="1" ht="30" customHeight="1">
      <c r="A171" s="217">
        <f>IF('1045Bi Dati di base lav.'!A160="","",'1045Bi Dati di base lav.'!A160)</f>
      </c>
      <c r="B171" s="218">
        <f>IF('1045Bi Dati di base lav.'!B160="","",'1045Bi Dati di base lav.'!B160)</f>
      </c>
      <c r="C171" s="218">
        <f>IF('1045Bi Dati di base lav.'!C160="","",'1045Bi Dati di base lav.'!C160)</f>
      </c>
      <c r="D171" s="219"/>
      <c r="E171" s="92"/>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378">
        <f t="shared" si="2"/>
      </c>
      <c r="AK171" s="95"/>
    </row>
    <row r="172" spans="1:37" s="53" customFormat="1" ht="30" customHeight="1">
      <c r="A172" s="217">
        <f>IF('1045Bi Dati di base lav.'!A161="","",'1045Bi Dati di base lav.'!A161)</f>
      </c>
      <c r="B172" s="218">
        <f>IF('1045Bi Dati di base lav.'!B161="","",'1045Bi Dati di base lav.'!B161)</f>
      </c>
      <c r="C172" s="218">
        <f>IF('1045Bi Dati di base lav.'!C161="","",'1045Bi Dati di base lav.'!C161)</f>
      </c>
      <c r="D172" s="219"/>
      <c r="E172" s="92"/>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378">
        <f t="shared" si="2"/>
      </c>
      <c r="AK172" s="95"/>
    </row>
    <row r="173" spans="1:37" s="53" customFormat="1" ht="30" customHeight="1">
      <c r="A173" s="217">
        <f>IF('1045Bi Dati di base lav.'!A162="","",'1045Bi Dati di base lav.'!A162)</f>
      </c>
      <c r="B173" s="218">
        <f>IF('1045Bi Dati di base lav.'!B162="","",'1045Bi Dati di base lav.'!B162)</f>
      </c>
      <c r="C173" s="218">
        <f>IF('1045Bi Dati di base lav.'!C162="","",'1045Bi Dati di base lav.'!C162)</f>
      </c>
      <c r="D173" s="219"/>
      <c r="E173" s="92"/>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378">
        <f t="shared" si="2"/>
      </c>
      <c r="AK173" s="95"/>
    </row>
    <row r="174" spans="1:37" s="53" customFormat="1" ht="30" customHeight="1">
      <c r="A174" s="217">
        <f>IF('1045Bi Dati di base lav.'!A163="","",'1045Bi Dati di base lav.'!A163)</f>
      </c>
      <c r="B174" s="218">
        <f>IF('1045Bi Dati di base lav.'!B163="","",'1045Bi Dati di base lav.'!B163)</f>
      </c>
      <c r="C174" s="218">
        <f>IF('1045Bi Dati di base lav.'!C163="","",'1045Bi Dati di base lav.'!C163)</f>
      </c>
      <c r="D174" s="219"/>
      <c r="E174" s="92"/>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378">
        <f t="shared" si="2"/>
      </c>
      <c r="AK174" s="95"/>
    </row>
    <row r="175" spans="1:37" s="53" customFormat="1" ht="30" customHeight="1">
      <c r="A175" s="217">
        <f>IF('1045Bi Dati di base lav.'!A164="","",'1045Bi Dati di base lav.'!A164)</f>
      </c>
      <c r="B175" s="218">
        <f>IF('1045Bi Dati di base lav.'!B164="","",'1045Bi Dati di base lav.'!B164)</f>
      </c>
      <c r="C175" s="218">
        <f>IF('1045Bi Dati di base lav.'!C164="","",'1045Bi Dati di base lav.'!C164)</f>
      </c>
      <c r="D175" s="219"/>
      <c r="E175" s="92"/>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378">
        <f t="shared" si="2"/>
      </c>
      <c r="AK175" s="95"/>
    </row>
    <row r="176" spans="1:37" s="53" customFormat="1" ht="30" customHeight="1">
      <c r="A176" s="217">
        <f>IF('1045Bi Dati di base lav.'!A165="","",'1045Bi Dati di base lav.'!A165)</f>
      </c>
      <c r="B176" s="218">
        <f>IF('1045Bi Dati di base lav.'!B165="","",'1045Bi Dati di base lav.'!B165)</f>
      </c>
      <c r="C176" s="218">
        <f>IF('1045Bi Dati di base lav.'!C165="","",'1045Bi Dati di base lav.'!C165)</f>
      </c>
      <c r="D176" s="219"/>
      <c r="E176" s="92"/>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378">
        <f t="shared" si="2"/>
      </c>
      <c r="AK176" s="95"/>
    </row>
    <row r="177" spans="1:37" s="53" customFormat="1" ht="30" customHeight="1">
      <c r="A177" s="217">
        <f>IF('1045Bi Dati di base lav.'!A166="","",'1045Bi Dati di base lav.'!A166)</f>
      </c>
      <c r="B177" s="218">
        <f>IF('1045Bi Dati di base lav.'!B166="","",'1045Bi Dati di base lav.'!B166)</f>
      </c>
      <c r="C177" s="218">
        <f>IF('1045Bi Dati di base lav.'!C166="","",'1045Bi Dati di base lav.'!C166)</f>
      </c>
      <c r="D177" s="219"/>
      <c r="E177" s="92"/>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378">
        <f t="shared" si="2"/>
      </c>
      <c r="AK177" s="95"/>
    </row>
    <row r="178" spans="1:37" s="53" customFormat="1" ht="30" customHeight="1">
      <c r="A178" s="217">
        <f>IF('1045Bi Dati di base lav.'!A167="","",'1045Bi Dati di base lav.'!A167)</f>
      </c>
      <c r="B178" s="218">
        <f>IF('1045Bi Dati di base lav.'!B167="","",'1045Bi Dati di base lav.'!B167)</f>
      </c>
      <c r="C178" s="218">
        <f>IF('1045Bi Dati di base lav.'!C167="","",'1045Bi Dati di base lav.'!C167)</f>
      </c>
      <c r="D178" s="219"/>
      <c r="E178" s="92"/>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378">
        <f t="shared" si="2"/>
      </c>
      <c r="AK178" s="95"/>
    </row>
    <row r="179" spans="1:37" s="53" customFormat="1" ht="30" customHeight="1">
      <c r="A179" s="217">
        <f>IF('1045Bi Dati di base lav.'!A168="","",'1045Bi Dati di base lav.'!A168)</f>
      </c>
      <c r="B179" s="218">
        <f>IF('1045Bi Dati di base lav.'!B168="","",'1045Bi Dati di base lav.'!B168)</f>
      </c>
      <c r="C179" s="218">
        <f>IF('1045Bi Dati di base lav.'!C168="","",'1045Bi Dati di base lav.'!C168)</f>
      </c>
      <c r="D179" s="219"/>
      <c r="E179" s="92"/>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378">
        <f t="shared" si="2"/>
      </c>
      <c r="AK179" s="95"/>
    </row>
    <row r="180" spans="1:37" s="53" customFormat="1" ht="30" customHeight="1">
      <c r="A180" s="217">
        <f>IF('1045Bi Dati di base lav.'!A169="","",'1045Bi Dati di base lav.'!A169)</f>
      </c>
      <c r="B180" s="218">
        <f>IF('1045Bi Dati di base lav.'!B169="","",'1045Bi Dati di base lav.'!B169)</f>
      </c>
      <c r="C180" s="218">
        <f>IF('1045Bi Dati di base lav.'!C169="","",'1045Bi Dati di base lav.'!C169)</f>
      </c>
      <c r="D180" s="219"/>
      <c r="E180" s="92"/>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378">
        <f t="shared" si="2"/>
      </c>
      <c r="AK180" s="95"/>
    </row>
    <row r="181" spans="1:37" s="53" customFormat="1" ht="30" customHeight="1">
      <c r="A181" s="217">
        <f>IF('1045Bi Dati di base lav.'!A170="","",'1045Bi Dati di base lav.'!A170)</f>
      </c>
      <c r="B181" s="218">
        <f>IF('1045Bi Dati di base lav.'!B170="","",'1045Bi Dati di base lav.'!B170)</f>
      </c>
      <c r="C181" s="218">
        <f>IF('1045Bi Dati di base lav.'!C170="","",'1045Bi Dati di base lav.'!C170)</f>
      </c>
      <c r="D181" s="219"/>
      <c r="E181" s="92"/>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378">
        <f t="shared" si="2"/>
      </c>
      <c r="AK181" s="95"/>
    </row>
    <row r="182" spans="1:37" s="53" customFormat="1" ht="30" customHeight="1">
      <c r="A182" s="217">
        <f>IF('1045Bi Dati di base lav.'!A171="","",'1045Bi Dati di base lav.'!A171)</f>
      </c>
      <c r="B182" s="218">
        <f>IF('1045Bi Dati di base lav.'!B171="","",'1045Bi Dati di base lav.'!B171)</f>
      </c>
      <c r="C182" s="218">
        <f>IF('1045Bi Dati di base lav.'!C171="","",'1045Bi Dati di base lav.'!C171)</f>
      </c>
      <c r="D182" s="219"/>
      <c r="E182" s="92"/>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378">
        <f aca="true" t="shared" si="3" ref="AJ182:AJ218">IF(A182="","",SUM(E182:AI182))</f>
      </c>
      <c r="AK182" s="95"/>
    </row>
    <row r="183" spans="1:37" s="53" customFormat="1" ht="30" customHeight="1">
      <c r="A183" s="217">
        <f>IF('1045Bi Dati di base lav.'!A172="","",'1045Bi Dati di base lav.'!A172)</f>
      </c>
      <c r="B183" s="218">
        <f>IF('1045Bi Dati di base lav.'!B172="","",'1045Bi Dati di base lav.'!B172)</f>
      </c>
      <c r="C183" s="218">
        <f>IF('1045Bi Dati di base lav.'!C172="","",'1045Bi Dati di base lav.'!C172)</f>
      </c>
      <c r="D183" s="219"/>
      <c r="E183" s="92"/>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378">
        <f t="shared" si="3"/>
      </c>
      <c r="AK183" s="95"/>
    </row>
    <row r="184" spans="1:37" s="53" customFormat="1" ht="30" customHeight="1">
      <c r="A184" s="217">
        <f>IF('1045Bi Dati di base lav.'!A173="","",'1045Bi Dati di base lav.'!A173)</f>
      </c>
      <c r="B184" s="218">
        <f>IF('1045Bi Dati di base lav.'!B173="","",'1045Bi Dati di base lav.'!B173)</f>
      </c>
      <c r="C184" s="218">
        <f>IF('1045Bi Dati di base lav.'!C173="","",'1045Bi Dati di base lav.'!C173)</f>
      </c>
      <c r="D184" s="219"/>
      <c r="E184" s="92"/>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378">
        <f t="shared" si="3"/>
      </c>
      <c r="AK184" s="95"/>
    </row>
    <row r="185" spans="1:37" s="53" customFormat="1" ht="30" customHeight="1">
      <c r="A185" s="217">
        <f>IF('1045Bi Dati di base lav.'!A174="","",'1045Bi Dati di base lav.'!A174)</f>
      </c>
      <c r="B185" s="218">
        <f>IF('1045Bi Dati di base lav.'!B174="","",'1045Bi Dati di base lav.'!B174)</f>
      </c>
      <c r="C185" s="218">
        <f>IF('1045Bi Dati di base lav.'!C174="","",'1045Bi Dati di base lav.'!C174)</f>
      </c>
      <c r="D185" s="219"/>
      <c r="E185" s="92"/>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378">
        <f t="shared" si="3"/>
      </c>
      <c r="AK185" s="95"/>
    </row>
    <row r="186" spans="1:37" s="53" customFormat="1" ht="30" customHeight="1">
      <c r="A186" s="217">
        <f>IF('1045Bi Dati di base lav.'!A175="","",'1045Bi Dati di base lav.'!A175)</f>
      </c>
      <c r="B186" s="218">
        <f>IF('1045Bi Dati di base lav.'!B175="","",'1045Bi Dati di base lav.'!B175)</f>
      </c>
      <c r="C186" s="218">
        <f>IF('1045Bi Dati di base lav.'!C175="","",'1045Bi Dati di base lav.'!C175)</f>
      </c>
      <c r="D186" s="219"/>
      <c r="E186" s="92"/>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378">
        <f t="shared" si="3"/>
      </c>
      <c r="AK186" s="95"/>
    </row>
    <row r="187" spans="1:37" s="53" customFormat="1" ht="30" customHeight="1">
      <c r="A187" s="217">
        <f>IF('1045Bi Dati di base lav.'!A176="","",'1045Bi Dati di base lav.'!A176)</f>
      </c>
      <c r="B187" s="218">
        <f>IF('1045Bi Dati di base lav.'!B176="","",'1045Bi Dati di base lav.'!B176)</f>
      </c>
      <c r="C187" s="218">
        <f>IF('1045Bi Dati di base lav.'!C176="","",'1045Bi Dati di base lav.'!C176)</f>
      </c>
      <c r="D187" s="219"/>
      <c r="E187" s="92"/>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378">
        <f t="shared" si="3"/>
      </c>
      <c r="AK187" s="95"/>
    </row>
    <row r="188" spans="1:37" s="53" customFormat="1" ht="30" customHeight="1">
      <c r="A188" s="217">
        <f>IF('1045Bi Dati di base lav.'!A177="","",'1045Bi Dati di base lav.'!A177)</f>
      </c>
      <c r="B188" s="218">
        <f>IF('1045Bi Dati di base lav.'!B177="","",'1045Bi Dati di base lav.'!B177)</f>
      </c>
      <c r="C188" s="218">
        <f>IF('1045Bi Dati di base lav.'!C177="","",'1045Bi Dati di base lav.'!C177)</f>
      </c>
      <c r="D188" s="219"/>
      <c r="E188" s="92"/>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378">
        <f t="shared" si="3"/>
      </c>
      <c r="AK188" s="95"/>
    </row>
    <row r="189" spans="1:37" s="53" customFormat="1" ht="30" customHeight="1">
      <c r="A189" s="217">
        <f>IF('1045Bi Dati di base lav.'!A178="","",'1045Bi Dati di base lav.'!A178)</f>
      </c>
      <c r="B189" s="218">
        <f>IF('1045Bi Dati di base lav.'!B178="","",'1045Bi Dati di base lav.'!B178)</f>
      </c>
      <c r="C189" s="218">
        <f>IF('1045Bi Dati di base lav.'!C178="","",'1045Bi Dati di base lav.'!C178)</f>
      </c>
      <c r="D189" s="219"/>
      <c r="E189" s="9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378">
        <f t="shared" si="3"/>
      </c>
      <c r="AK189" s="95"/>
    </row>
    <row r="190" spans="1:37" s="53" customFormat="1" ht="30" customHeight="1">
      <c r="A190" s="217">
        <f>IF('1045Bi Dati di base lav.'!A179="","",'1045Bi Dati di base lav.'!A179)</f>
      </c>
      <c r="B190" s="218">
        <f>IF('1045Bi Dati di base lav.'!B179="","",'1045Bi Dati di base lav.'!B179)</f>
      </c>
      <c r="C190" s="218">
        <f>IF('1045Bi Dati di base lav.'!C179="","",'1045Bi Dati di base lav.'!C179)</f>
      </c>
      <c r="D190" s="219"/>
      <c r="E190" s="92"/>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378">
        <f t="shared" si="3"/>
      </c>
      <c r="AK190" s="95"/>
    </row>
    <row r="191" spans="1:37" s="53" customFormat="1" ht="30" customHeight="1">
      <c r="A191" s="217">
        <f>IF('1045Bi Dati di base lav.'!A180="","",'1045Bi Dati di base lav.'!A180)</f>
      </c>
      <c r="B191" s="218">
        <f>IF('1045Bi Dati di base lav.'!B180="","",'1045Bi Dati di base lav.'!B180)</f>
      </c>
      <c r="C191" s="218">
        <f>IF('1045Bi Dati di base lav.'!C180="","",'1045Bi Dati di base lav.'!C180)</f>
      </c>
      <c r="D191" s="219"/>
      <c r="E191" s="92"/>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378">
        <f t="shared" si="3"/>
      </c>
      <c r="AK191" s="95"/>
    </row>
    <row r="192" spans="1:37" s="53" customFormat="1" ht="30" customHeight="1">
      <c r="A192" s="217">
        <f>IF('1045Bi Dati di base lav.'!A181="","",'1045Bi Dati di base lav.'!A181)</f>
      </c>
      <c r="B192" s="218">
        <f>IF('1045Bi Dati di base lav.'!B181="","",'1045Bi Dati di base lav.'!B181)</f>
      </c>
      <c r="C192" s="218">
        <f>IF('1045Bi Dati di base lav.'!C181="","",'1045Bi Dati di base lav.'!C181)</f>
      </c>
      <c r="D192" s="219"/>
      <c r="E192" s="92"/>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378">
        <f t="shared" si="3"/>
      </c>
      <c r="AK192" s="95"/>
    </row>
    <row r="193" spans="1:37" s="53" customFormat="1" ht="30" customHeight="1">
      <c r="A193" s="217">
        <f>IF('1045Bi Dati di base lav.'!A182="","",'1045Bi Dati di base lav.'!A182)</f>
      </c>
      <c r="B193" s="218">
        <f>IF('1045Bi Dati di base lav.'!B182="","",'1045Bi Dati di base lav.'!B182)</f>
      </c>
      <c r="C193" s="218">
        <f>IF('1045Bi Dati di base lav.'!C182="","",'1045Bi Dati di base lav.'!C182)</f>
      </c>
      <c r="D193" s="219"/>
      <c r="E193" s="92"/>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378">
        <f t="shared" si="3"/>
      </c>
      <c r="AK193" s="95"/>
    </row>
    <row r="194" spans="1:37" s="53" customFormat="1" ht="30" customHeight="1">
      <c r="A194" s="217">
        <f>IF('1045Bi Dati di base lav.'!A183="","",'1045Bi Dati di base lav.'!A183)</f>
      </c>
      <c r="B194" s="218">
        <f>IF('1045Bi Dati di base lav.'!B183="","",'1045Bi Dati di base lav.'!B183)</f>
      </c>
      <c r="C194" s="218">
        <f>IF('1045Bi Dati di base lav.'!C183="","",'1045Bi Dati di base lav.'!C183)</f>
      </c>
      <c r="D194" s="219"/>
      <c r="E194" s="92"/>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378">
        <f t="shared" si="3"/>
      </c>
      <c r="AK194" s="95"/>
    </row>
    <row r="195" spans="1:37" s="53" customFormat="1" ht="30" customHeight="1">
      <c r="A195" s="217">
        <f>IF('1045Bi Dati di base lav.'!A184="","",'1045Bi Dati di base lav.'!A184)</f>
      </c>
      <c r="B195" s="218">
        <f>IF('1045Bi Dati di base lav.'!B184="","",'1045Bi Dati di base lav.'!B184)</f>
      </c>
      <c r="C195" s="218">
        <f>IF('1045Bi Dati di base lav.'!C184="","",'1045Bi Dati di base lav.'!C184)</f>
      </c>
      <c r="D195" s="219"/>
      <c r="E195" s="92"/>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378">
        <f t="shared" si="3"/>
      </c>
      <c r="AK195" s="95"/>
    </row>
    <row r="196" spans="1:37" s="53" customFormat="1" ht="30" customHeight="1">
      <c r="A196" s="217">
        <f>IF('1045Bi Dati di base lav.'!A185="","",'1045Bi Dati di base lav.'!A185)</f>
      </c>
      <c r="B196" s="218">
        <f>IF('1045Bi Dati di base lav.'!B185="","",'1045Bi Dati di base lav.'!B185)</f>
      </c>
      <c r="C196" s="218">
        <f>IF('1045Bi Dati di base lav.'!C185="","",'1045Bi Dati di base lav.'!C185)</f>
      </c>
      <c r="D196" s="219"/>
      <c r="E196" s="92"/>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378">
        <f t="shared" si="3"/>
      </c>
      <c r="AK196" s="95"/>
    </row>
    <row r="197" spans="1:37" s="53" customFormat="1" ht="30" customHeight="1">
      <c r="A197" s="217">
        <f>IF('1045Bi Dati di base lav.'!A186="","",'1045Bi Dati di base lav.'!A186)</f>
      </c>
      <c r="B197" s="218">
        <f>IF('1045Bi Dati di base lav.'!B186="","",'1045Bi Dati di base lav.'!B186)</f>
      </c>
      <c r="C197" s="218">
        <f>IF('1045Bi Dati di base lav.'!C186="","",'1045Bi Dati di base lav.'!C186)</f>
      </c>
      <c r="D197" s="219"/>
      <c r="E197" s="92"/>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378">
        <f t="shared" si="3"/>
      </c>
      <c r="AK197" s="95"/>
    </row>
    <row r="198" spans="1:37" s="53" customFormat="1" ht="30" customHeight="1">
      <c r="A198" s="217">
        <f>IF('1045Bi Dati di base lav.'!A187="","",'1045Bi Dati di base lav.'!A187)</f>
      </c>
      <c r="B198" s="218">
        <f>IF('1045Bi Dati di base lav.'!B187="","",'1045Bi Dati di base lav.'!B187)</f>
      </c>
      <c r="C198" s="218">
        <f>IF('1045Bi Dati di base lav.'!C187="","",'1045Bi Dati di base lav.'!C187)</f>
      </c>
      <c r="D198" s="219"/>
      <c r="E198" s="92"/>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378">
        <f t="shared" si="3"/>
      </c>
      <c r="AK198" s="95"/>
    </row>
    <row r="199" spans="1:37" s="53" customFormat="1" ht="30" customHeight="1">
      <c r="A199" s="217">
        <f>IF('1045Bi Dati di base lav.'!A188="","",'1045Bi Dati di base lav.'!A188)</f>
      </c>
      <c r="B199" s="218">
        <f>IF('1045Bi Dati di base lav.'!B188="","",'1045Bi Dati di base lav.'!B188)</f>
      </c>
      <c r="C199" s="218">
        <f>IF('1045Bi Dati di base lav.'!C188="","",'1045Bi Dati di base lav.'!C188)</f>
      </c>
      <c r="D199" s="219"/>
      <c r="E199" s="92"/>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378">
        <f t="shared" si="3"/>
      </c>
      <c r="AK199" s="95"/>
    </row>
    <row r="200" spans="1:37" s="53" customFormat="1" ht="30" customHeight="1">
      <c r="A200" s="217">
        <f>IF('1045Bi Dati di base lav.'!A189="","",'1045Bi Dati di base lav.'!A189)</f>
      </c>
      <c r="B200" s="218">
        <f>IF('1045Bi Dati di base lav.'!B189="","",'1045Bi Dati di base lav.'!B189)</f>
      </c>
      <c r="C200" s="218">
        <f>IF('1045Bi Dati di base lav.'!C189="","",'1045Bi Dati di base lav.'!C189)</f>
      </c>
      <c r="D200" s="219"/>
      <c r="E200" s="92"/>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378">
        <f t="shared" si="3"/>
      </c>
      <c r="AK200" s="95"/>
    </row>
    <row r="201" spans="1:37" s="53" customFormat="1" ht="30" customHeight="1">
      <c r="A201" s="217">
        <f>IF('1045Bi Dati di base lav.'!A190="","",'1045Bi Dati di base lav.'!A190)</f>
      </c>
      <c r="B201" s="218">
        <f>IF('1045Bi Dati di base lav.'!B190="","",'1045Bi Dati di base lav.'!B190)</f>
      </c>
      <c r="C201" s="218">
        <f>IF('1045Bi Dati di base lav.'!C190="","",'1045Bi Dati di base lav.'!C190)</f>
      </c>
      <c r="D201" s="219"/>
      <c r="E201" s="92"/>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378">
        <f t="shared" si="3"/>
      </c>
      <c r="AK201" s="95"/>
    </row>
    <row r="202" spans="1:37" s="53" customFormat="1" ht="30" customHeight="1">
      <c r="A202" s="217">
        <f>IF('1045Bi Dati di base lav.'!A191="","",'1045Bi Dati di base lav.'!A191)</f>
      </c>
      <c r="B202" s="218">
        <f>IF('1045Bi Dati di base lav.'!B191="","",'1045Bi Dati di base lav.'!B191)</f>
      </c>
      <c r="C202" s="218">
        <f>IF('1045Bi Dati di base lav.'!C191="","",'1045Bi Dati di base lav.'!C191)</f>
      </c>
      <c r="D202" s="219"/>
      <c r="E202" s="92"/>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378">
        <f t="shared" si="3"/>
      </c>
      <c r="AK202" s="95"/>
    </row>
    <row r="203" spans="1:37" s="53" customFormat="1" ht="30" customHeight="1">
      <c r="A203" s="217">
        <f>IF('1045Bi Dati di base lav.'!A192="","",'1045Bi Dati di base lav.'!A192)</f>
      </c>
      <c r="B203" s="218">
        <f>IF('1045Bi Dati di base lav.'!B192="","",'1045Bi Dati di base lav.'!B192)</f>
      </c>
      <c r="C203" s="218">
        <f>IF('1045Bi Dati di base lav.'!C192="","",'1045Bi Dati di base lav.'!C192)</f>
      </c>
      <c r="D203" s="219"/>
      <c r="E203" s="92"/>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378">
        <f t="shared" si="3"/>
      </c>
      <c r="AK203" s="95"/>
    </row>
    <row r="204" spans="1:37" s="53" customFormat="1" ht="30" customHeight="1">
      <c r="A204" s="217">
        <f>IF('1045Bi Dati di base lav.'!A193="","",'1045Bi Dati di base lav.'!A193)</f>
      </c>
      <c r="B204" s="218">
        <f>IF('1045Bi Dati di base lav.'!B193="","",'1045Bi Dati di base lav.'!B193)</f>
      </c>
      <c r="C204" s="218">
        <f>IF('1045Bi Dati di base lav.'!C193="","",'1045Bi Dati di base lav.'!C193)</f>
      </c>
      <c r="D204" s="219"/>
      <c r="E204" s="92"/>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378">
        <f t="shared" si="3"/>
      </c>
      <c r="AK204" s="95"/>
    </row>
    <row r="205" spans="1:37" s="53" customFormat="1" ht="30" customHeight="1">
      <c r="A205" s="217">
        <f>IF('1045Bi Dati di base lav.'!A194="","",'1045Bi Dati di base lav.'!A194)</f>
      </c>
      <c r="B205" s="218">
        <f>IF('1045Bi Dati di base lav.'!B194="","",'1045Bi Dati di base lav.'!B194)</f>
      </c>
      <c r="C205" s="218">
        <f>IF('1045Bi Dati di base lav.'!C194="","",'1045Bi Dati di base lav.'!C194)</f>
      </c>
      <c r="D205" s="219"/>
      <c r="E205" s="92"/>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378">
        <f t="shared" si="3"/>
      </c>
      <c r="AK205" s="95"/>
    </row>
    <row r="206" spans="1:37" s="53" customFormat="1" ht="30" customHeight="1">
      <c r="A206" s="217">
        <f>IF('1045Bi Dati di base lav.'!A195="","",'1045Bi Dati di base lav.'!A195)</f>
      </c>
      <c r="B206" s="218">
        <f>IF('1045Bi Dati di base lav.'!B195="","",'1045Bi Dati di base lav.'!B195)</f>
      </c>
      <c r="C206" s="218">
        <f>IF('1045Bi Dati di base lav.'!C195="","",'1045Bi Dati di base lav.'!C195)</f>
      </c>
      <c r="D206" s="219"/>
      <c r="E206" s="92"/>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378">
        <f t="shared" si="3"/>
      </c>
      <c r="AK206" s="95"/>
    </row>
    <row r="207" spans="1:37" s="53" customFormat="1" ht="30" customHeight="1">
      <c r="A207" s="217">
        <f>IF('1045Bi Dati di base lav.'!A196="","",'1045Bi Dati di base lav.'!A196)</f>
      </c>
      <c r="B207" s="218">
        <f>IF('1045Bi Dati di base lav.'!B196="","",'1045Bi Dati di base lav.'!B196)</f>
      </c>
      <c r="C207" s="218">
        <f>IF('1045Bi Dati di base lav.'!C196="","",'1045Bi Dati di base lav.'!C196)</f>
      </c>
      <c r="D207" s="219"/>
      <c r="E207" s="92"/>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378">
        <f t="shared" si="3"/>
      </c>
      <c r="AK207" s="95"/>
    </row>
    <row r="208" spans="1:37" s="53" customFormat="1" ht="30" customHeight="1">
      <c r="A208" s="217">
        <f>IF('1045Bi Dati di base lav.'!A197="","",'1045Bi Dati di base lav.'!A197)</f>
      </c>
      <c r="B208" s="218">
        <f>IF('1045Bi Dati di base lav.'!B197="","",'1045Bi Dati di base lav.'!B197)</f>
      </c>
      <c r="C208" s="218">
        <f>IF('1045Bi Dati di base lav.'!C197="","",'1045Bi Dati di base lav.'!C197)</f>
      </c>
      <c r="D208" s="219"/>
      <c r="E208" s="92"/>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378">
        <f t="shared" si="3"/>
      </c>
      <c r="AK208" s="95"/>
    </row>
    <row r="209" spans="1:37" s="53" customFormat="1" ht="30" customHeight="1">
      <c r="A209" s="217">
        <f>IF('1045Bi Dati di base lav.'!A198="","",'1045Bi Dati di base lav.'!A198)</f>
      </c>
      <c r="B209" s="218">
        <f>IF('1045Bi Dati di base lav.'!B198="","",'1045Bi Dati di base lav.'!B198)</f>
      </c>
      <c r="C209" s="218">
        <f>IF('1045Bi Dati di base lav.'!C198="","",'1045Bi Dati di base lav.'!C198)</f>
      </c>
      <c r="D209" s="219"/>
      <c r="E209" s="92"/>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378">
        <f t="shared" si="3"/>
      </c>
      <c r="AK209" s="95"/>
    </row>
    <row r="210" spans="1:37" s="53" customFormat="1" ht="30" customHeight="1">
      <c r="A210" s="217">
        <f>IF('1045Bi Dati di base lav.'!A199="","",'1045Bi Dati di base lav.'!A199)</f>
      </c>
      <c r="B210" s="218">
        <f>IF('1045Bi Dati di base lav.'!B199="","",'1045Bi Dati di base lav.'!B199)</f>
      </c>
      <c r="C210" s="218">
        <f>IF('1045Bi Dati di base lav.'!C199="","",'1045Bi Dati di base lav.'!C199)</f>
      </c>
      <c r="D210" s="219"/>
      <c r="E210" s="92"/>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378">
        <f t="shared" si="3"/>
      </c>
      <c r="AK210" s="95"/>
    </row>
    <row r="211" spans="1:37" s="53" customFormat="1" ht="30" customHeight="1">
      <c r="A211" s="217">
        <f>IF('1045Bi Dati di base lav.'!A200="","",'1045Bi Dati di base lav.'!A200)</f>
      </c>
      <c r="B211" s="218">
        <f>IF('1045Bi Dati di base lav.'!B200="","",'1045Bi Dati di base lav.'!B200)</f>
      </c>
      <c r="C211" s="218">
        <f>IF('1045Bi Dati di base lav.'!C200="","",'1045Bi Dati di base lav.'!C200)</f>
      </c>
      <c r="D211" s="219"/>
      <c r="E211" s="92"/>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378">
        <f t="shared" si="3"/>
      </c>
      <c r="AK211" s="95"/>
    </row>
    <row r="212" spans="1:37" s="53" customFormat="1" ht="30" customHeight="1">
      <c r="A212" s="217">
        <f>IF('1045Bi Dati di base lav.'!A201="","",'1045Bi Dati di base lav.'!A201)</f>
      </c>
      <c r="B212" s="218">
        <f>IF('1045Bi Dati di base lav.'!B201="","",'1045Bi Dati di base lav.'!B201)</f>
      </c>
      <c r="C212" s="218">
        <f>IF('1045Bi Dati di base lav.'!C201="","",'1045Bi Dati di base lav.'!C201)</f>
      </c>
      <c r="D212" s="219"/>
      <c r="E212" s="92"/>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378">
        <f t="shared" si="3"/>
      </c>
      <c r="AK212" s="95"/>
    </row>
    <row r="213" spans="1:37" s="53" customFormat="1" ht="30" customHeight="1">
      <c r="A213" s="217">
        <f>IF('1045Bi Dati di base lav.'!A202="","",'1045Bi Dati di base lav.'!A202)</f>
      </c>
      <c r="B213" s="218">
        <f>IF('1045Bi Dati di base lav.'!B202="","",'1045Bi Dati di base lav.'!B202)</f>
      </c>
      <c r="C213" s="218">
        <f>IF('1045Bi Dati di base lav.'!C202="","",'1045Bi Dati di base lav.'!C202)</f>
      </c>
      <c r="D213" s="219"/>
      <c r="E213" s="92"/>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378">
        <f t="shared" si="3"/>
      </c>
      <c r="AK213" s="95"/>
    </row>
    <row r="214" spans="1:37" s="53" customFormat="1" ht="30" customHeight="1">
      <c r="A214" s="217">
        <f>IF('1045Bi Dati di base lav.'!A203="","",'1045Bi Dati di base lav.'!A203)</f>
      </c>
      <c r="B214" s="218">
        <f>IF('1045Bi Dati di base lav.'!B203="","",'1045Bi Dati di base lav.'!B203)</f>
      </c>
      <c r="C214" s="218">
        <f>IF('1045Bi Dati di base lav.'!C203="","",'1045Bi Dati di base lav.'!C203)</f>
      </c>
      <c r="D214" s="219"/>
      <c r="E214" s="92"/>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378">
        <f t="shared" si="3"/>
      </c>
      <c r="AK214" s="95"/>
    </row>
    <row r="215" spans="1:37" s="53" customFormat="1" ht="30" customHeight="1">
      <c r="A215" s="217">
        <f>IF('1045Bi Dati di base lav.'!A204="","",'1045Bi Dati di base lav.'!A204)</f>
      </c>
      <c r="B215" s="218">
        <f>IF('1045Bi Dati di base lav.'!B204="","",'1045Bi Dati di base lav.'!B204)</f>
      </c>
      <c r="C215" s="218">
        <f>IF('1045Bi Dati di base lav.'!C204="","",'1045Bi Dati di base lav.'!C204)</f>
      </c>
      <c r="D215" s="219"/>
      <c r="E215" s="92"/>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378">
        <f t="shared" si="3"/>
      </c>
      <c r="AK215" s="95"/>
    </row>
    <row r="216" spans="1:37" s="53" customFormat="1" ht="30" customHeight="1">
      <c r="A216" s="217">
        <f>IF('1045Bi Dati di base lav.'!A205="","",'1045Bi Dati di base lav.'!A205)</f>
      </c>
      <c r="B216" s="218">
        <f>IF('1045Bi Dati di base lav.'!B205="","",'1045Bi Dati di base lav.'!B205)</f>
      </c>
      <c r="C216" s="218">
        <f>IF('1045Bi Dati di base lav.'!C205="","",'1045Bi Dati di base lav.'!C205)</f>
      </c>
      <c r="D216" s="219"/>
      <c r="E216" s="92"/>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378">
        <f t="shared" si="3"/>
      </c>
      <c r="AK216" s="95"/>
    </row>
    <row r="217" spans="1:37" s="53" customFormat="1" ht="30" customHeight="1">
      <c r="A217" s="217">
        <f>IF('1045Bi Dati di base lav.'!A206="","",'1045Bi Dati di base lav.'!A206)</f>
      </c>
      <c r="B217" s="218">
        <f>IF('1045Bi Dati di base lav.'!B206="","",'1045Bi Dati di base lav.'!B206)</f>
      </c>
      <c r="C217" s="218">
        <f>IF('1045Bi Dati di base lav.'!C206="","",'1045Bi Dati di base lav.'!C206)</f>
      </c>
      <c r="D217" s="219"/>
      <c r="E217" s="92"/>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378">
        <f t="shared" si="3"/>
      </c>
      <c r="AK217" s="95"/>
    </row>
    <row r="218" spans="1:37" s="53" customFormat="1" ht="30" customHeight="1" thickBot="1">
      <c r="A218" s="220">
        <f>IF('1045Bi Dati di base lav.'!A207="","",'1045Bi Dati di base lav.'!A207)</f>
      </c>
      <c r="B218" s="221">
        <f>IF('1045Bi Dati di base lav.'!B207="","",'1045Bi Dati di base lav.'!B207)</f>
      </c>
      <c r="C218" s="221">
        <f>IF('1045Bi Dati di base lav.'!C207="","",'1045Bi Dati di base lav.'!C207)</f>
      </c>
      <c r="D218" s="222"/>
      <c r="E218" s="98"/>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379">
        <f t="shared" si="3"/>
      </c>
      <c r="AK218" s="101"/>
    </row>
    <row r="219" ht="15"/>
  </sheetData>
  <sheetProtection sheet="1" objects="1" scenarios="1" selectLockedCells="1"/>
  <mergeCells count="8">
    <mergeCell ref="C8:D8"/>
    <mergeCell ref="A11:B11"/>
    <mergeCell ref="C11:D11"/>
    <mergeCell ref="C2:D2"/>
    <mergeCell ref="C4:D4"/>
    <mergeCell ref="C5:D5"/>
    <mergeCell ref="C6:D6"/>
    <mergeCell ref="C7:D7"/>
  </mergeCells>
  <conditionalFormatting sqref="C15">
    <cfRule type="expression" priority="36" dxfId="26" stopIfTrue="1">
      <formula>AND(I15&lt;&gt;"",I15&gt;0)</formula>
    </cfRule>
  </conditionalFormatting>
  <conditionalFormatting sqref="D13:D14">
    <cfRule type="expression" priority="32" dxfId="11" stopIfTrue="1">
      <formula>OR(D13="")</formula>
    </cfRule>
  </conditionalFormatting>
  <conditionalFormatting sqref="A13:A14">
    <cfRule type="expression" priority="35" dxfId="11" stopIfTrue="1">
      <formula>OR(A13="")</formula>
    </cfRule>
  </conditionalFormatting>
  <conditionalFormatting sqref="B13:B14">
    <cfRule type="expression" priority="34" dxfId="11" stopIfTrue="1">
      <formula>OR(B13="")</formula>
    </cfRule>
  </conditionalFormatting>
  <conditionalFormatting sqref="C13:C14">
    <cfRule type="expression" priority="33" dxfId="11" stopIfTrue="1">
      <formula>OR(C13="")</formula>
    </cfRule>
  </conditionalFormatting>
  <conditionalFormatting sqref="A20:A218">
    <cfRule type="cellIs" priority="18" dxfId="0" operator="between">
      <formula>7560000000000</formula>
      <formula>7569999999999</formula>
    </cfRule>
    <cfRule type="cellIs" priority="19" dxfId="1" operator="lessThanOrEqual">
      <formula>9999999999</formula>
    </cfRule>
  </conditionalFormatting>
  <conditionalFormatting sqref="A19">
    <cfRule type="cellIs" priority="22" dxfId="0" operator="between">
      <formula>7560000000000</formula>
      <formula>7569999999999</formula>
    </cfRule>
    <cfRule type="cellIs" priority="23" dxfId="1" operator="lessThanOrEqual">
      <formula>9999999999</formula>
    </cfRule>
  </conditionalFormatting>
  <conditionalFormatting sqref="C4:C5">
    <cfRule type="expression" priority="17" dxfId="11">
      <formula>C4=""</formula>
    </cfRule>
  </conditionalFormatting>
  <conditionalFormatting sqref="C6:C8">
    <cfRule type="expression" priority="15" dxfId="11">
      <formula>C6=""</formula>
    </cfRule>
  </conditionalFormatting>
  <conditionalFormatting sqref="A18">
    <cfRule type="cellIs" priority="5" dxfId="0" operator="between">
      <formula>7560000000000</formula>
      <formula>7569999999999</formula>
    </cfRule>
    <cfRule type="cellIs" priority="6" dxfId="1" operator="lessThanOrEqual">
      <formula>9999999999</formula>
    </cfRule>
  </conditionalFormatting>
  <conditionalFormatting sqref="E18:AI18">
    <cfRule type="expression" priority="3" dxfId="11" stopIfTrue="1">
      <formula>OR(E18="")</formula>
    </cfRule>
    <cfRule type="cellIs" priority="4" dxfId="10" operator="notBetween">
      <formula>0</formula>
      <formula>24</formula>
    </cfRule>
  </conditionalFormatting>
  <conditionalFormatting sqref="E19:AI218">
    <cfRule type="expression" priority="1" dxfId="11" stopIfTrue="1">
      <formula>OR(E19="")</formula>
    </cfRule>
    <cfRule type="cellIs" priority="2" dxfId="10" operator="notBetween">
      <formula>0</formula>
      <formula>24</formula>
    </cfRule>
  </conditionalFormatting>
  <dataValidations count="1">
    <dataValidation allowBlank="1" showInputMessage="1" showErrorMessage="1" prompt="Inserire solo le ore per le giornate intere o le mezze giornate o inserire zero." errorTitle="Fehler:" error="Inserire solo le ore per le giornate intere o le mezze giornate o inserire zero." sqref="E19:AI218"/>
  </dataValidations>
  <printOptions/>
  <pageMargins left="0.3937007874015748" right="0.5118110236220472" top="0.7874015748031497" bottom="0.7874015748031497" header="0.31496062992125984" footer="0.31496062992125984"/>
  <pageSetup fitToHeight="0" fitToWidth="1" horizontalDpi="600" verticalDpi="600" orientation="landscape" paperSize="9" scale="38" r:id="rId2"/>
  <headerFooter>
    <oddHeader>&amp;C&amp;"Arial,Fett"&amp;28Rapporto</oddHeader>
    <oddFooter>&amp;L&amp;F / &amp;A&amp;RPagina &amp;P / &amp;N</oddFooter>
  </headerFooter>
  <drawing r:id="rId1"/>
</worksheet>
</file>

<file path=xl/worksheets/sheet5.xml><?xml version="1.0" encoding="utf-8"?>
<worksheet xmlns="http://schemas.openxmlformats.org/spreadsheetml/2006/main" xmlns:r="http://schemas.openxmlformats.org/officeDocument/2006/relationships">
  <sheetPr>
    <tabColor theme="7" tint="0.5999900102615356"/>
    <pageSetUpPr fitToPage="1"/>
  </sheetPr>
  <dimension ref="A1:AM218"/>
  <sheetViews>
    <sheetView showGridLines="0" zoomScale="85" zoomScaleNormal="85" zoomScaleSheetLayoutView="85" zoomScalePageLayoutView="85" workbookViewId="0" topLeftCell="A1">
      <selection activeCell="C4" sqref="C4:D4"/>
    </sheetView>
  </sheetViews>
  <sheetFormatPr defaultColWidth="0" defaultRowHeight="15" customHeight="1" zeroHeight="1"/>
  <cols>
    <col min="1" max="4" width="20.7109375" style="224" customWidth="1"/>
    <col min="5" max="35" width="6.7109375" style="223" customWidth="1"/>
    <col min="36" max="36" width="9.7109375" style="223" customWidth="1"/>
    <col min="37" max="37" width="50.7109375" style="223" customWidth="1"/>
    <col min="38" max="38" width="3.7109375" style="223" customWidth="1"/>
    <col min="39" max="16384" width="11.57421875" style="223" hidden="1" customWidth="1"/>
  </cols>
  <sheetData>
    <row r="1" spans="2:15" s="53" customFormat="1" ht="16.5" customHeight="1">
      <c r="B1" s="83" t="s">
        <v>336</v>
      </c>
      <c r="C1" s="167" t="str">
        <f>'1045Ai Domanda'!D6</f>
        <v> / </v>
      </c>
      <c r="D1" s="168"/>
      <c r="E1" s="58"/>
      <c r="F1" s="58"/>
      <c r="G1" s="58" t="str">
        <f>'[5]10042d10043d Antrag'!$I$23</f>
        <v> </v>
      </c>
      <c r="I1" s="57"/>
      <c r="J1" s="57"/>
      <c r="L1" s="57"/>
      <c r="O1" s="59"/>
    </row>
    <row r="2" spans="2:15" s="53" customFormat="1" ht="16.5" customHeight="1" thickBot="1">
      <c r="B2" s="84" t="s">
        <v>337</v>
      </c>
      <c r="C2" s="474">
        <f>'1045Ai Domanda'!D24</f>
      </c>
      <c r="D2" s="475"/>
      <c r="E2" s="58"/>
      <c r="F2" s="58"/>
      <c r="G2" s="58"/>
      <c r="J2" s="61"/>
      <c r="O2" s="62"/>
    </row>
    <row r="3" spans="5:15" s="31" customFormat="1" ht="16.5" customHeight="1" thickBot="1">
      <c r="E3" s="63"/>
      <c r="F3" s="63"/>
      <c r="G3" s="63">
        <f>'[5]10042d10043d Antrag'!$I$28</f>
      </c>
      <c r="H3" s="53"/>
      <c r="I3" s="61"/>
      <c r="J3" s="61"/>
      <c r="L3" s="53"/>
      <c r="M3" s="64"/>
      <c r="O3" s="62"/>
    </row>
    <row r="4" spans="2:15" s="31" customFormat="1" ht="16.5" customHeight="1">
      <c r="B4" s="375" t="s">
        <v>496</v>
      </c>
      <c r="C4" s="480"/>
      <c r="D4" s="481"/>
      <c r="E4" s="63"/>
      <c r="F4" s="63"/>
      <c r="G4" s="63"/>
      <c r="H4" s="53"/>
      <c r="I4" s="61"/>
      <c r="J4" s="61"/>
      <c r="L4" s="53"/>
      <c r="M4" s="64"/>
      <c r="O4" s="62"/>
    </row>
    <row r="5" spans="2:15" s="31" customFormat="1" ht="16.5" customHeight="1">
      <c r="B5" s="165" t="s">
        <v>352</v>
      </c>
      <c r="C5" s="482"/>
      <c r="D5" s="483"/>
      <c r="E5" s="63"/>
      <c r="F5" s="63"/>
      <c r="G5" s="63"/>
      <c r="H5" s="53"/>
      <c r="I5" s="61"/>
      <c r="J5" s="61"/>
      <c r="L5" s="53"/>
      <c r="M5" s="64"/>
      <c r="O5" s="62"/>
    </row>
    <row r="6" spans="2:15" s="31" customFormat="1" ht="16.5" customHeight="1">
      <c r="B6" s="165" t="s">
        <v>416</v>
      </c>
      <c r="C6" s="482"/>
      <c r="D6" s="483"/>
      <c r="E6" s="63"/>
      <c r="F6" s="63"/>
      <c r="G6" s="63"/>
      <c r="H6" s="53"/>
      <c r="I6" s="61"/>
      <c r="J6" s="61"/>
      <c r="L6" s="53"/>
      <c r="M6" s="64"/>
      <c r="O6" s="62"/>
    </row>
    <row r="7" spans="2:15" s="31" customFormat="1" ht="16.5" customHeight="1">
      <c r="B7" s="165" t="s">
        <v>333</v>
      </c>
      <c r="C7" s="482"/>
      <c r="D7" s="483"/>
      <c r="E7" s="63"/>
      <c r="F7" s="63"/>
      <c r="G7" s="63"/>
      <c r="H7" s="53"/>
      <c r="I7" s="61"/>
      <c r="J7" s="61"/>
      <c r="L7" s="53"/>
      <c r="M7" s="64"/>
      <c r="O7" s="62"/>
    </row>
    <row r="8" spans="2:15" s="31" customFormat="1" ht="16.5" customHeight="1" thickBot="1">
      <c r="B8" s="166" t="s">
        <v>353</v>
      </c>
      <c r="C8" s="484"/>
      <c r="D8" s="485"/>
      <c r="E8" s="63"/>
      <c r="F8" s="63"/>
      <c r="G8" s="63"/>
      <c r="H8" s="53"/>
      <c r="I8" s="61"/>
      <c r="J8" s="61"/>
      <c r="L8" s="53"/>
      <c r="M8" s="64"/>
      <c r="O8" s="62"/>
    </row>
    <row r="9" spans="4:15" s="31" customFormat="1" ht="16.5" customHeight="1" thickBot="1">
      <c r="D9" s="56"/>
      <c r="E9" s="63"/>
      <c r="F9" s="63"/>
      <c r="G9" s="63"/>
      <c r="H9" s="53"/>
      <c r="I9" s="61"/>
      <c r="J9" s="61"/>
      <c r="L9" s="53"/>
      <c r="M9" s="64"/>
      <c r="O9" s="62"/>
    </row>
    <row r="10" spans="1:4" s="66" customFormat="1" ht="16.5" customHeight="1">
      <c r="A10" s="74" t="s">
        <v>354</v>
      </c>
      <c r="B10" s="75"/>
      <c r="C10" s="75"/>
      <c r="D10" s="76"/>
    </row>
    <row r="11" spans="1:4" s="66" customFormat="1" ht="16.5" customHeight="1">
      <c r="A11" s="470" t="s">
        <v>355</v>
      </c>
      <c r="B11" s="471"/>
      <c r="C11" s="472" t="s">
        <v>358</v>
      </c>
      <c r="D11" s="473"/>
    </row>
    <row r="12" spans="1:6" s="66" customFormat="1" ht="16.5" customHeight="1">
      <c r="A12" s="77" t="s">
        <v>356</v>
      </c>
      <c r="B12" s="78" t="s">
        <v>357</v>
      </c>
      <c r="C12" s="79" t="s">
        <v>359</v>
      </c>
      <c r="D12" s="80" t="s">
        <v>360</v>
      </c>
      <c r="F12" s="67"/>
    </row>
    <row r="13" spans="1:6" s="12" customFormat="1" ht="16.5" customHeight="1">
      <c r="A13" s="303"/>
      <c r="B13" s="304"/>
      <c r="C13" s="305"/>
      <c r="D13" s="306"/>
      <c r="F13" s="43"/>
    </row>
    <row r="14" spans="1:6" s="12" customFormat="1" ht="16.5" customHeight="1" thickBot="1">
      <c r="A14" s="307"/>
      <c r="B14" s="308"/>
      <c r="C14" s="309"/>
      <c r="D14" s="310"/>
      <c r="F14" s="43"/>
    </row>
    <row r="15" spans="1:9" s="12" customFormat="1" ht="16.5" customHeight="1" thickBot="1">
      <c r="A15" s="49"/>
      <c r="H15" s="49"/>
      <c r="I15" s="43"/>
    </row>
    <row r="16" spans="1:37" s="34" customFormat="1" ht="16.5" customHeight="1" thickBot="1">
      <c r="A16" s="126" t="s">
        <v>338</v>
      </c>
      <c r="B16" s="170"/>
      <c r="C16" s="170"/>
      <c r="D16" s="171"/>
      <c r="E16" s="169" t="s">
        <v>361</v>
      </c>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2"/>
      <c r="AK16" s="173"/>
    </row>
    <row r="17" spans="1:37" s="31" customFormat="1" ht="25.5">
      <c r="A17" s="174" t="s">
        <v>339</v>
      </c>
      <c r="B17" s="175" t="s">
        <v>340</v>
      </c>
      <c r="C17" s="175" t="s">
        <v>341</v>
      </c>
      <c r="D17" s="176"/>
      <c r="E17" s="82" t="s">
        <v>362</v>
      </c>
      <c r="F17" s="82" t="s">
        <v>363</v>
      </c>
      <c r="G17" s="82" t="s">
        <v>364</v>
      </c>
      <c r="H17" s="82" t="s">
        <v>365</v>
      </c>
      <c r="I17" s="82" t="s">
        <v>366</v>
      </c>
      <c r="J17" s="82" t="s">
        <v>367</v>
      </c>
      <c r="K17" s="82" t="s">
        <v>368</v>
      </c>
      <c r="L17" s="82" t="s">
        <v>369</v>
      </c>
      <c r="M17" s="82" t="s">
        <v>370</v>
      </c>
      <c r="N17" s="82" t="s">
        <v>371</v>
      </c>
      <c r="O17" s="82" t="s">
        <v>372</v>
      </c>
      <c r="P17" s="82" t="s">
        <v>373</v>
      </c>
      <c r="Q17" s="82" t="s">
        <v>374</v>
      </c>
      <c r="R17" s="82" t="s">
        <v>375</v>
      </c>
      <c r="S17" s="82" t="s">
        <v>376</v>
      </c>
      <c r="T17" s="82" t="s">
        <v>377</v>
      </c>
      <c r="U17" s="82" t="s">
        <v>378</v>
      </c>
      <c r="V17" s="82" t="s">
        <v>379</v>
      </c>
      <c r="W17" s="82" t="s">
        <v>380</v>
      </c>
      <c r="X17" s="82" t="s">
        <v>381</v>
      </c>
      <c r="Y17" s="82" t="s">
        <v>382</v>
      </c>
      <c r="Z17" s="82" t="s">
        <v>383</v>
      </c>
      <c r="AA17" s="82" t="s">
        <v>384</v>
      </c>
      <c r="AB17" s="82" t="s">
        <v>385</v>
      </c>
      <c r="AC17" s="82" t="s">
        <v>386</v>
      </c>
      <c r="AD17" s="82" t="s">
        <v>387</v>
      </c>
      <c r="AE17" s="82" t="s">
        <v>388</v>
      </c>
      <c r="AF17" s="82" t="s">
        <v>389</v>
      </c>
      <c r="AG17" s="82" t="s">
        <v>390</v>
      </c>
      <c r="AH17" s="82" t="s">
        <v>391</v>
      </c>
      <c r="AI17" s="82" t="s">
        <v>392</v>
      </c>
      <c r="AJ17" s="361" t="s">
        <v>393</v>
      </c>
      <c r="AK17" s="177" t="s">
        <v>394</v>
      </c>
    </row>
    <row r="18" spans="1:37" s="210" customFormat="1" ht="30" customHeight="1">
      <c r="A18" s="205" t="s">
        <v>280</v>
      </c>
      <c r="B18" s="206" t="s">
        <v>281</v>
      </c>
      <c r="C18" s="206" t="s">
        <v>282</v>
      </c>
      <c r="D18" s="207"/>
      <c r="E18" s="212">
        <v>6</v>
      </c>
      <c r="F18" s="213">
        <v>8</v>
      </c>
      <c r="G18" s="213">
        <v>6</v>
      </c>
      <c r="H18" s="213">
        <v>8</v>
      </c>
      <c r="I18" s="213">
        <v>4</v>
      </c>
      <c r="J18" s="213"/>
      <c r="K18" s="213"/>
      <c r="L18" s="213">
        <v>0</v>
      </c>
      <c r="M18" s="213">
        <v>0</v>
      </c>
      <c r="N18" s="213">
        <v>0</v>
      </c>
      <c r="O18" s="213">
        <v>0</v>
      </c>
      <c r="P18" s="213">
        <v>0</v>
      </c>
      <c r="Q18" s="213"/>
      <c r="R18" s="213"/>
      <c r="S18" s="213">
        <v>0</v>
      </c>
      <c r="T18" s="213">
        <v>0</v>
      </c>
      <c r="U18" s="213">
        <v>0</v>
      </c>
      <c r="V18" s="213">
        <v>0</v>
      </c>
      <c r="W18" s="213">
        <v>4</v>
      </c>
      <c r="X18" s="213"/>
      <c r="Y18" s="213"/>
      <c r="Z18" s="213">
        <v>6</v>
      </c>
      <c r="AA18" s="213">
        <v>8</v>
      </c>
      <c r="AB18" s="213">
        <v>4</v>
      </c>
      <c r="AC18" s="213">
        <v>5</v>
      </c>
      <c r="AD18" s="213">
        <v>0</v>
      </c>
      <c r="AE18" s="213"/>
      <c r="AF18" s="213"/>
      <c r="AG18" s="213">
        <v>2</v>
      </c>
      <c r="AH18" s="213">
        <v>0</v>
      </c>
      <c r="AI18" s="213">
        <v>0</v>
      </c>
      <c r="AJ18" s="208">
        <f>IF(A18="","",SUM(E18:AI18))</f>
        <v>61</v>
      </c>
      <c r="AK18" s="209"/>
    </row>
    <row r="19" spans="1:37" s="91" customFormat="1" ht="30" customHeight="1">
      <c r="A19" s="214">
        <f>IF('1045Bi Dati di base lav.'!A8="","",'1045Bi Dati di base lav.'!A8)</f>
      </c>
      <c r="B19" s="215">
        <f>IF('1045Bi Dati di base lav.'!B8="","",'1045Bi Dati di base lav.'!B8)</f>
      </c>
      <c r="C19" s="215">
        <f>IF('1045Bi Dati di base lav.'!C8="","",'1045Bi Dati di base lav.'!C8)</f>
      </c>
      <c r="D19" s="216"/>
      <c r="E19" s="87"/>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9">
        <f aca="true" t="shared" si="0" ref="AJ19:AJ83">IF(A19="","",SUM(E19:AI19))</f>
      </c>
      <c r="AK19" s="90"/>
    </row>
    <row r="20" spans="1:39" s="53" customFormat="1" ht="30" customHeight="1">
      <c r="A20" s="217">
        <f>IF('1045Bi Dati di base lav.'!A9="","",'1045Bi Dati di base lav.'!A9)</f>
      </c>
      <c r="B20" s="218">
        <f>IF('1045Bi Dati di base lav.'!B9="","",'1045Bi Dati di base lav.'!B9)</f>
      </c>
      <c r="C20" s="218">
        <f>IF('1045Bi Dati di base lav.'!C9="","",'1045Bi Dati di base lav.'!C9)</f>
      </c>
      <c r="D20" s="219"/>
      <c r="E20" s="92"/>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4">
        <f t="shared" si="0"/>
      </c>
      <c r="AK20" s="95"/>
      <c r="AM20" s="96"/>
    </row>
    <row r="21" spans="1:39" s="53" customFormat="1" ht="30" customHeight="1">
      <c r="A21" s="217">
        <f>IF('1045Bi Dati di base lav.'!A10="","",'1045Bi Dati di base lav.'!A10)</f>
      </c>
      <c r="B21" s="218">
        <f>IF('1045Bi Dati di base lav.'!B10="","",'1045Bi Dati di base lav.'!B10)</f>
      </c>
      <c r="C21" s="218">
        <f>IF('1045Bi Dati di base lav.'!C10="","",'1045Bi Dati di base lav.'!C10)</f>
      </c>
      <c r="D21" s="219"/>
      <c r="E21" s="92"/>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4">
        <f t="shared" si="0"/>
      </c>
      <c r="AK21" s="95"/>
      <c r="AM21" s="97"/>
    </row>
    <row r="22" spans="1:39" s="53" customFormat="1" ht="30" customHeight="1">
      <c r="A22" s="217">
        <f>IF('1045Bi Dati di base lav.'!A11="","",'1045Bi Dati di base lav.'!A11)</f>
      </c>
      <c r="B22" s="218">
        <f>IF('1045Bi Dati di base lav.'!B11="","",'1045Bi Dati di base lav.'!B11)</f>
      </c>
      <c r="C22" s="218">
        <f>IF('1045Bi Dati di base lav.'!C11="","",'1045Bi Dati di base lav.'!C11)</f>
      </c>
      <c r="D22" s="219"/>
      <c r="E22" s="92"/>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4">
        <f t="shared" si="0"/>
      </c>
      <c r="AK22" s="95"/>
      <c r="AM22" s="97"/>
    </row>
    <row r="23" spans="1:39" s="53" customFormat="1" ht="30" customHeight="1">
      <c r="A23" s="217">
        <f>IF('1045Bi Dati di base lav.'!A12="","",'1045Bi Dati di base lav.'!A12)</f>
      </c>
      <c r="B23" s="218">
        <f>IF('1045Bi Dati di base lav.'!B12="","",'1045Bi Dati di base lav.'!B12)</f>
      </c>
      <c r="C23" s="218">
        <f>IF('1045Bi Dati di base lav.'!C12="","",'1045Bi Dati di base lav.'!C12)</f>
      </c>
      <c r="D23" s="219"/>
      <c r="E23" s="92"/>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4">
        <f t="shared" si="0"/>
      </c>
      <c r="AK23" s="95"/>
      <c r="AM23" s="97"/>
    </row>
    <row r="24" spans="1:39" s="53" customFormat="1" ht="30" customHeight="1">
      <c r="A24" s="217">
        <f>IF('1045Bi Dati di base lav.'!A13="","",'1045Bi Dati di base lav.'!A13)</f>
      </c>
      <c r="B24" s="218">
        <f>IF('1045Bi Dati di base lav.'!B13="","",'1045Bi Dati di base lav.'!B13)</f>
      </c>
      <c r="C24" s="218">
        <f>IF('1045Bi Dati di base lav.'!C13="","",'1045Bi Dati di base lav.'!C13)</f>
      </c>
      <c r="D24" s="219"/>
      <c r="E24" s="92"/>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4">
        <f t="shared" si="0"/>
      </c>
      <c r="AK24" s="95"/>
      <c r="AM24" s="97"/>
    </row>
    <row r="25" spans="1:39" s="53" customFormat="1" ht="30" customHeight="1">
      <c r="A25" s="217">
        <f>IF('1045Bi Dati di base lav.'!A14="","",'1045Bi Dati di base lav.'!A14)</f>
      </c>
      <c r="B25" s="218">
        <f>IF('1045Bi Dati di base lav.'!B14="","",'1045Bi Dati di base lav.'!B14)</f>
      </c>
      <c r="C25" s="218">
        <f>IF('1045Bi Dati di base lav.'!C14="","",'1045Bi Dati di base lav.'!C14)</f>
      </c>
      <c r="D25" s="219"/>
      <c r="E25" s="92"/>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4">
        <f t="shared" si="0"/>
      </c>
      <c r="AK25" s="95"/>
      <c r="AM25" s="97"/>
    </row>
    <row r="26" spans="1:37" s="53" customFormat="1" ht="30" customHeight="1">
      <c r="A26" s="217">
        <f>IF('1045Bi Dati di base lav.'!A15="","",'1045Bi Dati di base lav.'!A15)</f>
      </c>
      <c r="B26" s="218">
        <f>IF('1045Bi Dati di base lav.'!B15="","",'1045Bi Dati di base lav.'!B15)</f>
      </c>
      <c r="C26" s="218">
        <f>IF('1045Bi Dati di base lav.'!C15="","",'1045Bi Dati di base lav.'!C15)</f>
      </c>
      <c r="D26" s="219"/>
      <c r="E26" s="92"/>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4">
        <f t="shared" si="0"/>
      </c>
      <c r="AK26" s="95"/>
    </row>
    <row r="27" spans="1:37" s="53" customFormat="1" ht="30" customHeight="1">
      <c r="A27" s="217">
        <f>IF('1045Bi Dati di base lav.'!A16="","",'1045Bi Dati di base lav.'!A16)</f>
      </c>
      <c r="B27" s="218">
        <f>IF('1045Bi Dati di base lav.'!B16="","",'1045Bi Dati di base lav.'!B16)</f>
      </c>
      <c r="C27" s="218">
        <f>IF('1045Bi Dati di base lav.'!C16="","",'1045Bi Dati di base lav.'!C16)</f>
      </c>
      <c r="D27" s="219"/>
      <c r="E27" s="92"/>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4">
        <f t="shared" si="0"/>
      </c>
      <c r="AK27" s="95"/>
    </row>
    <row r="28" spans="1:37" s="53" customFormat="1" ht="30" customHeight="1">
      <c r="A28" s="217">
        <f>IF('1045Bi Dati di base lav.'!A17="","",'1045Bi Dati di base lav.'!A17)</f>
      </c>
      <c r="B28" s="218">
        <f>IF('1045Bi Dati di base lav.'!B17="","",'1045Bi Dati di base lav.'!B17)</f>
      </c>
      <c r="C28" s="218">
        <f>IF('1045Bi Dati di base lav.'!C17="","",'1045Bi Dati di base lav.'!C17)</f>
      </c>
      <c r="D28" s="219"/>
      <c r="E28" s="92"/>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4">
        <f t="shared" si="0"/>
      </c>
      <c r="AK28" s="95"/>
    </row>
    <row r="29" spans="1:37" s="53" customFormat="1" ht="30" customHeight="1">
      <c r="A29" s="217">
        <f>IF('1045Bi Dati di base lav.'!A18="","",'1045Bi Dati di base lav.'!A18)</f>
      </c>
      <c r="B29" s="218">
        <f>IF('1045Bi Dati di base lav.'!B18="","",'1045Bi Dati di base lav.'!B18)</f>
      </c>
      <c r="C29" s="218">
        <f>IF('1045Bi Dati di base lav.'!C18="","",'1045Bi Dati di base lav.'!C18)</f>
      </c>
      <c r="D29" s="219"/>
      <c r="E29" s="92"/>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4">
        <f t="shared" si="0"/>
      </c>
      <c r="AK29" s="95"/>
    </row>
    <row r="30" spans="1:37" s="53" customFormat="1" ht="30" customHeight="1">
      <c r="A30" s="217">
        <f>IF('1045Bi Dati di base lav.'!A19="","",'1045Bi Dati di base lav.'!A19)</f>
      </c>
      <c r="B30" s="218">
        <f>IF('1045Bi Dati di base lav.'!B19="","",'1045Bi Dati di base lav.'!B19)</f>
      </c>
      <c r="C30" s="218">
        <f>IF('1045Bi Dati di base lav.'!C19="","",'1045Bi Dati di base lav.'!C19)</f>
      </c>
      <c r="D30" s="219"/>
      <c r="E30" s="92"/>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4">
        <f t="shared" si="0"/>
      </c>
      <c r="AK30" s="95"/>
    </row>
    <row r="31" spans="1:37" s="53" customFormat="1" ht="30" customHeight="1">
      <c r="A31" s="217">
        <f>IF('1045Bi Dati di base lav.'!A20="","",'1045Bi Dati di base lav.'!A20)</f>
      </c>
      <c r="B31" s="218">
        <f>IF('1045Bi Dati di base lav.'!B20="","",'1045Bi Dati di base lav.'!B20)</f>
      </c>
      <c r="C31" s="218">
        <f>IF('1045Bi Dati di base lav.'!C20="","",'1045Bi Dati di base lav.'!C20)</f>
      </c>
      <c r="D31" s="219"/>
      <c r="E31" s="92"/>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4">
        <f t="shared" si="0"/>
      </c>
      <c r="AK31" s="95"/>
    </row>
    <row r="32" spans="1:37" s="53" customFormat="1" ht="30" customHeight="1">
      <c r="A32" s="217">
        <f>IF('1045Bi Dati di base lav.'!A21="","",'1045Bi Dati di base lav.'!A21)</f>
      </c>
      <c r="B32" s="218">
        <f>IF('1045Bi Dati di base lav.'!B21="","",'1045Bi Dati di base lav.'!B21)</f>
      </c>
      <c r="C32" s="218">
        <f>IF('1045Bi Dati di base lav.'!C21="","",'1045Bi Dati di base lav.'!C21)</f>
      </c>
      <c r="D32" s="219"/>
      <c r="E32" s="92"/>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4">
        <f t="shared" si="0"/>
      </c>
      <c r="AK32" s="95"/>
    </row>
    <row r="33" spans="1:37" s="53" customFormat="1" ht="30" customHeight="1">
      <c r="A33" s="217">
        <f>IF('1045Bi Dati di base lav.'!A22="","",'1045Bi Dati di base lav.'!A22)</f>
      </c>
      <c r="B33" s="218">
        <f>IF('1045Bi Dati di base lav.'!B22="","",'1045Bi Dati di base lav.'!B22)</f>
      </c>
      <c r="C33" s="218">
        <f>IF('1045Bi Dati di base lav.'!C22="","",'1045Bi Dati di base lav.'!C22)</f>
      </c>
      <c r="D33" s="219"/>
      <c r="E33" s="92"/>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4">
        <f t="shared" si="0"/>
      </c>
      <c r="AK33" s="95"/>
    </row>
    <row r="34" spans="1:37" s="53" customFormat="1" ht="30" customHeight="1">
      <c r="A34" s="217">
        <f>IF('1045Bi Dati di base lav.'!A23="","",'1045Bi Dati di base lav.'!A23)</f>
      </c>
      <c r="B34" s="218">
        <f>IF('1045Bi Dati di base lav.'!B23="","",'1045Bi Dati di base lav.'!B23)</f>
      </c>
      <c r="C34" s="218">
        <f>IF('1045Bi Dati di base lav.'!C23="","",'1045Bi Dati di base lav.'!C23)</f>
      </c>
      <c r="D34" s="219"/>
      <c r="E34" s="92"/>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4">
        <f t="shared" si="0"/>
      </c>
      <c r="AK34" s="95"/>
    </row>
    <row r="35" spans="1:37" s="53" customFormat="1" ht="30" customHeight="1">
      <c r="A35" s="217">
        <f>IF('1045Bi Dati di base lav.'!A24="","",'1045Bi Dati di base lav.'!A24)</f>
      </c>
      <c r="B35" s="218">
        <f>IF('1045Bi Dati di base lav.'!B24="","",'1045Bi Dati di base lav.'!B24)</f>
      </c>
      <c r="C35" s="218">
        <f>IF('1045Bi Dati di base lav.'!C24="","",'1045Bi Dati di base lav.'!C24)</f>
      </c>
      <c r="D35" s="219"/>
      <c r="E35" s="92"/>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4">
        <f t="shared" si="0"/>
      </c>
      <c r="AK35" s="95"/>
    </row>
    <row r="36" spans="1:37" s="53" customFormat="1" ht="30" customHeight="1">
      <c r="A36" s="217">
        <f>IF('1045Bi Dati di base lav.'!A25="","",'1045Bi Dati di base lav.'!A25)</f>
      </c>
      <c r="B36" s="218">
        <f>IF('1045Bi Dati di base lav.'!B25="","",'1045Bi Dati di base lav.'!B25)</f>
      </c>
      <c r="C36" s="218">
        <f>IF('1045Bi Dati di base lav.'!C25="","",'1045Bi Dati di base lav.'!C25)</f>
      </c>
      <c r="D36" s="219"/>
      <c r="E36" s="92"/>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4">
        <f t="shared" si="0"/>
      </c>
      <c r="AK36" s="95"/>
    </row>
    <row r="37" spans="1:37" s="53" customFormat="1" ht="30" customHeight="1">
      <c r="A37" s="217">
        <f>IF('1045Bi Dati di base lav.'!A26="","",'1045Bi Dati di base lav.'!A26)</f>
      </c>
      <c r="B37" s="218">
        <f>IF('1045Bi Dati di base lav.'!B26="","",'1045Bi Dati di base lav.'!B26)</f>
      </c>
      <c r="C37" s="218">
        <f>IF('1045Bi Dati di base lav.'!C26="","",'1045Bi Dati di base lav.'!C26)</f>
      </c>
      <c r="D37" s="219"/>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4">
        <f t="shared" si="0"/>
      </c>
      <c r="AK37" s="95"/>
    </row>
    <row r="38" spans="1:37" s="53" customFormat="1" ht="30" customHeight="1">
      <c r="A38" s="217">
        <f>IF('1045Bi Dati di base lav.'!A27="","",'1045Bi Dati di base lav.'!A27)</f>
      </c>
      <c r="B38" s="218">
        <f>IF('1045Bi Dati di base lav.'!B27="","",'1045Bi Dati di base lav.'!B27)</f>
      </c>
      <c r="C38" s="218">
        <f>IF('1045Bi Dati di base lav.'!C27="","",'1045Bi Dati di base lav.'!C27)</f>
      </c>
      <c r="D38" s="219"/>
      <c r="E38" s="92"/>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4">
        <f t="shared" si="0"/>
      </c>
      <c r="AK38" s="95"/>
    </row>
    <row r="39" spans="1:37" s="53" customFormat="1" ht="30" customHeight="1">
      <c r="A39" s="217">
        <f>IF('1045Bi Dati di base lav.'!A28="","",'1045Bi Dati di base lav.'!A28)</f>
      </c>
      <c r="B39" s="218">
        <f>IF('1045Bi Dati di base lav.'!B28="","",'1045Bi Dati di base lav.'!B28)</f>
      </c>
      <c r="C39" s="218">
        <f>IF('1045Bi Dati di base lav.'!C28="","",'1045Bi Dati di base lav.'!C28)</f>
      </c>
      <c r="D39" s="219"/>
      <c r="E39" s="92"/>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4">
        <f t="shared" si="0"/>
      </c>
      <c r="AK39" s="95"/>
    </row>
    <row r="40" spans="1:37" s="53" customFormat="1" ht="30" customHeight="1">
      <c r="A40" s="217">
        <f>IF('1045Bi Dati di base lav.'!A29="","",'1045Bi Dati di base lav.'!A29)</f>
      </c>
      <c r="B40" s="218">
        <f>IF('1045Bi Dati di base lav.'!B29="","",'1045Bi Dati di base lav.'!B29)</f>
      </c>
      <c r="C40" s="218">
        <f>IF('1045Bi Dati di base lav.'!C29="","",'1045Bi Dati di base lav.'!C29)</f>
      </c>
      <c r="D40" s="219"/>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4">
        <f t="shared" si="0"/>
      </c>
      <c r="AK40" s="95"/>
    </row>
    <row r="41" spans="1:37" s="53" customFormat="1" ht="30" customHeight="1">
      <c r="A41" s="217">
        <f>IF('1045Bi Dati di base lav.'!A30="","",'1045Bi Dati di base lav.'!A30)</f>
      </c>
      <c r="B41" s="218">
        <f>IF('1045Bi Dati di base lav.'!B30="","",'1045Bi Dati di base lav.'!B30)</f>
      </c>
      <c r="C41" s="218">
        <f>IF('1045Bi Dati di base lav.'!C30="","",'1045Bi Dati di base lav.'!C30)</f>
      </c>
      <c r="D41" s="219"/>
      <c r="E41" s="92"/>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4">
        <f t="shared" si="0"/>
      </c>
      <c r="AK41" s="95"/>
    </row>
    <row r="42" spans="1:37" s="53" customFormat="1" ht="30" customHeight="1">
      <c r="A42" s="217">
        <f>IF('1045Bi Dati di base lav.'!A31="","",'1045Bi Dati di base lav.'!A31)</f>
      </c>
      <c r="B42" s="218">
        <f>IF('1045Bi Dati di base lav.'!B31="","",'1045Bi Dati di base lav.'!B31)</f>
      </c>
      <c r="C42" s="218">
        <f>IF('1045Bi Dati di base lav.'!C31="","",'1045Bi Dati di base lav.'!C31)</f>
      </c>
      <c r="D42" s="219"/>
      <c r="E42" s="92"/>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4">
        <f t="shared" si="0"/>
      </c>
      <c r="AK42" s="95"/>
    </row>
    <row r="43" spans="1:37" s="53" customFormat="1" ht="30" customHeight="1">
      <c r="A43" s="217">
        <f>IF('1045Bi Dati di base lav.'!A32="","",'1045Bi Dati di base lav.'!A32)</f>
      </c>
      <c r="B43" s="218">
        <f>IF('1045Bi Dati di base lav.'!B32="","",'1045Bi Dati di base lav.'!B32)</f>
      </c>
      <c r="C43" s="218">
        <f>IF('1045Bi Dati di base lav.'!C32="","",'1045Bi Dati di base lav.'!C32)</f>
      </c>
      <c r="D43" s="219"/>
      <c r="E43" s="92"/>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4">
        <f t="shared" si="0"/>
      </c>
      <c r="AK43" s="95"/>
    </row>
    <row r="44" spans="1:37" s="53" customFormat="1" ht="30" customHeight="1">
      <c r="A44" s="217">
        <f>IF('1045Bi Dati di base lav.'!A33="","",'1045Bi Dati di base lav.'!A33)</f>
      </c>
      <c r="B44" s="218">
        <f>IF('1045Bi Dati di base lav.'!B33="","",'1045Bi Dati di base lav.'!B33)</f>
      </c>
      <c r="C44" s="218">
        <f>IF('1045Bi Dati di base lav.'!C33="","",'1045Bi Dati di base lav.'!C33)</f>
      </c>
      <c r="D44" s="219"/>
      <c r="E44" s="92"/>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4">
        <f t="shared" si="0"/>
      </c>
      <c r="AK44" s="95"/>
    </row>
    <row r="45" spans="1:37" s="53" customFormat="1" ht="30" customHeight="1">
      <c r="A45" s="217">
        <f>IF('1045Bi Dati di base lav.'!A34="","",'1045Bi Dati di base lav.'!A34)</f>
      </c>
      <c r="B45" s="218">
        <f>IF('1045Bi Dati di base lav.'!B34="","",'1045Bi Dati di base lav.'!B34)</f>
      </c>
      <c r="C45" s="218">
        <f>IF('1045Bi Dati di base lav.'!C34="","",'1045Bi Dati di base lav.'!C34)</f>
      </c>
      <c r="D45" s="219"/>
      <c r="E45" s="92"/>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4">
        <f t="shared" si="0"/>
      </c>
      <c r="AK45" s="95"/>
    </row>
    <row r="46" spans="1:37" s="53" customFormat="1" ht="30" customHeight="1">
      <c r="A46" s="217">
        <f>IF('1045Bi Dati di base lav.'!A35="","",'1045Bi Dati di base lav.'!A35)</f>
      </c>
      <c r="B46" s="218">
        <f>IF('1045Bi Dati di base lav.'!B35="","",'1045Bi Dati di base lav.'!B35)</f>
      </c>
      <c r="C46" s="218">
        <f>IF('1045Bi Dati di base lav.'!C35="","",'1045Bi Dati di base lav.'!C35)</f>
      </c>
      <c r="D46" s="219"/>
      <c r="E46" s="92"/>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4">
        <f t="shared" si="0"/>
      </c>
      <c r="AK46" s="95"/>
    </row>
    <row r="47" spans="1:37" s="53" customFormat="1" ht="30" customHeight="1">
      <c r="A47" s="217">
        <f>IF('1045Bi Dati di base lav.'!A36="","",'1045Bi Dati di base lav.'!A36)</f>
      </c>
      <c r="B47" s="218">
        <f>IF('1045Bi Dati di base lav.'!B36="","",'1045Bi Dati di base lav.'!B36)</f>
      </c>
      <c r="C47" s="218">
        <f>IF('1045Bi Dati di base lav.'!C36="","",'1045Bi Dati di base lav.'!C36)</f>
      </c>
      <c r="D47" s="219"/>
      <c r="E47" s="92"/>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4">
        <f t="shared" si="0"/>
      </c>
      <c r="AK47" s="95"/>
    </row>
    <row r="48" spans="1:37" s="53" customFormat="1" ht="30" customHeight="1">
      <c r="A48" s="217">
        <f>IF('1045Bi Dati di base lav.'!A37="","",'1045Bi Dati di base lav.'!A37)</f>
      </c>
      <c r="B48" s="218">
        <f>IF('1045Bi Dati di base lav.'!B37="","",'1045Bi Dati di base lav.'!B37)</f>
      </c>
      <c r="C48" s="218">
        <f>IF('1045Bi Dati di base lav.'!C37="","",'1045Bi Dati di base lav.'!C37)</f>
      </c>
      <c r="D48" s="219"/>
      <c r="E48" s="92"/>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4">
        <f t="shared" si="0"/>
      </c>
      <c r="AK48" s="95"/>
    </row>
    <row r="49" spans="1:37" s="53" customFormat="1" ht="30" customHeight="1">
      <c r="A49" s="217">
        <f>IF('1045Bi Dati di base lav.'!A38="","",'1045Bi Dati di base lav.'!A38)</f>
      </c>
      <c r="B49" s="218">
        <f>IF('1045Bi Dati di base lav.'!B38="","",'1045Bi Dati di base lav.'!B38)</f>
      </c>
      <c r="C49" s="218">
        <f>IF('1045Bi Dati di base lav.'!C38="","",'1045Bi Dati di base lav.'!C38)</f>
      </c>
      <c r="D49" s="219"/>
      <c r="E49" s="92"/>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4">
        <f t="shared" si="0"/>
      </c>
      <c r="AK49" s="95"/>
    </row>
    <row r="50" spans="1:37" s="53" customFormat="1" ht="30" customHeight="1">
      <c r="A50" s="217">
        <f>IF('1045Bi Dati di base lav.'!A39="","",'1045Bi Dati di base lav.'!A39)</f>
      </c>
      <c r="B50" s="218">
        <f>IF('1045Bi Dati di base lav.'!B39="","",'1045Bi Dati di base lav.'!B39)</f>
      </c>
      <c r="C50" s="218">
        <f>IF('1045Bi Dati di base lav.'!C39="","",'1045Bi Dati di base lav.'!C39)</f>
      </c>
      <c r="D50" s="219"/>
      <c r="E50" s="92"/>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4">
        <f t="shared" si="0"/>
      </c>
      <c r="AK50" s="95"/>
    </row>
    <row r="51" spans="1:37" s="53" customFormat="1" ht="30" customHeight="1">
      <c r="A51" s="217">
        <f>IF('1045Bi Dati di base lav.'!A40="","",'1045Bi Dati di base lav.'!A40)</f>
      </c>
      <c r="B51" s="218">
        <f>IF('1045Bi Dati di base lav.'!B40="","",'1045Bi Dati di base lav.'!B40)</f>
      </c>
      <c r="C51" s="218">
        <f>IF('1045Bi Dati di base lav.'!C40="","",'1045Bi Dati di base lav.'!C40)</f>
      </c>
      <c r="D51" s="219"/>
      <c r="E51" s="92"/>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4">
        <f t="shared" si="0"/>
      </c>
      <c r="AK51" s="95"/>
    </row>
    <row r="52" spans="1:37" s="53" customFormat="1" ht="30" customHeight="1">
      <c r="A52" s="217">
        <f>IF('1045Bi Dati di base lav.'!A41="","",'1045Bi Dati di base lav.'!A41)</f>
      </c>
      <c r="B52" s="218">
        <f>IF('1045Bi Dati di base lav.'!B41="","",'1045Bi Dati di base lav.'!B41)</f>
      </c>
      <c r="C52" s="218">
        <f>IF('1045Bi Dati di base lav.'!C41="","",'1045Bi Dati di base lav.'!C41)</f>
      </c>
      <c r="D52" s="219"/>
      <c r="E52" s="92"/>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4">
        <f t="shared" si="0"/>
      </c>
      <c r="AK52" s="95"/>
    </row>
    <row r="53" spans="1:37" s="53" customFormat="1" ht="30" customHeight="1">
      <c r="A53" s="217">
        <f>IF('1045Bi Dati di base lav.'!A42="","",'1045Bi Dati di base lav.'!A42)</f>
      </c>
      <c r="B53" s="218">
        <f>IF('1045Bi Dati di base lav.'!B42="","",'1045Bi Dati di base lav.'!B42)</f>
      </c>
      <c r="C53" s="218">
        <f>IF('1045Bi Dati di base lav.'!C42="","",'1045Bi Dati di base lav.'!C42)</f>
      </c>
      <c r="D53" s="219"/>
      <c r="E53" s="92"/>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4">
        <f t="shared" si="0"/>
      </c>
      <c r="AK53" s="95"/>
    </row>
    <row r="54" spans="1:37" s="53" customFormat="1" ht="30" customHeight="1">
      <c r="A54" s="217">
        <f>IF('1045Bi Dati di base lav.'!A43="","",'1045Bi Dati di base lav.'!A43)</f>
      </c>
      <c r="B54" s="218">
        <f>IF('1045Bi Dati di base lav.'!B43="","",'1045Bi Dati di base lav.'!B43)</f>
      </c>
      <c r="C54" s="218">
        <f>IF('1045Bi Dati di base lav.'!C43="","",'1045Bi Dati di base lav.'!C43)</f>
      </c>
      <c r="D54" s="219"/>
      <c r="E54" s="92"/>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4">
        <f t="shared" si="0"/>
      </c>
      <c r="AK54" s="95"/>
    </row>
    <row r="55" spans="1:37" s="53" customFormat="1" ht="30" customHeight="1">
      <c r="A55" s="217">
        <f>IF('1045Bi Dati di base lav.'!A44="","",'1045Bi Dati di base lav.'!A44)</f>
      </c>
      <c r="B55" s="218">
        <f>IF('1045Bi Dati di base lav.'!B44="","",'1045Bi Dati di base lav.'!B44)</f>
      </c>
      <c r="C55" s="218">
        <f>IF('1045Bi Dati di base lav.'!C44="","",'1045Bi Dati di base lav.'!C44)</f>
      </c>
      <c r="D55" s="219"/>
      <c r="E55" s="92"/>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4">
        <f t="shared" si="0"/>
      </c>
      <c r="AK55" s="95"/>
    </row>
    <row r="56" spans="1:37" s="53" customFormat="1" ht="30" customHeight="1">
      <c r="A56" s="217">
        <f>IF('1045Bi Dati di base lav.'!A45="","",'1045Bi Dati di base lav.'!A45)</f>
      </c>
      <c r="B56" s="218">
        <f>IF('1045Bi Dati di base lav.'!B45="","",'1045Bi Dati di base lav.'!B45)</f>
      </c>
      <c r="C56" s="218">
        <f>IF('1045Bi Dati di base lav.'!C45="","",'1045Bi Dati di base lav.'!C45)</f>
      </c>
      <c r="D56" s="219"/>
      <c r="E56" s="92"/>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4">
        <f t="shared" si="0"/>
      </c>
      <c r="AK56" s="95"/>
    </row>
    <row r="57" spans="1:37" s="53" customFormat="1" ht="30" customHeight="1">
      <c r="A57" s="217">
        <f>IF('1045Bi Dati di base lav.'!A46="","",'1045Bi Dati di base lav.'!A46)</f>
      </c>
      <c r="B57" s="218">
        <f>IF('1045Bi Dati di base lav.'!B46="","",'1045Bi Dati di base lav.'!B46)</f>
      </c>
      <c r="C57" s="218">
        <f>IF('1045Bi Dati di base lav.'!C46="","",'1045Bi Dati di base lav.'!C46)</f>
      </c>
      <c r="D57" s="219"/>
      <c r="E57" s="92"/>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4">
        <f t="shared" si="0"/>
      </c>
      <c r="AK57" s="95"/>
    </row>
    <row r="58" spans="1:37" s="53" customFormat="1" ht="30" customHeight="1">
      <c r="A58" s="217">
        <f>IF('1045Bi Dati di base lav.'!A47="","",'1045Bi Dati di base lav.'!A47)</f>
      </c>
      <c r="B58" s="218">
        <f>IF('1045Bi Dati di base lav.'!B47="","",'1045Bi Dati di base lav.'!B47)</f>
      </c>
      <c r="C58" s="218">
        <f>IF('1045Bi Dati di base lav.'!C47="","",'1045Bi Dati di base lav.'!C47)</f>
      </c>
      <c r="D58" s="219"/>
      <c r="E58" s="92"/>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4">
        <f t="shared" si="0"/>
      </c>
      <c r="AK58" s="95"/>
    </row>
    <row r="59" spans="1:37" s="53" customFormat="1" ht="30" customHeight="1">
      <c r="A59" s="217">
        <f>IF('1045Bi Dati di base lav.'!A48="","",'1045Bi Dati di base lav.'!A48)</f>
      </c>
      <c r="B59" s="218">
        <f>IF('1045Bi Dati di base lav.'!B48="","",'1045Bi Dati di base lav.'!B48)</f>
      </c>
      <c r="C59" s="218">
        <f>IF('1045Bi Dati di base lav.'!C48="","",'1045Bi Dati di base lav.'!C48)</f>
      </c>
      <c r="D59" s="219"/>
      <c r="E59" s="92"/>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4">
        <f t="shared" si="0"/>
      </c>
      <c r="AK59" s="95"/>
    </row>
    <row r="60" spans="1:37" s="53" customFormat="1" ht="30" customHeight="1">
      <c r="A60" s="217">
        <f>IF('1045Bi Dati di base lav.'!A49="","",'1045Bi Dati di base lav.'!A49)</f>
      </c>
      <c r="B60" s="218">
        <f>IF('1045Bi Dati di base lav.'!B49="","",'1045Bi Dati di base lav.'!B49)</f>
      </c>
      <c r="C60" s="218">
        <f>IF('1045Bi Dati di base lav.'!C49="","",'1045Bi Dati di base lav.'!C49)</f>
      </c>
      <c r="D60" s="219"/>
      <c r="E60" s="92"/>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4">
        <f t="shared" si="0"/>
      </c>
      <c r="AK60" s="95"/>
    </row>
    <row r="61" spans="1:37" s="53" customFormat="1" ht="30" customHeight="1">
      <c r="A61" s="217">
        <f>IF('1045Bi Dati di base lav.'!A50="","",'1045Bi Dati di base lav.'!A50)</f>
      </c>
      <c r="B61" s="218">
        <f>IF('1045Bi Dati di base lav.'!B50="","",'1045Bi Dati di base lav.'!B50)</f>
      </c>
      <c r="C61" s="218">
        <f>IF('1045Bi Dati di base lav.'!C50="","",'1045Bi Dati di base lav.'!C50)</f>
      </c>
      <c r="D61" s="219"/>
      <c r="E61" s="92"/>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4">
        <f t="shared" si="0"/>
      </c>
      <c r="AK61" s="95"/>
    </row>
    <row r="62" spans="1:37" s="53" customFormat="1" ht="30" customHeight="1">
      <c r="A62" s="217">
        <f>IF('1045Bi Dati di base lav.'!A51="","",'1045Bi Dati di base lav.'!A51)</f>
      </c>
      <c r="B62" s="218">
        <f>IF('1045Bi Dati di base lav.'!B51="","",'1045Bi Dati di base lav.'!B51)</f>
      </c>
      <c r="C62" s="218">
        <f>IF('1045Bi Dati di base lav.'!C51="","",'1045Bi Dati di base lav.'!C51)</f>
      </c>
      <c r="D62" s="219"/>
      <c r="E62" s="92"/>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4">
        <f t="shared" si="0"/>
      </c>
      <c r="AK62" s="95"/>
    </row>
    <row r="63" spans="1:37" s="53" customFormat="1" ht="30" customHeight="1">
      <c r="A63" s="217">
        <f>IF('1045Bi Dati di base lav.'!A52="","",'1045Bi Dati di base lav.'!A52)</f>
      </c>
      <c r="B63" s="218">
        <f>IF('1045Bi Dati di base lav.'!B52="","",'1045Bi Dati di base lav.'!B52)</f>
      </c>
      <c r="C63" s="218">
        <f>IF('1045Bi Dati di base lav.'!C52="","",'1045Bi Dati di base lav.'!C52)</f>
      </c>
      <c r="D63" s="219"/>
      <c r="E63" s="92"/>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4">
        <f t="shared" si="0"/>
      </c>
      <c r="AK63" s="95"/>
    </row>
    <row r="64" spans="1:37" s="53" customFormat="1" ht="30" customHeight="1">
      <c r="A64" s="217">
        <f>IF('1045Bi Dati di base lav.'!A53="","",'1045Bi Dati di base lav.'!A53)</f>
      </c>
      <c r="B64" s="218">
        <f>IF('1045Bi Dati di base lav.'!B53="","",'1045Bi Dati di base lav.'!B53)</f>
      </c>
      <c r="C64" s="218">
        <f>IF('1045Bi Dati di base lav.'!C53="","",'1045Bi Dati di base lav.'!C53)</f>
      </c>
      <c r="D64" s="219"/>
      <c r="E64" s="92"/>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4">
        <f t="shared" si="0"/>
      </c>
      <c r="AK64" s="95"/>
    </row>
    <row r="65" spans="1:37" s="53" customFormat="1" ht="30" customHeight="1">
      <c r="A65" s="217">
        <f>IF('1045Bi Dati di base lav.'!A54="","",'1045Bi Dati di base lav.'!A54)</f>
      </c>
      <c r="B65" s="218">
        <f>IF('1045Bi Dati di base lav.'!B54="","",'1045Bi Dati di base lav.'!B54)</f>
      </c>
      <c r="C65" s="218">
        <f>IF('1045Bi Dati di base lav.'!C54="","",'1045Bi Dati di base lav.'!C54)</f>
      </c>
      <c r="D65" s="219"/>
      <c r="E65" s="92"/>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4">
        <f t="shared" si="0"/>
      </c>
      <c r="AK65" s="95"/>
    </row>
    <row r="66" spans="1:37" s="53" customFormat="1" ht="30" customHeight="1">
      <c r="A66" s="217">
        <f>IF('1045Bi Dati di base lav.'!A55="","",'1045Bi Dati di base lav.'!A55)</f>
      </c>
      <c r="B66" s="218">
        <f>IF('1045Bi Dati di base lav.'!B55="","",'1045Bi Dati di base lav.'!B55)</f>
      </c>
      <c r="C66" s="218">
        <f>IF('1045Bi Dati di base lav.'!C55="","",'1045Bi Dati di base lav.'!C55)</f>
      </c>
      <c r="D66" s="219"/>
      <c r="E66" s="92"/>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4">
        <f t="shared" si="0"/>
      </c>
      <c r="AK66" s="95"/>
    </row>
    <row r="67" spans="1:37" s="53" customFormat="1" ht="30" customHeight="1">
      <c r="A67" s="217">
        <f>IF('1045Bi Dati di base lav.'!A56="","",'1045Bi Dati di base lav.'!A56)</f>
      </c>
      <c r="B67" s="218">
        <f>IF('1045Bi Dati di base lav.'!B56="","",'1045Bi Dati di base lav.'!B56)</f>
      </c>
      <c r="C67" s="218">
        <f>IF('1045Bi Dati di base lav.'!C56="","",'1045Bi Dati di base lav.'!C56)</f>
      </c>
      <c r="D67" s="219"/>
      <c r="E67" s="92"/>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4">
        <f t="shared" si="0"/>
      </c>
      <c r="AK67" s="95"/>
    </row>
    <row r="68" spans="1:37" s="53" customFormat="1" ht="30" customHeight="1">
      <c r="A68" s="217">
        <f>IF('1045Bi Dati di base lav.'!A57="","",'1045Bi Dati di base lav.'!A57)</f>
      </c>
      <c r="B68" s="218">
        <f>IF('1045Bi Dati di base lav.'!B57="","",'1045Bi Dati di base lav.'!B57)</f>
      </c>
      <c r="C68" s="218">
        <f>IF('1045Bi Dati di base lav.'!C57="","",'1045Bi Dati di base lav.'!C57)</f>
      </c>
      <c r="D68" s="219"/>
      <c r="E68" s="92"/>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4">
        <f t="shared" si="0"/>
      </c>
      <c r="AK68" s="95"/>
    </row>
    <row r="69" spans="1:37" s="53" customFormat="1" ht="30" customHeight="1">
      <c r="A69" s="217">
        <f>IF('1045Bi Dati di base lav.'!A58="","",'1045Bi Dati di base lav.'!A58)</f>
      </c>
      <c r="B69" s="218">
        <f>IF('1045Bi Dati di base lav.'!B58="","",'1045Bi Dati di base lav.'!B58)</f>
      </c>
      <c r="C69" s="218">
        <f>IF('1045Bi Dati di base lav.'!C58="","",'1045Bi Dati di base lav.'!C58)</f>
      </c>
      <c r="D69" s="219"/>
      <c r="E69" s="92"/>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4">
        <f t="shared" si="0"/>
      </c>
      <c r="AK69" s="95"/>
    </row>
    <row r="70" spans="1:37" s="53" customFormat="1" ht="30" customHeight="1">
      <c r="A70" s="217">
        <f>IF('1045Bi Dati di base lav.'!A59="","",'1045Bi Dati di base lav.'!A59)</f>
      </c>
      <c r="B70" s="218">
        <f>IF('1045Bi Dati di base lav.'!B59="","",'1045Bi Dati di base lav.'!B59)</f>
      </c>
      <c r="C70" s="218">
        <f>IF('1045Bi Dati di base lav.'!C59="","",'1045Bi Dati di base lav.'!C59)</f>
      </c>
      <c r="D70" s="219"/>
      <c r="E70" s="92"/>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4">
        <f t="shared" si="0"/>
      </c>
      <c r="AK70" s="95"/>
    </row>
    <row r="71" spans="1:37" s="53" customFormat="1" ht="30" customHeight="1">
      <c r="A71" s="217">
        <f>IF('1045Bi Dati di base lav.'!A60="","",'1045Bi Dati di base lav.'!A60)</f>
      </c>
      <c r="B71" s="218">
        <f>IF('1045Bi Dati di base lav.'!B60="","",'1045Bi Dati di base lav.'!B60)</f>
      </c>
      <c r="C71" s="218">
        <f>IF('1045Bi Dati di base lav.'!C60="","",'1045Bi Dati di base lav.'!C60)</f>
      </c>
      <c r="D71" s="219"/>
      <c r="E71" s="92"/>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4">
        <f t="shared" si="0"/>
      </c>
      <c r="AK71" s="95"/>
    </row>
    <row r="72" spans="1:37" s="53" customFormat="1" ht="30" customHeight="1">
      <c r="A72" s="217">
        <f>IF('1045Bi Dati di base lav.'!A61="","",'1045Bi Dati di base lav.'!A61)</f>
      </c>
      <c r="B72" s="218">
        <f>IF('1045Bi Dati di base lav.'!B61="","",'1045Bi Dati di base lav.'!B61)</f>
      </c>
      <c r="C72" s="218">
        <f>IF('1045Bi Dati di base lav.'!C61="","",'1045Bi Dati di base lav.'!C61)</f>
      </c>
      <c r="D72" s="219"/>
      <c r="E72" s="92"/>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4">
        <f t="shared" si="0"/>
      </c>
      <c r="AK72" s="95"/>
    </row>
    <row r="73" spans="1:37" s="53" customFormat="1" ht="30" customHeight="1">
      <c r="A73" s="217">
        <f>IF('1045Bi Dati di base lav.'!A62="","",'1045Bi Dati di base lav.'!A62)</f>
      </c>
      <c r="B73" s="218">
        <f>IF('1045Bi Dati di base lav.'!B62="","",'1045Bi Dati di base lav.'!B62)</f>
      </c>
      <c r="C73" s="218">
        <f>IF('1045Bi Dati di base lav.'!C62="","",'1045Bi Dati di base lav.'!C62)</f>
      </c>
      <c r="D73" s="219"/>
      <c r="E73" s="92"/>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4">
        <f t="shared" si="0"/>
      </c>
      <c r="AK73" s="95"/>
    </row>
    <row r="74" spans="1:37" s="53" customFormat="1" ht="30" customHeight="1">
      <c r="A74" s="217">
        <f>IF('1045Bi Dati di base lav.'!A63="","",'1045Bi Dati di base lav.'!A63)</f>
      </c>
      <c r="B74" s="218">
        <f>IF('1045Bi Dati di base lav.'!B63="","",'1045Bi Dati di base lav.'!B63)</f>
      </c>
      <c r="C74" s="218">
        <f>IF('1045Bi Dati di base lav.'!C63="","",'1045Bi Dati di base lav.'!C63)</f>
      </c>
      <c r="D74" s="219"/>
      <c r="E74" s="92"/>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4">
        <f t="shared" si="0"/>
      </c>
      <c r="AK74" s="95"/>
    </row>
    <row r="75" spans="1:37" s="53" customFormat="1" ht="30" customHeight="1">
      <c r="A75" s="217">
        <f>IF('1045Bi Dati di base lav.'!A64="","",'1045Bi Dati di base lav.'!A64)</f>
      </c>
      <c r="B75" s="218">
        <f>IF('1045Bi Dati di base lav.'!B64="","",'1045Bi Dati di base lav.'!B64)</f>
      </c>
      <c r="C75" s="218">
        <f>IF('1045Bi Dati di base lav.'!C64="","",'1045Bi Dati di base lav.'!C64)</f>
      </c>
      <c r="D75" s="219"/>
      <c r="E75" s="92"/>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4">
        <f t="shared" si="0"/>
      </c>
      <c r="AK75" s="95"/>
    </row>
    <row r="76" spans="1:37" s="53" customFormat="1" ht="30" customHeight="1">
      <c r="A76" s="217">
        <f>IF('1045Bi Dati di base lav.'!A65="","",'1045Bi Dati di base lav.'!A65)</f>
      </c>
      <c r="B76" s="218">
        <f>IF('1045Bi Dati di base lav.'!B65="","",'1045Bi Dati di base lav.'!B65)</f>
      </c>
      <c r="C76" s="218">
        <f>IF('1045Bi Dati di base lav.'!C65="","",'1045Bi Dati di base lav.'!C65)</f>
      </c>
      <c r="D76" s="219"/>
      <c r="E76" s="92"/>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4">
        <f t="shared" si="0"/>
      </c>
      <c r="AK76" s="95"/>
    </row>
    <row r="77" spans="1:37" s="53" customFormat="1" ht="30" customHeight="1">
      <c r="A77" s="217">
        <f>IF('1045Bi Dati di base lav.'!A66="","",'1045Bi Dati di base lav.'!A66)</f>
      </c>
      <c r="B77" s="218">
        <f>IF('1045Bi Dati di base lav.'!B66="","",'1045Bi Dati di base lav.'!B66)</f>
      </c>
      <c r="C77" s="218">
        <f>IF('1045Bi Dati di base lav.'!C66="","",'1045Bi Dati di base lav.'!C66)</f>
      </c>
      <c r="D77" s="219"/>
      <c r="E77" s="92"/>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4">
        <f t="shared" si="0"/>
      </c>
      <c r="AK77" s="95"/>
    </row>
    <row r="78" spans="1:37" s="53" customFormat="1" ht="30" customHeight="1">
      <c r="A78" s="217">
        <f>IF('1045Bi Dati di base lav.'!A67="","",'1045Bi Dati di base lav.'!A67)</f>
      </c>
      <c r="B78" s="218">
        <f>IF('1045Bi Dati di base lav.'!B67="","",'1045Bi Dati di base lav.'!B67)</f>
      </c>
      <c r="C78" s="218">
        <f>IF('1045Bi Dati di base lav.'!C67="","",'1045Bi Dati di base lav.'!C67)</f>
      </c>
      <c r="D78" s="219"/>
      <c r="E78" s="92"/>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4">
        <f t="shared" si="0"/>
      </c>
      <c r="AK78" s="95"/>
    </row>
    <row r="79" spans="1:37" s="53" customFormat="1" ht="30" customHeight="1">
      <c r="A79" s="217">
        <f>IF('1045Bi Dati di base lav.'!A68="","",'1045Bi Dati di base lav.'!A68)</f>
      </c>
      <c r="B79" s="218">
        <f>IF('1045Bi Dati di base lav.'!B68="","",'1045Bi Dati di base lav.'!B68)</f>
      </c>
      <c r="C79" s="218">
        <f>IF('1045Bi Dati di base lav.'!C68="","",'1045Bi Dati di base lav.'!C68)</f>
      </c>
      <c r="D79" s="219"/>
      <c r="E79" s="92"/>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4">
        <f t="shared" si="0"/>
      </c>
      <c r="AK79" s="95"/>
    </row>
    <row r="80" spans="1:37" s="53" customFormat="1" ht="30" customHeight="1">
      <c r="A80" s="217">
        <f>IF('1045Bi Dati di base lav.'!A69="","",'1045Bi Dati di base lav.'!A69)</f>
      </c>
      <c r="B80" s="218">
        <f>IF('1045Bi Dati di base lav.'!B69="","",'1045Bi Dati di base lav.'!B69)</f>
      </c>
      <c r="C80" s="218">
        <f>IF('1045Bi Dati di base lav.'!C69="","",'1045Bi Dati di base lav.'!C69)</f>
      </c>
      <c r="D80" s="219"/>
      <c r="E80" s="92"/>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4">
        <f t="shared" si="0"/>
      </c>
      <c r="AK80" s="95"/>
    </row>
    <row r="81" spans="1:37" s="53" customFormat="1" ht="30" customHeight="1">
      <c r="A81" s="217">
        <f>IF('1045Bi Dati di base lav.'!A70="","",'1045Bi Dati di base lav.'!A70)</f>
      </c>
      <c r="B81" s="218">
        <f>IF('1045Bi Dati di base lav.'!B70="","",'1045Bi Dati di base lav.'!B70)</f>
      </c>
      <c r="C81" s="218">
        <f>IF('1045Bi Dati di base lav.'!C70="","",'1045Bi Dati di base lav.'!C70)</f>
      </c>
      <c r="D81" s="219"/>
      <c r="E81" s="92"/>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4">
        <f t="shared" si="0"/>
      </c>
      <c r="AK81" s="95"/>
    </row>
    <row r="82" spans="1:37" s="53" customFormat="1" ht="30" customHeight="1">
      <c r="A82" s="217">
        <f>IF('1045Bi Dati di base lav.'!A71="","",'1045Bi Dati di base lav.'!A71)</f>
      </c>
      <c r="B82" s="218">
        <f>IF('1045Bi Dati di base lav.'!B71="","",'1045Bi Dati di base lav.'!B71)</f>
      </c>
      <c r="C82" s="218">
        <f>IF('1045Bi Dati di base lav.'!C71="","",'1045Bi Dati di base lav.'!C71)</f>
      </c>
      <c r="D82" s="219"/>
      <c r="E82" s="92"/>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4">
        <f t="shared" si="0"/>
      </c>
      <c r="AK82" s="95"/>
    </row>
    <row r="83" spans="1:37" s="53" customFormat="1" ht="30" customHeight="1">
      <c r="A83" s="217">
        <f>IF('1045Bi Dati di base lav.'!A72="","",'1045Bi Dati di base lav.'!A72)</f>
      </c>
      <c r="B83" s="218">
        <f>IF('1045Bi Dati di base lav.'!B72="","",'1045Bi Dati di base lav.'!B72)</f>
      </c>
      <c r="C83" s="218">
        <f>IF('1045Bi Dati di base lav.'!C72="","",'1045Bi Dati di base lav.'!C72)</f>
      </c>
      <c r="D83" s="219"/>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4">
        <f t="shared" si="0"/>
      </c>
      <c r="AK83" s="95"/>
    </row>
    <row r="84" spans="1:37" s="53" customFormat="1" ht="30" customHeight="1">
      <c r="A84" s="217">
        <f>IF('1045Bi Dati di base lav.'!A73="","",'1045Bi Dati di base lav.'!A73)</f>
      </c>
      <c r="B84" s="218">
        <f>IF('1045Bi Dati di base lav.'!B73="","",'1045Bi Dati di base lav.'!B73)</f>
      </c>
      <c r="C84" s="218">
        <f>IF('1045Bi Dati di base lav.'!C73="","",'1045Bi Dati di base lav.'!C73)</f>
      </c>
      <c r="D84" s="219"/>
      <c r="E84" s="92"/>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4">
        <f aca="true" t="shared" si="1" ref="AJ84:AJ147">IF(A84="","",SUM(E84:AI84))</f>
      </c>
      <c r="AK84" s="95"/>
    </row>
    <row r="85" spans="1:37" s="53" customFormat="1" ht="30" customHeight="1">
      <c r="A85" s="217">
        <f>IF('1045Bi Dati di base lav.'!A74="","",'1045Bi Dati di base lav.'!A74)</f>
      </c>
      <c r="B85" s="218">
        <f>IF('1045Bi Dati di base lav.'!B74="","",'1045Bi Dati di base lav.'!B74)</f>
      </c>
      <c r="C85" s="218">
        <f>IF('1045Bi Dati di base lav.'!C74="","",'1045Bi Dati di base lav.'!C74)</f>
      </c>
      <c r="D85" s="219"/>
      <c r="E85" s="92"/>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4">
        <f t="shared" si="1"/>
      </c>
      <c r="AK85" s="95"/>
    </row>
    <row r="86" spans="1:37" s="53" customFormat="1" ht="30" customHeight="1">
      <c r="A86" s="217">
        <f>IF('1045Bi Dati di base lav.'!A75="","",'1045Bi Dati di base lav.'!A75)</f>
      </c>
      <c r="B86" s="218">
        <f>IF('1045Bi Dati di base lav.'!B75="","",'1045Bi Dati di base lav.'!B75)</f>
      </c>
      <c r="C86" s="218">
        <f>IF('1045Bi Dati di base lav.'!C75="","",'1045Bi Dati di base lav.'!C75)</f>
      </c>
      <c r="D86" s="219"/>
      <c r="E86" s="92"/>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4">
        <f t="shared" si="1"/>
      </c>
      <c r="AK86" s="95"/>
    </row>
    <row r="87" spans="1:37" s="53" customFormat="1" ht="30" customHeight="1">
      <c r="A87" s="217">
        <f>IF('1045Bi Dati di base lav.'!A76="","",'1045Bi Dati di base lav.'!A76)</f>
      </c>
      <c r="B87" s="218">
        <f>IF('1045Bi Dati di base lav.'!B76="","",'1045Bi Dati di base lav.'!B76)</f>
      </c>
      <c r="C87" s="218">
        <f>IF('1045Bi Dati di base lav.'!C76="","",'1045Bi Dati di base lav.'!C76)</f>
      </c>
      <c r="D87" s="219"/>
      <c r="E87" s="92"/>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4">
        <f t="shared" si="1"/>
      </c>
      <c r="AK87" s="95"/>
    </row>
    <row r="88" spans="1:37" s="53" customFormat="1" ht="30" customHeight="1">
      <c r="A88" s="217">
        <f>IF('1045Bi Dati di base lav.'!A77="","",'1045Bi Dati di base lav.'!A77)</f>
      </c>
      <c r="B88" s="218">
        <f>IF('1045Bi Dati di base lav.'!B77="","",'1045Bi Dati di base lav.'!B77)</f>
      </c>
      <c r="C88" s="218">
        <f>IF('1045Bi Dati di base lav.'!C77="","",'1045Bi Dati di base lav.'!C77)</f>
      </c>
      <c r="D88" s="219"/>
      <c r="E88" s="92"/>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4">
        <f t="shared" si="1"/>
      </c>
      <c r="AK88" s="95"/>
    </row>
    <row r="89" spans="1:37" s="53" customFormat="1" ht="30" customHeight="1">
      <c r="A89" s="217">
        <f>IF('1045Bi Dati di base lav.'!A78="","",'1045Bi Dati di base lav.'!A78)</f>
      </c>
      <c r="B89" s="218">
        <f>IF('1045Bi Dati di base lav.'!B78="","",'1045Bi Dati di base lav.'!B78)</f>
      </c>
      <c r="C89" s="218">
        <f>IF('1045Bi Dati di base lav.'!C78="","",'1045Bi Dati di base lav.'!C78)</f>
      </c>
      <c r="D89" s="219"/>
      <c r="E89" s="92"/>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4">
        <f t="shared" si="1"/>
      </c>
      <c r="AK89" s="95"/>
    </row>
    <row r="90" spans="1:37" s="53" customFormat="1" ht="30" customHeight="1">
      <c r="A90" s="217">
        <f>IF('1045Bi Dati di base lav.'!A79="","",'1045Bi Dati di base lav.'!A79)</f>
      </c>
      <c r="B90" s="218">
        <f>IF('1045Bi Dati di base lav.'!B79="","",'1045Bi Dati di base lav.'!B79)</f>
      </c>
      <c r="C90" s="218">
        <f>IF('1045Bi Dati di base lav.'!C79="","",'1045Bi Dati di base lav.'!C79)</f>
      </c>
      <c r="D90" s="219"/>
      <c r="E90" s="92"/>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4">
        <f t="shared" si="1"/>
      </c>
      <c r="AK90" s="95"/>
    </row>
    <row r="91" spans="1:37" s="53" customFormat="1" ht="30" customHeight="1">
      <c r="A91" s="217">
        <f>IF('1045Bi Dati di base lav.'!A80="","",'1045Bi Dati di base lav.'!A80)</f>
      </c>
      <c r="B91" s="218">
        <f>IF('1045Bi Dati di base lav.'!B80="","",'1045Bi Dati di base lav.'!B80)</f>
      </c>
      <c r="C91" s="218">
        <f>IF('1045Bi Dati di base lav.'!C80="","",'1045Bi Dati di base lav.'!C80)</f>
      </c>
      <c r="D91" s="219"/>
      <c r="E91" s="92"/>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4">
        <f t="shared" si="1"/>
      </c>
      <c r="AK91" s="95"/>
    </row>
    <row r="92" spans="1:37" s="53" customFormat="1" ht="30" customHeight="1">
      <c r="A92" s="217">
        <f>IF('1045Bi Dati di base lav.'!A81="","",'1045Bi Dati di base lav.'!A81)</f>
      </c>
      <c r="B92" s="218">
        <f>IF('1045Bi Dati di base lav.'!B81="","",'1045Bi Dati di base lav.'!B81)</f>
      </c>
      <c r="C92" s="218">
        <f>IF('1045Bi Dati di base lav.'!C81="","",'1045Bi Dati di base lav.'!C81)</f>
      </c>
      <c r="D92" s="219"/>
      <c r="E92" s="92"/>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4">
        <f t="shared" si="1"/>
      </c>
      <c r="AK92" s="95"/>
    </row>
    <row r="93" spans="1:37" s="53" customFormat="1" ht="30" customHeight="1">
      <c r="A93" s="217">
        <f>IF('1045Bi Dati di base lav.'!A82="","",'1045Bi Dati di base lav.'!A82)</f>
      </c>
      <c r="B93" s="218">
        <f>IF('1045Bi Dati di base lav.'!B82="","",'1045Bi Dati di base lav.'!B82)</f>
      </c>
      <c r="C93" s="218">
        <f>IF('1045Bi Dati di base lav.'!C82="","",'1045Bi Dati di base lav.'!C82)</f>
      </c>
      <c r="D93" s="219"/>
      <c r="E93" s="92"/>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4">
        <f t="shared" si="1"/>
      </c>
      <c r="AK93" s="95"/>
    </row>
    <row r="94" spans="1:37" s="53" customFormat="1" ht="30" customHeight="1">
      <c r="A94" s="217">
        <f>IF('1045Bi Dati di base lav.'!A83="","",'1045Bi Dati di base lav.'!A83)</f>
      </c>
      <c r="B94" s="218">
        <f>IF('1045Bi Dati di base lav.'!B83="","",'1045Bi Dati di base lav.'!B83)</f>
      </c>
      <c r="C94" s="218">
        <f>IF('1045Bi Dati di base lav.'!C83="","",'1045Bi Dati di base lav.'!C83)</f>
      </c>
      <c r="D94" s="219"/>
      <c r="E94" s="92"/>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4">
        <f t="shared" si="1"/>
      </c>
      <c r="AK94" s="95"/>
    </row>
    <row r="95" spans="1:37" s="53" customFormat="1" ht="30" customHeight="1">
      <c r="A95" s="217">
        <f>IF('1045Bi Dati di base lav.'!A84="","",'1045Bi Dati di base lav.'!A84)</f>
      </c>
      <c r="B95" s="218">
        <f>IF('1045Bi Dati di base lav.'!B84="","",'1045Bi Dati di base lav.'!B84)</f>
      </c>
      <c r="C95" s="218">
        <f>IF('1045Bi Dati di base lav.'!C84="","",'1045Bi Dati di base lav.'!C84)</f>
      </c>
      <c r="D95" s="219"/>
      <c r="E95" s="92"/>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4">
        <f t="shared" si="1"/>
      </c>
      <c r="AK95" s="95"/>
    </row>
    <row r="96" spans="1:37" s="53" customFormat="1" ht="30" customHeight="1">
      <c r="A96" s="217">
        <f>IF('1045Bi Dati di base lav.'!A85="","",'1045Bi Dati di base lav.'!A85)</f>
      </c>
      <c r="B96" s="218">
        <f>IF('1045Bi Dati di base lav.'!B85="","",'1045Bi Dati di base lav.'!B85)</f>
      </c>
      <c r="C96" s="218">
        <f>IF('1045Bi Dati di base lav.'!C85="","",'1045Bi Dati di base lav.'!C85)</f>
      </c>
      <c r="D96" s="219"/>
      <c r="E96" s="92"/>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4">
        <f t="shared" si="1"/>
      </c>
      <c r="AK96" s="95"/>
    </row>
    <row r="97" spans="1:37" s="53" customFormat="1" ht="30" customHeight="1">
      <c r="A97" s="217">
        <f>IF('1045Bi Dati di base lav.'!A86="","",'1045Bi Dati di base lav.'!A86)</f>
      </c>
      <c r="B97" s="218">
        <f>IF('1045Bi Dati di base lav.'!B86="","",'1045Bi Dati di base lav.'!B86)</f>
      </c>
      <c r="C97" s="218">
        <f>IF('1045Bi Dati di base lav.'!C86="","",'1045Bi Dati di base lav.'!C86)</f>
      </c>
      <c r="D97" s="219"/>
      <c r="E97" s="92"/>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4">
        <f t="shared" si="1"/>
      </c>
      <c r="AK97" s="95"/>
    </row>
    <row r="98" spans="1:37" s="53" customFormat="1" ht="30" customHeight="1">
      <c r="A98" s="217">
        <f>IF('1045Bi Dati di base lav.'!A87="","",'1045Bi Dati di base lav.'!A87)</f>
      </c>
      <c r="B98" s="218">
        <f>IF('1045Bi Dati di base lav.'!B87="","",'1045Bi Dati di base lav.'!B87)</f>
      </c>
      <c r="C98" s="218">
        <f>IF('1045Bi Dati di base lav.'!C87="","",'1045Bi Dati di base lav.'!C87)</f>
      </c>
      <c r="D98" s="219"/>
      <c r="E98" s="92"/>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4">
        <f t="shared" si="1"/>
      </c>
      <c r="AK98" s="95"/>
    </row>
    <row r="99" spans="1:37" s="53" customFormat="1" ht="30" customHeight="1">
      <c r="A99" s="217">
        <f>IF('1045Bi Dati di base lav.'!A88="","",'1045Bi Dati di base lav.'!A88)</f>
      </c>
      <c r="B99" s="218">
        <f>IF('1045Bi Dati di base lav.'!B88="","",'1045Bi Dati di base lav.'!B88)</f>
      </c>
      <c r="C99" s="218">
        <f>IF('1045Bi Dati di base lav.'!C88="","",'1045Bi Dati di base lav.'!C88)</f>
      </c>
      <c r="D99" s="219"/>
      <c r="E99" s="92"/>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4">
        <f t="shared" si="1"/>
      </c>
      <c r="AK99" s="95"/>
    </row>
    <row r="100" spans="1:37" s="53" customFormat="1" ht="30" customHeight="1">
      <c r="A100" s="217">
        <f>IF('1045Bi Dati di base lav.'!A89="","",'1045Bi Dati di base lav.'!A89)</f>
      </c>
      <c r="B100" s="218">
        <f>IF('1045Bi Dati di base lav.'!B89="","",'1045Bi Dati di base lav.'!B89)</f>
      </c>
      <c r="C100" s="218">
        <f>IF('1045Bi Dati di base lav.'!C89="","",'1045Bi Dati di base lav.'!C89)</f>
      </c>
      <c r="D100" s="219"/>
      <c r="E100" s="92"/>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4">
        <f t="shared" si="1"/>
      </c>
      <c r="AK100" s="95"/>
    </row>
    <row r="101" spans="1:37" s="53" customFormat="1" ht="30" customHeight="1">
      <c r="A101" s="217">
        <f>IF('1045Bi Dati di base lav.'!A90="","",'1045Bi Dati di base lav.'!A90)</f>
      </c>
      <c r="B101" s="218">
        <f>IF('1045Bi Dati di base lav.'!B90="","",'1045Bi Dati di base lav.'!B90)</f>
      </c>
      <c r="C101" s="218">
        <f>IF('1045Bi Dati di base lav.'!C90="","",'1045Bi Dati di base lav.'!C90)</f>
      </c>
      <c r="D101" s="219"/>
      <c r="E101" s="92"/>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4">
        <f t="shared" si="1"/>
      </c>
      <c r="AK101" s="95"/>
    </row>
    <row r="102" spans="1:37" s="53" customFormat="1" ht="30" customHeight="1">
      <c r="A102" s="217">
        <f>IF('1045Bi Dati di base lav.'!A91="","",'1045Bi Dati di base lav.'!A91)</f>
      </c>
      <c r="B102" s="218">
        <f>IF('1045Bi Dati di base lav.'!B91="","",'1045Bi Dati di base lav.'!B91)</f>
      </c>
      <c r="C102" s="218">
        <f>IF('1045Bi Dati di base lav.'!C91="","",'1045Bi Dati di base lav.'!C91)</f>
      </c>
      <c r="D102" s="219"/>
      <c r="E102" s="92"/>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4">
        <f t="shared" si="1"/>
      </c>
      <c r="AK102" s="95"/>
    </row>
    <row r="103" spans="1:37" s="53" customFormat="1" ht="30" customHeight="1">
      <c r="A103" s="217">
        <f>IF('1045Bi Dati di base lav.'!A92="","",'1045Bi Dati di base lav.'!A92)</f>
      </c>
      <c r="B103" s="218">
        <f>IF('1045Bi Dati di base lav.'!B92="","",'1045Bi Dati di base lav.'!B92)</f>
      </c>
      <c r="C103" s="218">
        <f>IF('1045Bi Dati di base lav.'!C92="","",'1045Bi Dati di base lav.'!C92)</f>
      </c>
      <c r="D103" s="219"/>
      <c r="E103" s="92"/>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4">
        <f t="shared" si="1"/>
      </c>
      <c r="AK103" s="95"/>
    </row>
    <row r="104" spans="1:37" s="53" customFormat="1" ht="30" customHeight="1">
      <c r="A104" s="217">
        <f>IF('1045Bi Dati di base lav.'!A93="","",'1045Bi Dati di base lav.'!A93)</f>
      </c>
      <c r="B104" s="218">
        <f>IF('1045Bi Dati di base lav.'!B93="","",'1045Bi Dati di base lav.'!B93)</f>
      </c>
      <c r="C104" s="218">
        <f>IF('1045Bi Dati di base lav.'!C93="","",'1045Bi Dati di base lav.'!C93)</f>
      </c>
      <c r="D104" s="219"/>
      <c r="E104" s="92"/>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4">
        <f t="shared" si="1"/>
      </c>
      <c r="AK104" s="95"/>
    </row>
    <row r="105" spans="1:37" s="53" customFormat="1" ht="30" customHeight="1">
      <c r="A105" s="217">
        <f>IF('1045Bi Dati di base lav.'!A94="","",'1045Bi Dati di base lav.'!A94)</f>
      </c>
      <c r="B105" s="218">
        <f>IF('1045Bi Dati di base lav.'!B94="","",'1045Bi Dati di base lav.'!B94)</f>
      </c>
      <c r="C105" s="218">
        <f>IF('1045Bi Dati di base lav.'!C94="","",'1045Bi Dati di base lav.'!C94)</f>
      </c>
      <c r="D105" s="219"/>
      <c r="E105" s="92"/>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4">
        <f t="shared" si="1"/>
      </c>
      <c r="AK105" s="95"/>
    </row>
    <row r="106" spans="1:37" s="53" customFormat="1" ht="30" customHeight="1">
      <c r="A106" s="217">
        <f>IF('1045Bi Dati di base lav.'!A95="","",'1045Bi Dati di base lav.'!A95)</f>
      </c>
      <c r="B106" s="218">
        <f>IF('1045Bi Dati di base lav.'!B95="","",'1045Bi Dati di base lav.'!B95)</f>
      </c>
      <c r="C106" s="218">
        <f>IF('1045Bi Dati di base lav.'!C95="","",'1045Bi Dati di base lav.'!C95)</f>
      </c>
      <c r="D106" s="219"/>
      <c r="E106" s="92"/>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4">
        <f t="shared" si="1"/>
      </c>
      <c r="AK106" s="95"/>
    </row>
    <row r="107" spans="1:37" s="53" customFormat="1" ht="30" customHeight="1">
      <c r="A107" s="217">
        <f>IF('1045Bi Dati di base lav.'!A96="","",'1045Bi Dati di base lav.'!A96)</f>
      </c>
      <c r="B107" s="218">
        <f>IF('1045Bi Dati di base lav.'!B96="","",'1045Bi Dati di base lav.'!B96)</f>
      </c>
      <c r="C107" s="218">
        <f>IF('1045Bi Dati di base lav.'!C96="","",'1045Bi Dati di base lav.'!C96)</f>
      </c>
      <c r="D107" s="219"/>
      <c r="E107" s="92"/>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4">
        <f t="shared" si="1"/>
      </c>
      <c r="AK107" s="95"/>
    </row>
    <row r="108" spans="1:37" s="53" customFormat="1" ht="30" customHeight="1">
      <c r="A108" s="217">
        <f>IF('1045Bi Dati di base lav.'!A97="","",'1045Bi Dati di base lav.'!A97)</f>
      </c>
      <c r="B108" s="218">
        <f>IF('1045Bi Dati di base lav.'!B97="","",'1045Bi Dati di base lav.'!B97)</f>
      </c>
      <c r="C108" s="218">
        <f>IF('1045Bi Dati di base lav.'!C97="","",'1045Bi Dati di base lav.'!C97)</f>
      </c>
      <c r="D108" s="219"/>
      <c r="E108" s="92"/>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4">
        <f t="shared" si="1"/>
      </c>
      <c r="AK108" s="95"/>
    </row>
    <row r="109" spans="1:37" s="53" customFormat="1" ht="30" customHeight="1">
      <c r="A109" s="217">
        <f>IF('1045Bi Dati di base lav.'!A98="","",'1045Bi Dati di base lav.'!A98)</f>
      </c>
      <c r="B109" s="218">
        <f>IF('1045Bi Dati di base lav.'!B98="","",'1045Bi Dati di base lav.'!B98)</f>
      </c>
      <c r="C109" s="218">
        <f>IF('1045Bi Dati di base lav.'!C98="","",'1045Bi Dati di base lav.'!C98)</f>
      </c>
      <c r="D109" s="219"/>
      <c r="E109" s="92"/>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4">
        <f t="shared" si="1"/>
      </c>
      <c r="AK109" s="95"/>
    </row>
    <row r="110" spans="1:37" s="53" customFormat="1" ht="30" customHeight="1">
      <c r="A110" s="217">
        <f>IF('1045Bi Dati di base lav.'!A99="","",'1045Bi Dati di base lav.'!A99)</f>
      </c>
      <c r="B110" s="218">
        <f>IF('1045Bi Dati di base lav.'!B99="","",'1045Bi Dati di base lav.'!B99)</f>
      </c>
      <c r="C110" s="218">
        <f>IF('1045Bi Dati di base lav.'!C99="","",'1045Bi Dati di base lav.'!C99)</f>
      </c>
      <c r="D110" s="219"/>
      <c r="E110" s="92"/>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4">
        <f t="shared" si="1"/>
      </c>
      <c r="AK110" s="95"/>
    </row>
    <row r="111" spans="1:37" s="53" customFormat="1" ht="30" customHeight="1">
      <c r="A111" s="217">
        <f>IF('1045Bi Dati di base lav.'!A100="","",'1045Bi Dati di base lav.'!A100)</f>
      </c>
      <c r="B111" s="218">
        <f>IF('1045Bi Dati di base lav.'!B100="","",'1045Bi Dati di base lav.'!B100)</f>
      </c>
      <c r="C111" s="218">
        <f>IF('1045Bi Dati di base lav.'!C100="","",'1045Bi Dati di base lav.'!C100)</f>
      </c>
      <c r="D111" s="219"/>
      <c r="E111" s="92"/>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4">
        <f t="shared" si="1"/>
      </c>
      <c r="AK111" s="95"/>
    </row>
    <row r="112" spans="1:37" s="53" customFormat="1" ht="30" customHeight="1">
      <c r="A112" s="217">
        <f>IF('1045Bi Dati di base lav.'!A101="","",'1045Bi Dati di base lav.'!A101)</f>
      </c>
      <c r="B112" s="218">
        <f>IF('1045Bi Dati di base lav.'!B101="","",'1045Bi Dati di base lav.'!B101)</f>
      </c>
      <c r="C112" s="218">
        <f>IF('1045Bi Dati di base lav.'!C101="","",'1045Bi Dati di base lav.'!C101)</f>
      </c>
      <c r="D112" s="219"/>
      <c r="E112" s="92"/>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4">
        <f t="shared" si="1"/>
      </c>
      <c r="AK112" s="95"/>
    </row>
    <row r="113" spans="1:37" s="53" customFormat="1" ht="30" customHeight="1">
      <c r="A113" s="217">
        <f>IF('1045Bi Dati di base lav.'!A102="","",'1045Bi Dati di base lav.'!A102)</f>
      </c>
      <c r="B113" s="218">
        <f>IF('1045Bi Dati di base lav.'!B102="","",'1045Bi Dati di base lav.'!B102)</f>
      </c>
      <c r="C113" s="218">
        <f>IF('1045Bi Dati di base lav.'!C102="","",'1045Bi Dati di base lav.'!C102)</f>
      </c>
      <c r="D113" s="219"/>
      <c r="E113" s="92"/>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4">
        <f t="shared" si="1"/>
      </c>
      <c r="AK113" s="95"/>
    </row>
    <row r="114" spans="1:37" s="53" customFormat="1" ht="30" customHeight="1">
      <c r="A114" s="217">
        <f>IF('1045Bi Dati di base lav.'!A103="","",'1045Bi Dati di base lav.'!A103)</f>
      </c>
      <c r="B114" s="218">
        <f>IF('1045Bi Dati di base lav.'!B103="","",'1045Bi Dati di base lav.'!B103)</f>
      </c>
      <c r="C114" s="218">
        <f>IF('1045Bi Dati di base lav.'!C103="","",'1045Bi Dati di base lav.'!C103)</f>
      </c>
      <c r="D114" s="219"/>
      <c r="E114" s="92"/>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4">
        <f t="shared" si="1"/>
      </c>
      <c r="AK114" s="95"/>
    </row>
    <row r="115" spans="1:37" s="53" customFormat="1" ht="30" customHeight="1">
      <c r="A115" s="217">
        <f>IF('1045Bi Dati di base lav.'!A104="","",'1045Bi Dati di base lav.'!A104)</f>
      </c>
      <c r="B115" s="218">
        <f>IF('1045Bi Dati di base lav.'!B104="","",'1045Bi Dati di base lav.'!B104)</f>
      </c>
      <c r="C115" s="218">
        <f>IF('1045Bi Dati di base lav.'!C104="","",'1045Bi Dati di base lav.'!C104)</f>
      </c>
      <c r="D115" s="219"/>
      <c r="E115" s="92"/>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4">
        <f t="shared" si="1"/>
      </c>
      <c r="AK115" s="95"/>
    </row>
    <row r="116" spans="1:37" s="53" customFormat="1" ht="30" customHeight="1">
      <c r="A116" s="217">
        <f>IF('1045Bi Dati di base lav.'!A105="","",'1045Bi Dati di base lav.'!A105)</f>
      </c>
      <c r="B116" s="218">
        <f>IF('1045Bi Dati di base lav.'!B105="","",'1045Bi Dati di base lav.'!B105)</f>
      </c>
      <c r="C116" s="218">
        <f>IF('1045Bi Dati di base lav.'!C105="","",'1045Bi Dati di base lav.'!C105)</f>
      </c>
      <c r="D116" s="219"/>
      <c r="E116" s="92"/>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4">
        <f t="shared" si="1"/>
      </c>
      <c r="AK116" s="95"/>
    </row>
    <row r="117" spans="1:37" s="53" customFormat="1" ht="30" customHeight="1">
      <c r="A117" s="217">
        <f>IF('1045Bi Dati di base lav.'!A106="","",'1045Bi Dati di base lav.'!A106)</f>
      </c>
      <c r="B117" s="218">
        <f>IF('1045Bi Dati di base lav.'!B106="","",'1045Bi Dati di base lav.'!B106)</f>
      </c>
      <c r="C117" s="218">
        <f>IF('1045Bi Dati di base lav.'!C106="","",'1045Bi Dati di base lav.'!C106)</f>
      </c>
      <c r="D117" s="219"/>
      <c r="E117" s="92"/>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4">
        <f t="shared" si="1"/>
      </c>
      <c r="AK117" s="95"/>
    </row>
    <row r="118" spans="1:37" s="53" customFormat="1" ht="30" customHeight="1">
      <c r="A118" s="217">
        <f>IF('1045Bi Dati di base lav.'!A107="","",'1045Bi Dati di base lav.'!A107)</f>
      </c>
      <c r="B118" s="218">
        <f>IF('1045Bi Dati di base lav.'!B107="","",'1045Bi Dati di base lav.'!B107)</f>
      </c>
      <c r="C118" s="218">
        <f>IF('1045Bi Dati di base lav.'!C107="","",'1045Bi Dati di base lav.'!C107)</f>
      </c>
      <c r="D118" s="219"/>
      <c r="E118" s="92"/>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4">
        <f t="shared" si="1"/>
      </c>
      <c r="AK118" s="95"/>
    </row>
    <row r="119" spans="1:37" s="53" customFormat="1" ht="30" customHeight="1">
      <c r="A119" s="217">
        <f>IF('1045Bi Dati di base lav.'!A108="","",'1045Bi Dati di base lav.'!A108)</f>
      </c>
      <c r="B119" s="218">
        <f>IF('1045Bi Dati di base lav.'!B108="","",'1045Bi Dati di base lav.'!B108)</f>
      </c>
      <c r="C119" s="218">
        <f>IF('1045Bi Dati di base lav.'!C108="","",'1045Bi Dati di base lav.'!C108)</f>
      </c>
      <c r="D119" s="219"/>
      <c r="E119" s="92"/>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4">
        <f t="shared" si="1"/>
      </c>
      <c r="AK119" s="95"/>
    </row>
    <row r="120" spans="1:37" s="53" customFormat="1" ht="30" customHeight="1">
      <c r="A120" s="217">
        <f>IF('1045Bi Dati di base lav.'!A109="","",'1045Bi Dati di base lav.'!A109)</f>
      </c>
      <c r="B120" s="218">
        <f>IF('1045Bi Dati di base lav.'!B109="","",'1045Bi Dati di base lav.'!B109)</f>
      </c>
      <c r="C120" s="218">
        <f>IF('1045Bi Dati di base lav.'!C109="","",'1045Bi Dati di base lav.'!C109)</f>
      </c>
      <c r="D120" s="219"/>
      <c r="E120" s="92"/>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4">
        <f t="shared" si="1"/>
      </c>
      <c r="AK120" s="95"/>
    </row>
    <row r="121" spans="1:37" s="53" customFormat="1" ht="30" customHeight="1">
      <c r="A121" s="217">
        <f>IF('1045Bi Dati di base lav.'!A110="","",'1045Bi Dati di base lav.'!A110)</f>
      </c>
      <c r="B121" s="218">
        <f>IF('1045Bi Dati di base lav.'!B110="","",'1045Bi Dati di base lav.'!B110)</f>
      </c>
      <c r="C121" s="218">
        <f>IF('1045Bi Dati di base lav.'!C110="","",'1045Bi Dati di base lav.'!C110)</f>
      </c>
      <c r="D121" s="219"/>
      <c r="E121" s="92"/>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4">
        <f t="shared" si="1"/>
      </c>
      <c r="AK121" s="95"/>
    </row>
    <row r="122" spans="1:37" s="53" customFormat="1" ht="30" customHeight="1">
      <c r="A122" s="217">
        <f>IF('1045Bi Dati di base lav.'!A111="","",'1045Bi Dati di base lav.'!A111)</f>
      </c>
      <c r="B122" s="218">
        <f>IF('1045Bi Dati di base lav.'!B111="","",'1045Bi Dati di base lav.'!B111)</f>
      </c>
      <c r="C122" s="218">
        <f>IF('1045Bi Dati di base lav.'!C111="","",'1045Bi Dati di base lav.'!C111)</f>
      </c>
      <c r="D122" s="219"/>
      <c r="E122" s="92"/>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4">
        <f t="shared" si="1"/>
      </c>
      <c r="AK122" s="95"/>
    </row>
    <row r="123" spans="1:37" s="53" customFormat="1" ht="30" customHeight="1">
      <c r="A123" s="217">
        <f>IF('1045Bi Dati di base lav.'!A112="","",'1045Bi Dati di base lav.'!A112)</f>
      </c>
      <c r="B123" s="218">
        <f>IF('1045Bi Dati di base lav.'!B112="","",'1045Bi Dati di base lav.'!B112)</f>
      </c>
      <c r="C123" s="218">
        <f>IF('1045Bi Dati di base lav.'!C112="","",'1045Bi Dati di base lav.'!C112)</f>
      </c>
      <c r="D123" s="219"/>
      <c r="E123" s="92"/>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4">
        <f t="shared" si="1"/>
      </c>
      <c r="AK123" s="95"/>
    </row>
    <row r="124" spans="1:37" s="53" customFormat="1" ht="30" customHeight="1">
      <c r="A124" s="217">
        <f>IF('1045Bi Dati di base lav.'!A113="","",'1045Bi Dati di base lav.'!A113)</f>
      </c>
      <c r="B124" s="218">
        <f>IF('1045Bi Dati di base lav.'!B113="","",'1045Bi Dati di base lav.'!B113)</f>
      </c>
      <c r="C124" s="218">
        <f>IF('1045Bi Dati di base lav.'!C113="","",'1045Bi Dati di base lav.'!C113)</f>
      </c>
      <c r="D124" s="219"/>
      <c r="E124" s="92"/>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4">
        <f t="shared" si="1"/>
      </c>
      <c r="AK124" s="95"/>
    </row>
    <row r="125" spans="1:37" s="53" customFormat="1" ht="30" customHeight="1">
      <c r="A125" s="217">
        <f>IF('1045Bi Dati di base lav.'!A114="","",'1045Bi Dati di base lav.'!A114)</f>
      </c>
      <c r="B125" s="218">
        <f>IF('1045Bi Dati di base lav.'!B114="","",'1045Bi Dati di base lav.'!B114)</f>
      </c>
      <c r="C125" s="218">
        <f>IF('1045Bi Dati di base lav.'!C114="","",'1045Bi Dati di base lav.'!C114)</f>
      </c>
      <c r="D125" s="219"/>
      <c r="E125" s="92"/>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4">
        <f t="shared" si="1"/>
      </c>
      <c r="AK125" s="95"/>
    </row>
    <row r="126" spans="1:37" s="53" customFormat="1" ht="30" customHeight="1">
      <c r="A126" s="217">
        <f>IF('1045Bi Dati di base lav.'!A115="","",'1045Bi Dati di base lav.'!A115)</f>
      </c>
      <c r="B126" s="218">
        <f>IF('1045Bi Dati di base lav.'!B115="","",'1045Bi Dati di base lav.'!B115)</f>
      </c>
      <c r="C126" s="218">
        <f>IF('1045Bi Dati di base lav.'!C115="","",'1045Bi Dati di base lav.'!C115)</f>
      </c>
      <c r="D126" s="219"/>
      <c r="E126" s="92"/>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4">
        <f t="shared" si="1"/>
      </c>
      <c r="AK126" s="95"/>
    </row>
    <row r="127" spans="1:37" s="53" customFormat="1" ht="30" customHeight="1">
      <c r="A127" s="217">
        <f>IF('1045Bi Dati di base lav.'!A116="","",'1045Bi Dati di base lav.'!A116)</f>
      </c>
      <c r="B127" s="218">
        <f>IF('1045Bi Dati di base lav.'!B116="","",'1045Bi Dati di base lav.'!B116)</f>
      </c>
      <c r="C127" s="218">
        <f>IF('1045Bi Dati di base lav.'!C116="","",'1045Bi Dati di base lav.'!C116)</f>
      </c>
      <c r="D127" s="219"/>
      <c r="E127" s="92"/>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4">
        <f t="shared" si="1"/>
      </c>
      <c r="AK127" s="95"/>
    </row>
    <row r="128" spans="1:37" s="53" customFormat="1" ht="30" customHeight="1">
      <c r="A128" s="217">
        <f>IF('1045Bi Dati di base lav.'!A117="","",'1045Bi Dati di base lav.'!A117)</f>
      </c>
      <c r="B128" s="218">
        <f>IF('1045Bi Dati di base lav.'!B117="","",'1045Bi Dati di base lav.'!B117)</f>
      </c>
      <c r="C128" s="218">
        <f>IF('1045Bi Dati di base lav.'!C117="","",'1045Bi Dati di base lav.'!C117)</f>
      </c>
      <c r="D128" s="219"/>
      <c r="E128" s="92"/>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4">
        <f t="shared" si="1"/>
      </c>
      <c r="AK128" s="95"/>
    </row>
    <row r="129" spans="1:37" s="53" customFormat="1" ht="30" customHeight="1">
      <c r="A129" s="217">
        <f>IF('1045Bi Dati di base lav.'!A118="","",'1045Bi Dati di base lav.'!A118)</f>
      </c>
      <c r="B129" s="218">
        <f>IF('1045Bi Dati di base lav.'!B118="","",'1045Bi Dati di base lav.'!B118)</f>
      </c>
      <c r="C129" s="218">
        <f>IF('1045Bi Dati di base lav.'!C118="","",'1045Bi Dati di base lav.'!C118)</f>
      </c>
      <c r="D129" s="219"/>
      <c r="E129" s="92"/>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4">
        <f t="shared" si="1"/>
      </c>
      <c r="AK129" s="95"/>
    </row>
    <row r="130" spans="1:37" s="53" customFormat="1" ht="30" customHeight="1">
      <c r="A130" s="217">
        <f>IF('1045Bi Dati di base lav.'!A119="","",'1045Bi Dati di base lav.'!A119)</f>
      </c>
      <c r="B130" s="218">
        <f>IF('1045Bi Dati di base lav.'!B119="","",'1045Bi Dati di base lav.'!B119)</f>
      </c>
      <c r="C130" s="218">
        <f>IF('1045Bi Dati di base lav.'!C119="","",'1045Bi Dati di base lav.'!C119)</f>
      </c>
      <c r="D130" s="219"/>
      <c r="E130" s="92"/>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4">
        <f t="shared" si="1"/>
      </c>
      <c r="AK130" s="95"/>
    </row>
    <row r="131" spans="1:37" s="53" customFormat="1" ht="30" customHeight="1">
      <c r="A131" s="217">
        <f>IF('1045Bi Dati di base lav.'!A120="","",'1045Bi Dati di base lav.'!A120)</f>
      </c>
      <c r="B131" s="218">
        <f>IF('1045Bi Dati di base lav.'!B120="","",'1045Bi Dati di base lav.'!B120)</f>
      </c>
      <c r="C131" s="218">
        <f>IF('1045Bi Dati di base lav.'!C120="","",'1045Bi Dati di base lav.'!C120)</f>
      </c>
      <c r="D131" s="219"/>
      <c r="E131" s="92"/>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4">
        <f t="shared" si="1"/>
      </c>
      <c r="AK131" s="95"/>
    </row>
    <row r="132" spans="1:37" s="53" customFormat="1" ht="30" customHeight="1">
      <c r="A132" s="217">
        <f>IF('1045Bi Dati di base lav.'!A121="","",'1045Bi Dati di base lav.'!A121)</f>
      </c>
      <c r="B132" s="218">
        <f>IF('1045Bi Dati di base lav.'!B121="","",'1045Bi Dati di base lav.'!B121)</f>
      </c>
      <c r="C132" s="218">
        <f>IF('1045Bi Dati di base lav.'!C121="","",'1045Bi Dati di base lav.'!C121)</f>
      </c>
      <c r="D132" s="219"/>
      <c r="E132" s="92"/>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4">
        <f t="shared" si="1"/>
      </c>
      <c r="AK132" s="95"/>
    </row>
    <row r="133" spans="1:37" s="53" customFormat="1" ht="30" customHeight="1">
      <c r="A133" s="217">
        <f>IF('1045Bi Dati di base lav.'!A122="","",'1045Bi Dati di base lav.'!A122)</f>
      </c>
      <c r="B133" s="218">
        <f>IF('1045Bi Dati di base lav.'!B122="","",'1045Bi Dati di base lav.'!B122)</f>
      </c>
      <c r="C133" s="218">
        <f>IF('1045Bi Dati di base lav.'!C122="","",'1045Bi Dati di base lav.'!C122)</f>
      </c>
      <c r="D133" s="219"/>
      <c r="E133" s="92"/>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4">
        <f t="shared" si="1"/>
      </c>
      <c r="AK133" s="95"/>
    </row>
    <row r="134" spans="1:37" s="53" customFormat="1" ht="30" customHeight="1">
      <c r="A134" s="217">
        <f>IF('1045Bi Dati di base lav.'!A123="","",'1045Bi Dati di base lav.'!A123)</f>
      </c>
      <c r="B134" s="218">
        <f>IF('1045Bi Dati di base lav.'!B123="","",'1045Bi Dati di base lav.'!B123)</f>
      </c>
      <c r="C134" s="218">
        <f>IF('1045Bi Dati di base lav.'!C123="","",'1045Bi Dati di base lav.'!C123)</f>
      </c>
      <c r="D134" s="219"/>
      <c r="E134" s="92"/>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4">
        <f t="shared" si="1"/>
      </c>
      <c r="AK134" s="95"/>
    </row>
    <row r="135" spans="1:37" s="53" customFormat="1" ht="30" customHeight="1">
      <c r="A135" s="217">
        <f>IF('1045Bi Dati di base lav.'!A124="","",'1045Bi Dati di base lav.'!A124)</f>
      </c>
      <c r="B135" s="218">
        <f>IF('1045Bi Dati di base lav.'!B124="","",'1045Bi Dati di base lav.'!B124)</f>
      </c>
      <c r="C135" s="218">
        <f>IF('1045Bi Dati di base lav.'!C124="","",'1045Bi Dati di base lav.'!C124)</f>
      </c>
      <c r="D135" s="219"/>
      <c r="E135" s="92"/>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4">
        <f t="shared" si="1"/>
      </c>
      <c r="AK135" s="95"/>
    </row>
    <row r="136" spans="1:37" s="53" customFormat="1" ht="30" customHeight="1">
      <c r="A136" s="217">
        <f>IF('1045Bi Dati di base lav.'!A125="","",'1045Bi Dati di base lav.'!A125)</f>
      </c>
      <c r="B136" s="218">
        <f>IF('1045Bi Dati di base lav.'!B125="","",'1045Bi Dati di base lav.'!B125)</f>
      </c>
      <c r="C136" s="218">
        <f>IF('1045Bi Dati di base lav.'!C125="","",'1045Bi Dati di base lav.'!C125)</f>
      </c>
      <c r="D136" s="219"/>
      <c r="E136" s="92"/>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4">
        <f t="shared" si="1"/>
      </c>
      <c r="AK136" s="95"/>
    </row>
    <row r="137" spans="1:37" s="53" customFormat="1" ht="30" customHeight="1">
      <c r="A137" s="217">
        <f>IF('1045Bi Dati di base lav.'!A126="","",'1045Bi Dati di base lav.'!A126)</f>
      </c>
      <c r="B137" s="218">
        <f>IF('1045Bi Dati di base lav.'!B126="","",'1045Bi Dati di base lav.'!B126)</f>
      </c>
      <c r="C137" s="218">
        <f>IF('1045Bi Dati di base lav.'!C126="","",'1045Bi Dati di base lav.'!C126)</f>
      </c>
      <c r="D137" s="219"/>
      <c r="E137" s="92"/>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4">
        <f t="shared" si="1"/>
      </c>
      <c r="AK137" s="95"/>
    </row>
    <row r="138" spans="1:37" s="53" customFormat="1" ht="30" customHeight="1">
      <c r="A138" s="217">
        <f>IF('1045Bi Dati di base lav.'!A127="","",'1045Bi Dati di base lav.'!A127)</f>
      </c>
      <c r="B138" s="218">
        <f>IF('1045Bi Dati di base lav.'!B127="","",'1045Bi Dati di base lav.'!B127)</f>
      </c>
      <c r="C138" s="218">
        <f>IF('1045Bi Dati di base lav.'!C127="","",'1045Bi Dati di base lav.'!C127)</f>
      </c>
      <c r="D138" s="219"/>
      <c r="E138" s="92"/>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4">
        <f t="shared" si="1"/>
      </c>
      <c r="AK138" s="95"/>
    </row>
    <row r="139" spans="1:37" s="53" customFormat="1" ht="30" customHeight="1">
      <c r="A139" s="217">
        <f>IF('1045Bi Dati di base lav.'!A128="","",'1045Bi Dati di base lav.'!A128)</f>
      </c>
      <c r="B139" s="218">
        <f>IF('1045Bi Dati di base lav.'!B128="","",'1045Bi Dati di base lav.'!B128)</f>
      </c>
      <c r="C139" s="218">
        <f>IF('1045Bi Dati di base lav.'!C128="","",'1045Bi Dati di base lav.'!C128)</f>
      </c>
      <c r="D139" s="219"/>
      <c r="E139" s="92"/>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4">
        <f t="shared" si="1"/>
      </c>
      <c r="AK139" s="95"/>
    </row>
    <row r="140" spans="1:37" s="53" customFormat="1" ht="30" customHeight="1">
      <c r="A140" s="217">
        <f>IF('1045Bi Dati di base lav.'!A129="","",'1045Bi Dati di base lav.'!A129)</f>
      </c>
      <c r="B140" s="218">
        <f>IF('1045Bi Dati di base lav.'!B129="","",'1045Bi Dati di base lav.'!B129)</f>
      </c>
      <c r="C140" s="218">
        <f>IF('1045Bi Dati di base lav.'!C129="","",'1045Bi Dati di base lav.'!C129)</f>
      </c>
      <c r="D140" s="219"/>
      <c r="E140" s="92"/>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4">
        <f t="shared" si="1"/>
      </c>
      <c r="AK140" s="95"/>
    </row>
    <row r="141" spans="1:37" s="53" customFormat="1" ht="30" customHeight="1">
      <c r="A141" s="217">
        <f>IF('1045Bi Dati di base lav.'!A130="","",'1045Bi Dati di base lav.'!A130)</f>
      </c>
      <c r="B141" s="218">
        <f>IF('1045Bi Dati di base lav.'!B130="","",'1045Bi Dati di base lav.'!B130)</f>
      </c>
      <c r="C141" s="218">
        <f>IF('1045Bi Dati di base lav.'!C130="","",'1045Bi Dati di base lav.'!C130)</f>
      </c>
      <c r="D141" s="219"/>
      <c r="E141" s="92"/>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4">
        <f t="shared" si="1"/>
      </c>
      <c r="AK141" s="95"/>
    </row>
    <row r="142" spans="1:37" s="53" customFormat="1" ht="30" customHeight="1">
      <c r="A142" s="217">
        <f>IF('1045Bi Dati di base lav.'!A131="","",'1045Bi Dati di base lav.'!A131)</f>
      </c>
      <c r="B142" s="218">
        <f>IF('1045Bi Dati di base lav.'!B131="","",'1045Bi Dati di base lav.'!B131)</f>
      </c>
      <c r="C142" s="218">
        <f>IF('1045Bi Dati di base lav.'!C131="","",'1045Bi Dati di base lav.'!C131)</f>
      </c>
      <c r="D142" s="219"/>
      <c r="E142" s="92"/>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4">
        <f t="shared" si="1"/>
      </c>
      <c r="AK142" s="95"/>
    </row>
    <row r="143" spans="1:37" s="53" customFormat="1" ht="30" customHeight="1">
      <c r="A143" s="217">
        <f>IF('1045Bi Dati di base lav.'!A132="","",'1045Bi Dati di base lav.'!A132)</f>
      </c>
      <c r="B143" s="218">
        <f>IF('1045Bi Dati di base lav.'!B132="","",'1045Bi Dati di base lav.'!B132)</f>
      </c>
      <c r="C143" s="218">
        <f>IF('1045Bi Dati di base lav.'!C132="","",'1045Bi Dati di base lav.'!C132)</f>
      </c>
      <c r="D143" s="219"/>
      <c r="E143" s="92"/>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4">
        <f t="shared" si="1"/>
      </c>
      <c r="AK143" s="95"/>
    </row>
    <row r="144" spans="1:37" s="53" customFormat="1" ht="30" customHeight="1">
      <c r="A144" s="217">
        <f>IF('1045Bi Dati di base lav.'!A133="","",'1045Bi Dati di base lav.'!A133)</f>
      </c>
      <c r="B144" s="218">
        <f>IF('1045Bi Dati di base lav.'!B133="","",'1045Bi Dati di base lav.'!B133)</f>
      </c>
      <c r="C144" s="218">
        <f>IF('1045Bi Dati di base lav.'!C133="","",'1045Bi Dati di base lav.'!C133)</f>
      </c>
      <c r="D144" s="219"/>
      <c r="E144" s="92"/>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4">
        <f t="shared" si="1"/>
      </c>
      <c r="AK144" s="95"/>
    </row>
    <row r="145" spans="1:37" s="53" customFormat="1" ht="30" customHeight="1">
      <c r="A145" s="217">
        <f>IF('1045Bi Dati di base lav.'!A134="","",'1045Bi Dati di base lav.'!A134)</f>
      </c>
      <c r="B145" s="218">
        <f>IF('1045Bi Dati di base lav.'!B134="","",'1045Bi Dati di base lav.'!B134)</f>
      </c>
      <c r="C145" s="218">
        <f>IF('1045Bi Dati di base lav.'!C134="","",'1045Bi Dati di base lav.'!C134)</f>
      </c>
      <c r="D145" s="219"/>
      <c r="E145" s="92"/>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4">
        <f t="shared" si="1"/>
      </c>
      <c r="AK145" s="95"/>
    </row>
    <row r="146" spans="1:37" s="53" customFormat="1" ht="30" customHeight="1">
      <c r="A146" s="217">
        <f>IF('1045Bi Dati di base lav.'!A135="","",'1045Bi Dati di base lav.'!A135)</f>
      </c>
      <c r="B146" s="218">
        <f>IF('1045Bi Dati di base lav.'!B135="","",'1045Bi Dati di base lav.'!B135)</f>
      </c>
      <c r="C146" s="218">
        <f>IF('1045Bi Dati di base lav.'!C135="","",'1045Bi Dati di base lav.'!C135)</f>
      </c>
      <c r="D146" s="219"/>
      <c r="E146" s="92"/>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4">
        <f t="shared" si="1"/>
      </c>
      <c r="AK146" s="95"/>
    </row>
    <row r="147" spans="1:37" s="53" customFormat="1" ht="30" customHeight="1">
      <c r="A147" s="217">
        <f>IF('1045Bi Dati di base lav.'!A136="","",'1045Bi Dati di base lav.'!A136)</f>
      </c>
      <c r="B147" s="218">
        <f>IF('1045Bi Dati di base lav.'!B136="","",'1045Bi Dati di base lav.'!B136)</f>
      </c>
      <c r="C147" s="218">
        <f>IF('1045Bi Dati di base lav.'!C136="","",'1045Bi Dati di base lav.'!C136)</f>
      </c>
      <c r="D147" s="219"/>
      <c r="E147" s="92"/>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4">
        <f t="shared" si="1"/>
      </c>
      <c r="AK147" s="95"/>
    </row>
    <row r="148" spans="1:37" s="53" customFormat="1" ht="30" customHeight="1">
      <c r="A148" s="217">
        <f>IF('1045Bi Dati di base lav.'!A137="","",'1045Bi Dati di base lav.'!A137)</f>
      </c>
      <c r="B148" s="218">
        <f>IF('1045Bi Dati di base lav.'!B137="","",'1045Bi Dati di base lav.'!B137)</f>
      </c>
      <c r="C148" s="218">
        <f>IF('1045Bi Dati di base lav.'!C137="","",'1045Bi Dati di base lav.'!C137)</f>
      </c>
      <c r="D148" s="219"/>
      <c r="E148" s="92"/>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4">
        <f aca="true" t="shared" si="2" ref="AJ148:AJ211">IF(A148="","",SUM(E148:AI148))</f>
      </c>
      <c r="AK148" s="95"/>
    </row>
    <row r="149" spans="1:37" s="53" customFormat="1" ht="30" customHeight="1">
      <c r="A149" s="217">
        <f>IF('1045Bi Dati di base lav.'!A138="","",'1045Bi Dati di base lav.'!A138)</f>
      </c>
      <c r="B149" s="218">
        <f>IF('1045Bi Dati di base lav.'!B138="","",'1045Bi Dati di base lav.'!B138)</f>
      </c>
      <c r="C149" s="218">
        <f>IF('1045Bi Dati di base lav.'!C138="","",'1045Bi Dati di base lav.'!C138)</f>
      </c>
      <c r="D149" s="219"/>
      <c r="E149" s="92"/>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4">
        <f t="shared" si="2"/>
      </c>
      <c r="AK149" s="95"/>
    </row>
    <row r="150" spans="1:37" s="53" customFormat="1" ht="30" customHeight="1">
      <c r="A150" s="217">
        <f>IF('1045Bi Dati di base lav.'!A139="","",'1045Bi Dati di base lav.'!A139)</f>
      </c>
      <c r="B150" s="218">
        <f>IF('1045Bi Dati di base lav.'!B139="","",'1045Bi Dati di base lav.'!B139)</f>
      </c>
      <c r="C150" s="218">
        <f>IF('1045Bi Dati di base lav.'!C139="","",'1045Bi Dati di base lav.'!C139)</f>
      </c>
      <c r="D150" s="219"/>
      <c r="E150" s="92"/>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4">
        <f t="shared" si="2"/>
      </c>
      <c r="AK150" s="95"/>
    </row>
    <row r="151" spans="1:37" s="53" customFormat="1" ht="30" customHeight="1">
      <c r="A151" s="217">
        <f>IF('1045Bi Dati di base lav.'!A140="","",'1045Bi Dati di base lav.'!A140)</f>
      </c>
      <c r="B151" s="218">
        <f>IF('1045Bi Dati di base lav.'!B140="","",'1045Bi Dati di base lav.'!B140)</f>
      </c>
      <c r="C151" s="218">
        <f>IF('1045Bi Dati di base lav.'!C140="","",'1045Bi Dati di base lav.'!C140)</f>
      </c>
      <c r="D151" s="219"/>
      <c r="E151" s="92"/>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4">
        <f t="shared" si="2"/>
      </c>
      <c r="AK151" s="95"/>
    </row>
    <row r="152" spans="1:37" s="53" customFormat="1" ht="30" customHeight="1">
      <c r="A152" s="217">
        <f>IF('1045Bi Dati di base lav.'!A141="","",'1045Bi Dati di base lav.'!A141)</f>
      </c>
      <c r="B152" s="218">
        <f>IF('1045Bi Dati di base lav.'!B141="","",'1045Bi Dati di base lav.'!B141)</f>
      </c>
      <c r="C152" s="218">
        <f>IF('1045Bi Dati di base lav.'!C141="","",'1045Bi Dati di base lav.'!C141)</f>
      </c>
      <c r="D152" s="219"/>
      <c r="E152" s="92"/>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4">
        <f t="shared" si="2"/>
      </c>
      <c r="AK152" s="95"/>
    </row>
    <row r="153" spans="1:37" s="53" customFormat="1" ht="30" customHeight="1">
      <c r="A153" s="217">
        <f>IF('1045Bi Dati di base lav.'!A142="","",'1045Bi Dati di base lav.'!A142)</f>
      </c>
      <c r="B153" s="218">
        <f>IF('1045Bi Dati di base lav.'!B142="","",'1045Bi Dati di base lav.'!B142)</f>
      </c>
      <c r="C153" s="218">
        <f>IF('1045Bi Dati di base lav.'!C142="","",'1045Bi Dati di base lav.'!C142)</f>
      </c>
      <c r="D153" s="219"/>
      <c r="E153" s="92"/>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4">
        <f t="shared" si="2"/>
      </c>
      <c r="AK153" s="95"/>
    </row>
    <row r="154" spans="1:37" s="53" customFormat="1" ht="30" customHeight="1">
      <c r="A154" s="217">
        <f>IF('1045Bi Dati di base lav.'!A143="","",'1045Bi Dati di base lav.'!A143)</f>
      </c>
      <c r="B154" s="218">
        <f>IF('1045Bi Dati di base lav.'!B143="","",'1045Bi Dati di base lav.'!B143)</f>
      </c>
      <c r="C154" s="218">
        <f>IF('1045Bi Dati di base lav.'!C143="","",'1045Bi Dati di base lav.'!C143)</f>
      </c>
      <c r="D154" s="219"/>
      <c r="E154" s="92"/>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4">
        <f t="shared" si="2"/>
      </c>
      <c r="AK154" s="95"/>
    </row>
    <row r="155" spans="1:37" s="53" customFormat="1" ht="30" customHeight="1">
      <c r="A155" s="217">
        <f>IF('1045Bi Dati di base lav.'!A144="","",'1045Bi Dati di base lav.'!A144)</f>
      </c>
      <c r="B155" s="218">
        <f>IF('1045Bi Dati di base lav.'!B144="","",'1045Bi Dati di base lav.'!B144)</f>
      </c>
      <c r="C155" s="218">
        <f>IF('1045Bi Dati di base lav.'!C144="","",'1045Bi Dati di base lav.'!C144)</f>
      </c>
      <c r="D155" s="219"/>
      <c r="E155" s="92"/>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4">
        <f t="shared" si="2"/>
      </c>
      <c r="AK155" s="95"/>
    </row>
    <row r="156" spans="1:37" s="53" customFormat="1" ht="30" customHeight="1">
      <c r="A156" s="217">
        <f>IF('1045Bi Dati di base lav.'!A145="","",'1045Bi Dati di base lav.'!A145)</f>
      </c>
      <c r="B156" s="218">
        <f>IF('1045Bi Dati di base lav.'!B145="","",'1045Bi Dati di base lav.'!B145)</f>
      </c>
      <c r="C156" s="218">
        <f>IF('1045Bi Dati di base lav.'!C145="","",'1045Bi Dati di base lav.'!C145)</f>
      </c>
      <c r="D156" s="219"/>
      <c r="E156" s="92"/>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4">
        <f t="shared" si="2"/>
      </c>
      <c r="AK156" s="95"/>
    </row>
    <row r="157" spans="1:37" s="53" customFormat="1" ht="30" customHeight="1">
      <c r="A157" s="217">
        <f>IF('1045Bi Dati di base lav.'!A146="","",'1045Bi Dati di base lav.'!A146)</f>
      </c>
      <c r="B157" s="218">
        <f>IF('1045Bi Dati di base lav.'!B146="","",'1045Bi Dati di base lav.'!B146)</f>
      </c>
      <c r="C157" s="218">
        <f>IF('1045Bi Dati di base lav.'!C146="","",'1045Bi Dati di base lav.'!C146)</f>
      </c>
      <c r="D157" s="219"/>
      <c r="E157" s="92"/>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4">
        <f t="shared" si="2"/>
      </c>
      <c r="AK157" s="95"/>
    </row>
    <row r="158" spans="1:37" s="53" customFormat="1" ht="30" customHeight="1">
      <c r="A158" s="217">
        <f>IF('1045Bi Dati di base lav.'!A147="","",'1045Bi Dati di base lav.'!A147)</f>
      </c>
      <c r="B158" s="218">
        <f>IF('1045Bi Dati di base lav.'!B147="","",'1045Bi Dati di base lav.'!B147)</f>
      </c>
      <c r="C158" s="218">
        <f>IF('1045Bi Dati di base lav.'!C147="","",'1045Bi Dati di base lav.'!C147)</f>
      </c>
      <c r="D158" s="219"/>
      <c r="E158" s="92"/>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4">
        <f t="shared" si="2"/>
      </c>
      <c r="AK158" s="95"/>
    </row>
    <row r="159" spans="1:37" s="53" customFormat="1" ht="30" customHeight="1">
      <c r="A159" s="217">
        <f>IF('1045Bi Dati di base lav.'!A148="","",'1045Bi Dati di base lav.'!A148)</f>
      </c>
      <c r="B159" s="218">
        <f>IF('1045Bi Dati di base lav.'!B148="","",'1045Bi Dati di base lav.'!B148)</f>
      </c>
      <c r="C159" s="218">
        <f>IF('1045Bi Dati di base lav.'!C148="","",'1045Bi Dati di base lav.'!C148)</f>
      </c>
      <c r="D159" s="219"/>
      <c r="E159" s="92"/>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4">
        <f t="shared" si="2"/>
      </c>
      <c r="AK159" s="95"/>
    </row>
    <row r="160" spans="1:37" s="53" customFormat="1" ht="30" customHeight="1">
      <c r="A160" s="217">
        <f>IF('1045Bi Dati di base lav.'!A149="","",'1045Bi Dati di base lav.'!A149)</f>
      </c>
      <c r="B160" s="218">
        <f>IF('1045Bi Dati di base lav.'!B149="","",'1045Bi Dati di base lav.'!B149)</f>
      </c>
      <c r="C160" s="218">
        <f>IF('1045Bi Dati di base lav.'!C149="","",'1045Bi Dati di base lav.'!C149)</f>
      </c>
      <c r="D160" s="219"/>
      <c r="E160" s="92"/>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4">
        <f t="shared" si="2"/>
      </c>
      <c r="AK160" s="95"/>
    </row>
    <row r="161" spans="1:37" s="53" customFormat="1" ht="30" customHeight="1">
      <c r="A161" s="217">
        <f>IF('1045Bi Dati di base lav.'!A150="","",'1045Bi Dati di base lav.'!A150)</f>
      </c>
      <c r="B161" s="218">
        <f>IF('1045Bi Dati di base lav.'!B150="","",'1045Bi Dati di base lav.'!B150)</f>
      </c>
      <c r="C161" s="218">
        <f>IF('1045Bi Dati di base lav.'!C150="","",'1045Bi Dati di base lav.'!C150)</f>
      </c>
      <c r="D161" s="219"/>
      <c r="E161" s="92"/>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4">
        <f t="shared" si="2"/>
      </c>
      <c r="AK161" s="95"/>
    </row>
    <row r="162" spans="1:37" s="53" customFormat="1" ht="30" customHeight="1">
      <c r="A162" s="217">
        <f>IF('1045Bi Dati di base lav.'!A151="","",'1045Bi Dati di base lav.'!A151)</f>
      </c>
      <c r="B162" s="218">
        <f>IF('1045Bi Dati di base lav.'!B151="","",'1045Bi Dati di base lav.'!B151)</f>
      </c>
      <c r="C162" s="218">
        <f>IF('1045Bi Dati di base lav.'!C151="","",'1045Bi Dati di base lav.'!C151)</f>
      </c>
      <c r="D162" s="219"/>
      <c r="E162" s="92"/>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4">
        <f t="shared" si="2"/>
      </c>
      <c r="AK162" s="95"/>
    </row>
    <row r="163" spans="1:37" s="53" customFormat="1" ht="30" customHeight="1">
      <c r="A163" s="217">
        <f>IF('1045Bi Dati di base lav.'!A152="","",'1045Bi Dati di base lav.'!A152)</f>
      </c>
      <c r="B163" s="218">
        <f>IF('1045Bi Dati di base lav.'!B152="","",'1045Bi Dati di base lav.'!B152)</f>
      </c>
      <c r="C163" s="218">
        <f>IF('1045Bi Dati di base lav.'!C152="","",'1045Bi Dati di base lav.'!C152)</f>
      </c>
      <c r="D163" s="219"/>
      <c r="E163" s="92"/>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4">
        <f t="shared" si="2"/>
      </c>
      <c r="AK163" s="95"/>
    </row>
    <row r="164" spans="1:37" s="53" customFormat="1" ht="30" customHeight="1">
      <c r="A164" s="217">
        <f>IF('1045Bi Dati di base lav.'!A153="","",'1045Bi Dati di base lav.'!A153)</f>
      </c>
      <c r="B164" s="218">
        <f>IF('1045Bi Dati di base lav.'!B153="","",'1045Bi Dati di base lav.'!B153)</f>
      </c>
      <c r="C164" s="218">
        <f>IF('1045Bi Dati di base lav.'!C153="","",'1045Bi Dati di base lav.'!C153)</f>
      </c>
      <c r="D164" s="219"/>
      <c r="E164" s="92"/>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4">
        <f t="shared" si="2"/>
      </c>
      <c r="AK164" s="95"/>
    </row>
    <row r="165" spans="1:37" s="53" customFormat="1" ht="30" customHeight="1">
      <c r="A165" s="217">
        <f>IF('1045Bi Dati di base lav.'!A154="","",'1045Bi Dati di base lav.'!A154)</f>
      </c>
      <c r="B165" s="218">
        <f>IF('1045Bi Dati di base lav.'!B154="","",'1045Bi Dati di base lav.'!B154)</f>
      </c>
      <c r="C165" s="218">
        <f>IF('1045Bi Dati di base lav.'!C154="","",'1045Bi Dati di base lav.'!C154)</f>
      </c>
      <c r="D165" s="219"/>
      <c r="E165" s="92"/>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4">
        <f t="shared" si="2"/>
      </c>
      <c r="AK165" s="95"/>
    </row>
    <row r="166" spans="1:37" s="53" customFormat="1" ht="30" customHeight="1">
      <c r="A166" s="217">
        <f>IF('1045Bi Dati di base lav.'!A155="","",'1045Bi Dati di base lav.'!A155)</f>
      </c>
      <c r="B166" s="218">
        <f>IF('1045Bi Dati di base lav.'!B155="","",'1045Bi Dati di base lav.'!B155)</f>
      </c>
      <c r="C166" s="218">
        <f>IF('1045Bi Dati di base lav.'!C155="","",'1045Bi Dati di base lav.'!C155)</f>
      </c>
      <c r="D166" s="219"/>
      <c r="E166" s="92"/>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4">
        <f t="shared" si="2"/>
      </c>
      <c r="AK166" s="95"/>
    </row>
    <row r="167" spans="1:37" s="53" customFormat="1" ht="30" customHeight="1">
      <c r="A167" s="217">
        <f>IF('1045Bi Dati di base lav.'!A156="","",'1045Bi Dati di base lav.'!A156)</f>
      </c>
      <c r="B167" s="218">
        <f>IF('1045Bi Dati di base lav.'!B156="","",'1045Bi Dati di base lav.'!B156)</f>
      </c>
      <c r="C167" s="218">
        <f>IF('1045Bi Dati di base lav.'!C156="","",'1045Bi Dati di base lav.'!C156)</f>
      </c>
      <c r="D167" s="219"/>
      <c r="E167" s="92"/>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4">
        <f t="shared" si="2"/>
      </c>
      <c r="AK167" s="95"/>
    </row>
    <row r="168" spans="1:37" s="53" customFormat="1" ht="30" customHeight="1">
      <c r="A168" s="217">
        <f>IF('1045Bi Dati di base lav.'!A157="","",'1045Bi Dati di base lav.'!A157)</f>
      </c>
      <c r="B168" s="218">
        <f>IF('1045Bi Dati di base lav.'!B157="","",'1045Bi Dati di base lav.'!B157)</f>
      </c>
      <c r="C168" s="218">
        <f>IF('1045Bi Dati di base lav.'!C157="","",'1045Bi Dati di base lav.'!C157)</f>
      </c>
      <c r="D168" s="219"/>
      <c r="E168" s="92"/>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4">
        <f t="shared" si="2"/>
      </c>
      <c r="AK168" s="95"/>
    </row>
    <row r="169" spans="1:37" s="53" customFormat="1" ht="30" customHeight="1">
      <c r="A169" s="217">
        <f>IF('1045Bi Dati di base lav.'!A158="","",'1045Bi Dati di base lav.'!A158)</f>
      </c>
      <c r="B169" s="218">
        <f>IF('1045Bi Dati di base lav.'!B158="","",'1045Bi Dati di base lav.'!B158)</f>
      </c>
      <c r="C169" s="218">
        <f>IF('1045Bi Dati di base lav.'!C158="","",'1045Bi Dati di base lav.'!C158)</f>
      </c>
      <c r="D169" s="219"/>
      <c r="E169" s="92"/>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4">
        <f t="shared" si="2"/>
      </c>
      <c r="AK169" s="95"/>
    </row>
    <row r="170" spans="1:37" s="53" customFormat="1" ht="30" customHeight="1">
      <c r="A170" s="217">
        <f>IF('1045Bi Dati di base lav.'!A159="","",'1045Bi Dati di base lav.'!A159)</f>
      </c>
      <c r="B170" s="218">
        <f>IF('1045Bi Dati di base lav.'!B159="","",'1045Bi Dati di base lav.'!B159)</f>
      </c>
      <c r="C170" s="218">
        <f>IF('1045Bi Dati di base lav.'!C159="","",'1045Bi Dati di base lav.'!C159)</f>
      </c>
      <c r="D170" s="219"/>
      <c r="E170" s="92"/>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4">
        <f t="shared" si="2"/>
      </c>
      <c r="AK170" s="95"/>
    </row>
    <row r="171" spans="1:37" s="53" customFormat="1" ht="30" customHeight="1">
      <c r="A171" s="217">
        <f>IF('1045Bi Dati di base lav.'!A160="","",'1045Bi Dati di base lav.'!A160)</f>
      </c>
      <c r="B171" s="218">
        <f>IF('1045Bi Dati di base lav.'!B160="","",'1045Bi Dati di base lav.'!B160)</f>
      </c>
      <c r="C171" s="218">
        <f>IF('1045Bi Dati di base lav.'!C160="","",'1045Bi Dati di base lav.'!C160)</f>
      </c>
      <c r="D171" s="219"/>
      <c r="E171" s="92"/>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4">
        <f t="shared" si="2"/>
      </c>
      <c r="AK171" s="95"/>
    </row>
    <row r="172" spans="1:37" s="53" customFormat="1" ht="30" customHeight="1">
      <c r="A172" s="217">
        <f>IF('1045Bi Dati di base lav.'!A161="","",'1045Bi Dati di base lav.'!A161)</f>
      </c>
      <c r="B172" s="218">
        <f>IF('1045Bi Dati di base lav.'!B161="","",'1045Bi Dati di base lav.'!B161)</f>
      </c>
      <c r="C172" s="218">
        <f>IF('1045Bi Dati di base lav.'!C161="","",'1045Bi Dati di base lav.'!C161)</f>
      </c>
      <c r="D172" s="219"/>
      <c r="E172" s="92"/>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4">
        <f t="shared" si="2"/>
      </c>
      <c r="AK172" s="95"/>
    </row>
    <row r="173" spans="1:37" s="53" customFormat="1" ht="30" customHeight="1">
      <c r="A173" s="217">
        <f>IF('1045Bi Dati di base lav.'!A162="","",'1045Bi Dati di base lav.'!A162)</f>
      </c>
      <c r="B173" s="218">
        <f>IF('1045Bi Dati di base lav.'!B162="","",'1045Bi Dati di base lav.'!B162)</f>
      </c>
      <c r="C173" s="218">
        <f>IF('1045Bi Dati di base lav.'!C162="","",'1045Bi Dati di base lav.'!C162)</f>
      </c>
      <c r="D173" s="219"/>
      <c r="E173" s="92"/>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4">
        <f t="shared" si="2"/>
      </c>
      <c r="AK173" s="95"/>
    </row>
    <row r="174" spans="1:37" s="53" customFormat="1" ht="30" customHeight="1">
      <c r="A174" s="217">
        <f>IF('1045Bi Dati di base lav.'!A163="","",'1045Bi Dati di base lav.'!A163)</f>
      </c>
      <c r="B174" s="218">
        <f>IF('1045Bi Dati di base lav.'!B163="","",'1045Bi Dati di base lav.'!B163)</f>
      </c>
      <c r="C174" s="218">
        <f>IF('1045Bi Dati di base lav.'!C163="","",'1045Bi Dati di base lav.'!C163)</f>
      </c>
      <c r="D174" s="219"/>
      <c r="E174" s="92"/>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4">
        <f t="shared" si="2"/>
      </c>
      <c r="AK174" s="95"/>
    </row>
    <row r="175" spans="1:37" s="53" customFormat="1" ht="30" customHeight="1">
      <c r="A175" s="217">
        <f>IF('1045Bi Dati di base lav.'!A164="","",'1045Bi Dati di base lav.'!A164)</f>
      </c>
      <c r="B175" s="218">
        <f>IF('1045Bi Dati di base lav.'!B164="","",'1045Bi Dati di base lav.'!B164)</f>
      </c>
      <c r="C175" s="218">
        <f>IF('1045Bi Dati di base lav.'!C164="","",'1045Bi Dati di base lav.'!C164)</f>
      </c>
      <c r="D175" s="219"/>
      <c r="E175" s="92"/>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4">
        <f t="shared" si="2"/>
      </c>
      <c r="AK175" s="95"/>
    </row>
    <row r="176" spans="1:37" s="53" customFormat="1" ht="30" customHeight="1">
      <c r="A176" s="217">
        <f>IF('1045Bi Dati di base lav.'!A165="","",'1045Bi Dati di base lav.'!A165)</f>
      </c>
      <c r="B176" s="218">
        <f>IF('1045Bi Dati di base lav.'!B165="","",'1045Bi Dati di base lav.'!B165)</f>
      </c>
      <c r="C176" s="218">
        <f>IF('1045Bi Dati di base lav.'!C165="","",'1045Bi Dati di base lav.'!C165)</f>
      </c>
      <c r="D176" s="219"/>
      <c r="E176" s="92"/>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4">
        <f t="shared" si="2"/>
      </c>
      <c r="AK176" s="95"/>
    </row>
    <row r="177" spans="1:37" s="53" customFormat="1" ht="30" customHeight="1">
      <c r="A177" s="217">
        <f>IF('1045Bi Dati di base lav.'!A166="","",'1045Bi Dati di base lav.'!A166)</f>
      </c>
      <c r="B177" s="218">
        <f>IF('1045Bi Dati di base lav.'!B166="","",'1045Bi Dati di base lav.'!B166)</f>
      </c>
      <c r="C177" s="218">
        <f>IF('1045Bi Dati di base lav.'!C166="","",'1045Bi Dati di base lav.'!C166)</f>
      </c>
      <c r="D177" s="219"/>
      <c r="E177" s="92"/>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4">
        <f t="shared" si="2"/>
      </c>
      <c r="AK177" s="95"/>
    </row>
    <row r="178" spans="1:37" s="53" customFormat="1" ht="30" customHeight="1">
      <c r="A178" s="217">
        <f>IF('1045Bi Dati di base lav.'!A167="","",'1045Bi Dati di base lav.'!A167)</f>
      </c>
      <c r="B178" s="218">
        <f>IF('1045Bi Dati di base lav.'!B167="","",'1045Bi Dati di base lav.'!B167)</f>
      </c>
      <c r="C178" s="218">
        <f>IF('1045Bi Dati di base lav.'!C167="","",'1045Bi Dati di base lav.'!C167)</f>
      </c>
      <c r="D178" s="219"/>
      <c r="E178" s="92"/>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4">
        <f t="shared" si="2"/>
      </c>
      <c r="AK178" s="95"/>
    </row>
    <row r="179" spans="1:37" s="53" customFormat="1" ht="30" customHeight="1">
      <c r="A179" s="217">
        <f>IF('1045Bi Dati di base lav.'!A168="","",'1045Bi Dati di base lav.'!A168)</f>
      </c>
      <c r="B179" s="218">
        <f>IF('1045Bi Dati di base lav.'!B168="","",'1045Bi Dati di base lav.'!B168)</f>
      </c>
      <c r="C179" s="218">
        <f>IF('1045Bi Dati di base lav.'!C168="","",'1045Bi Dati di base lav.'!C168)</f>
      </c>
      <c r="D179" s="219"/>
      <c r="E179" s="92"/>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4">
        <f t="shared" si="2"/>
      </c>
      <c r="AK179" s="95"/>
    </row>
    <row r="180" spans="1:37" s="53" customFormat="1" ht="30" customHeight="1">
      <c r="A180" s="217">
        <f>IF('1045Bi Dati di base lav.'!A169="","",'1045Bi Dati di base lav.'!A169)</f>
      </c>
      <c r="B180" s="218">
        <f>IF('1045Bi Dati di base lav.'!B169="","",'1045Bi Dati di base lav.'!B169)</f>
      </c>
      <c r="C180" s="218">
        <f>IF('1045Bi Dati di base lav.'!C169="","",'1045Bi Dati di base lav.'!C169)</f>
      </c>
      <c r="D180" s="219"/>
      <c r="E180" s="92"/>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4">
        <f t="shared" si="2"/>
      </c>
      <c r="AK180" s="95"/>
    </row>
    <row r="181" spans="1:37" s="53" customFormat="1" ht="30" customHeight="1">
      <c r="A181" s="217">
        <f>IF('1045Bi Dati di base lav.'!A170="","",'1045Bi Dati di base lav.'!A170)</f>
      </c>
      <c r="B181" s="218">
        <f>IF('1045Bi Dati di base lav.'!B170="","",'1045Bi Dati di base lav.'!B170)</f>
      </c>
      <c r="C181" s="218">
        <f>IF('1045Bi Dati di base lav.'!C170="","",'1045Bi Dati di base lav.'!C170)</f>
      </c>
      <c r="D181" s="219"/>
      <c r="E181" s="92"/>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4">
        <f t="shared" si="2"/>
      </c>
      <c r="AK181" s="95"/>
    </row>
    <row r="182" spans="1:37" s="53" customFormat="1" ht="30" customHeight="1">
      <c r="A182" s="217">
        <f>IF('1045Bi Dati di base lav.'!A171="","",'1045Bi Dati di base lav.'!A171)</f>
      </c>
      <c r="B182" s="218">
        <f>IF('1045Bi Dati di base lav.'!B171="","",'1045Bi Dati di base lav.'!B171)</f>
      </c>
      <c r="C182" s="218">
        <f>IF('1045Bi Dati di base lav.'!C171="","",'1045Bi Dati di base lav.'!C171)</f>
      </c>
      <c r="D182" s="219"/>
      <c r="E182" s="92"/>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4">
        <f t="shared" si="2"/>
      </c>
      <c r="AK182" s="95"/>
    </row>
    <row r="183" spans="1:37" s="53" customFormat="1" ht="30" customHeight="1">
      <c r="A183" s="217">
        <f>IF('1045Bi Dati di base lav.'!A172="","",'1045Bi Dati di base lav.'!A172)</f>
      </c>
      <c r="B183" s="218">
        <f>IF('1045Bi Dati di base lav.'!B172="","",'1045Bi Dati di base lav.'!B172)</f>
      </c>
      <c r="C183" s="218">
        <f>IF('1045Bi Dati di base lav.'!C172="","",'1045Bi Dati di base lav.'!C172)</f>
      </c>
      <c r="D183" s="219"/>
      <c r="E183" s="92"/>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4">
        <f t="shared" si="2"/>
      </c>
      <c r="AK183" s="95"/>
    </row>
    <row r="184" spans="1:37" s="53" customFormat="1" ht="30" customHeight="1">
      <c r="A184" s="217">
        <f>IF('1045Bi Dati di base lav.'!A173="","",'1045Bi Dati di base lav.'!A173)</f>
      </c>
      <c r="B184" s="218">
        <f>IF('1045Bi Dati di base lav.'!B173="","",'1045Bi Dati di base lav.'!B173)</f>
      </c>
      <c r="C184" s="218">
        <f>IF('1045Bi Dati di base lav.'!C173="","",'1045Bi Dati di base lav.'!C173)</f>
      </c>
      <c r="D184" s="219"/>
      <c r="E184" s="92"/>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4">
        <f t="shared" si="2"/>
      </c>
      <c r="AK184" s="95"/>
    </row>
    <row r="185" spans="1:37" s="53" customFormat="1" ht="30" customHeight="1">
      <c r="A185" s="217">
        <f>IF('1045Bi Dati di base lav.'!A174="","",'1045Bi Dati di base lav.'!A174)</f>
      </c>
      <c r="B185" s="218">
        <f>IF('1045Bi Dati di base lav.'!B174="","",'1045Bi Dati di base lav.'!B174)</f>
      </c>
      <c r="C185" s="218">
        <f>IF('1045Bi Dati di base lav.'!C174="","",'1045Bi Dati di base lav.'!C174)</f>
      </c>
      <c r="D185" s="219"/>
      <c r="E185" s="92"/>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4">
        <f t="shared" si="2"/>
      </c>
      <c r="AK185" s="95"/>
    </row>
    <row r="186" spans="1:37" s="53" customFormat="1" ht="30" customHeight="1">
      <c r="A186" s="217">
        <f>IF('1045Bi Dati di base lav.'!A175="","",'1045Bi Dati di base lav.'!A175)</f>
      </c>
      <c r="B186" s="218">
        <f>IF('1045Bi Dati di base lav.'!B175="","",'1045Bi Dati di base lav.'!B175)</f>
      </c>
      <c r="C186" s="218">
        <f>IF('1045Bi Dati di base lav.'!C175="","",'1045Bi Dati di base lav.'!C175)</f>
      </c>
      <c r="D186" s="219"/>
      <c r="E186" s="92"/>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4">
        <f t="shared" si="2"/>
      </c>
      <c r="AK186" s="95"/>
    </row>
    <row r="187" spans="1:37" s="53" customFormat="1" ht="30" customHeight="1">
      <c r="A187" s="217">
        <f>IF('1045Bi Dati di base lav.'!A176="","",'1045Bi Dati di base lav.'!A176)</f>
      </c>
      <c r="B187" s="218">
        <f>IF('1045Bi Dati di base lav.'!B176="","",'1045Bi Dati di base lav.'!B176)</f>
      </c>
      <c r="C187" s="218">
        <f>IF('1045Bi Dati di base lav.'!C176="","",'1045Bi Dati di base lav.'!C176)</f>
      </c>
      <c r="D187" s="219"/>
      <c r="E187" s="92"/>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4">
        <f t="shared" si="2"/>
      </c>
      <c r="AK187" s="95"/>
    </row>
    <row r="188" spans="1:37" s="53" customFormat="1" ht="30" customHeight="1">
      <c r="A188" s="217">
        <f>IF('1045Bi Dati di base lav.'!A177="","",'1045Bi Dati di base lav.'!A177)</f>
      </c>
      <c r="B188" s="218">
        <f>IF('1045Bi Dati di base lav.'!B177="","",'1045Bi Dati di base lav.'!B177)</f>
      </c>
      <c r="C188" s="218">
        <f>IF('1045Bi Dati di base lav.'!C177="","",'1045Bi Dati di base lav.'!C177)</f>
      </c>
      <c r="D188" s="219"/>
      <c r="E188" s="92"/>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4">
        <f t="shared" si="2"/>
      </c>
      <c r="AK188" s="95"/>
    </row>
    <row r="189" spans="1:37" s="53" customFormat="1" ht="30" customHeight="1">
      <c r="A189" s="217">
        <f>IF('1045Bi Dati di base lav.'!A178="","",'1045Bi Dati di base lav.'!A178)</f>
      </c>
      <c r="B189" s="218">
        <f>IF('1045Bi Dati di base lav.'!B178="","",'1045Bi Dati di base lav.'!B178)</f>
      </c>
      <c r="C189" s="218">
        <f>IF('1045Bi Dati di base lav.'!C178="","",'1045Bi Dati di base lav.'!C178)</f>
      </c>
      <c r="D189" s="219"/>
      <c r="E189" s="9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4">
        <f t="shared" si="2"/>
      </c>
      <c r="AK189" s="95"/>
    </row>
    <row r="190" spans="1:37" s="53" customFormat="1" ht="30" customHeight="1">
      <c r="A190" s="217">
        <f>IF('1045Bi Dati di base lav.'!A179="","",'1045Bi Dati di base lav.'!A179)</f>
      </c>
      <c r="B190" s="218">
        <f>IF('1045Bi Dati di base lav.'!B179="","",'1045Bi Dati di base lav.'!B179)</f>
      </c>
      <c r="C190" s="218">
        <f>IF('1045Bi Dati di base lav.'!C179="","",'1045Bi Dati di base lav.'!C179)</f>
      </c>
      <c r="D190" s="219"/>
      <c r="E190" s="92"/>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4">
        <f t="shared" si="2"/>
      </c>
      <c r="AK190" s="95"/>
    </row>
    <row r="191" spans="1:37" s="53" customFormat="1" ht="30" customHeight="1">
      <c r="A191" s="217">
        <f>IF('1045Bi Dati di base lav.'!A180="","",'1045Bi Dati di base lav.'!A180)</f>
      </c>
      <c r="B191" s="218">
        <f>IF('1045Bi Dati di base lav.'!B180="","",'1045Bi Dati di base lav.'!B180)</f>
      </c>
      <c r="C191" s="218">
        <f>IF('1045Bi Dati di base lav.'!C180="","",'1045Bi Dati di base lav.'!C180)</f>
      </c>
      <c r="D191" s="219"/>
      <c r="E191" s="92"/>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4">
        <f t="shared" si="2"/>
      </c>
      <c r="AK191" s="95"/>
    </row>
    <row r="192" spans="1:37" s="53" customFormat="1" ht="30" customHeight="1">
      <c r="A192" s="217">
        <f>IF('1045Bi Dati di base lav.'!A181="","",'1045Bi Dati di base lav.'!A181)</f>
      </c>
      <c r="B192" s="218">
        <f>IF('1045Bi Dati di base lav.'!B181="","",'1045Bi Dati di base lav.'!B181)</f>
      </c>
      <c r="C192" s="218">
        <f>IF('1045Bi Dati di base lav.'!C181="","",'1045Bi Dati di base lav.'!C181)</f>
      </c>
      <c r="D192" s="219"/>
      <c r="E192" s="92"/>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4">
        <f t="shared" si="2"/>
      </c>
      <c r="AK192" s="95"/>
    </row>
    <row r="193" spans="1:37" s="53" customFormat="1" ht="30" customHeight="1">
      <c r="A193" s="217">
        <f>IF('1045Bi Dati di base lav.'!A182="","",'1045Bi Dati di base lav.'!A182)</f>
      </c>
      <c r="B193" s="218">
        <f>IF('1045Bi Dati di base lav.'!B182="","",'1045Bi Dati di base lav.'!B182)</f>
      </c>
      <c r="C193" s="218">
        <f>IF('1045Bi Dati di base lav.'!C182="","",'1045Bi Dati di base lav.'!C182)</f>
      </c>
      <c r="D193" s="219"/>
      <c r="E193" s="92"/>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4">
        <f t="shared" si="2"/>
      </c>
      <c r="AK193" s="95"/>
    </row>
    <row r="194" spans="1:37" s="53" customFormat="1" ht="30" customHeight="1">
      <c r="A194" s="217">
        <f>IF('1045Bi Dati di base lav.'!A183="","",'1045Bi Dati di base lav.'!A183)</f>
      </c>
      <c r="B194" s="218">
        <f>IF('1045Bi Dati di base lav.'!B183="","",'1045Bi Dati di base lav.'!B183)</f>
      </c>
      <c r="C194" s="218">
        <f>IF('1045Bi Dati di base lav.'!C183="","",'1045Bi Dati di base lav.'!C183)</f>
      </c>
      <c r="D194" s="219"/>
      <c r="E194" s="92"/>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4">
        <f t="shared" si="2"/>
      </c>
      <c r="AK194" s="95"/>
    </row>
    <row r="195" spans="1:37" s="53" customFormat="1" ht="30" customHeight="1">
      <c r="A195" s="217">
        <f>IF('1045Bi Dati di base lav.'!A184="","",'1045Bi Dati di base lav.'!A184)</f>
      </c>
      <c r="B195" s="218">
        <f>IF('1045Bi Dati di base lav.'!B184="","",'1045Bi Dati di base lav.'!B184)</f>
      </c>
      <c r="C195" s="218">
        <f>IF('1045Bi Dati di base lav.'!C184="","",'1045Bi Dati di base lav.'!C184)</f>
      </c>
      <c r="D195" s="219"/>
      <c r="E195" s="92"/>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4">
        <f t="shared" si="2"/>
      </c>
      <c r="AK195" s="95"/>
    </row>
    <row r="196" spans="1:37" s="53" customFormat="1" ht="30" customHeight="1">
      <c r="A196" s="217">
        <f>IF('1045Bi Dati di base lav.'!A185="","",'1045Bi Dati di base lav.'!A185)</f>
      </c>
      <c r="B196" s="218">
        <f>IF('1045Bi Dati di base lav.'!B185="","",'1045Bi Dati di base lav.'!B185)</f>
      </c>
      <c r="C196" s="218">
        <f>IF('1045Bi Dati di base lav.'!C185="","",'1045Bi Dati di base lav.'!C185)</f>
      </c>
      <c r="D196" s="219"/>
      <c r="E196" s="92"/>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4">
        <f t="shared" si="2"/>
      </c>
      <c r="AK196" s="95"/>
    </row>
    <row r="197" spans="1:37" s="53" customFormat="1" ht="30" customHeight="1">
      <c r="A197" s="217">
        <f>IF('1045Bi Dati di base lav.'!A186="","",'1045Bi Dati di base lav.'!A186)</f>
      </c>
      <c r="B197" s="218">
        <f>IF('1045Bi Dati di base lav.'!B186="","",'1045Bi Dati di base lav.'!B186)</f>
      </c>
      <c r="C197" s="218">
        <f>IF('1045Bi Dati di base lav.'!C186="","",'1045Bi Dati di base lav.'!C186)</f>
      </c>
      <c r="D197" s="219"/>
      <c r="E197" s="92"/>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4">
        <f t="shared" si="2"/>
      </c>
      <c r="AK197" s="95"/>
    </row>
    <row r="198" spans="1:37" s="53" customFormat="1" ht="30" customHeight="1">
      <c r="A198" s="217">
        <f>IF('1045Bi Dati di base lav.'!A187="","",'1045Bi Dati di base lav.'!A187)</f>
      </c>
      <c r="B198" s="218">
        <f>IF('1045Bi Dati di base lav.'!B187="","",'1045Bi Dati di base lav.'!B187)</f>
      </c>
      <c r="C198" s="218">
        <f>IF('1045Bi Dati di base lav.'!C187="","",'1045Bi Dati di base lav.'!C187)</f>
      </c>
      <c r="D198" s="219"/>
      <c r="E198" s="92"/>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4">
        <f t="shared" si="2"/>
      </c>
      <c r="AK198" s="95"/>
    </row>
    <row r="199" spans="1:37" s="53" customFormat="1" ht="30" customHeight="1">
      <c r="A199" s="217">
        <f>IF('1045Bi Dati di base lav.'!A188="","",'1045Bi Dati di base lav.'!A188)</f>
      </c>
      <c r="B199" s="218">
        <f>IF('1045Bi Dati di base lav.'!B188="","",'1045Bi Dati di base lav.'!B188)</f>
      </c>
      <c r="C199" s="218">
        <f>IF('1045Bi Dati di base lav.'!C188="","",'1045Bi Dati di base lav.'!C188)</f>
      </c>
      <c r="D199" s="219"/>
      <c r="E199" s="92"/>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4">
        <f t="shared" si="2"/>
      </c>
      <c r="AK199" s="95"/>
    </row>
    <row r="200" spans="1:37" s="53" customFormat="1" ht="30" customHeight="1">
      <c r="A200" s="217">
        <f>IF('1045Bi Dati di base lav.'!A189="","",'1045Bi Dati di base lav.'!A189)</f>
      </c>
      <c r="B200" s="218">
        <f>IF('1045Bi Dati di base lav.'!B189="","",'1045Bi Dati di base lav.'!B189)</f>
      </c>
      <c r="C200" s="218">
        <f>IF('1045Bi Dati di base lav.'!C189="","",'1045Bi Dati di base lav.'!C189)</f>
      </c>
      <c r="D200" s="219"/>
      <c r="E200" s="92"/>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4">
        <f t="shared" si="2"/>
      </c>
      <c r="AK200" s="95"/>
    </row>
    <row r="201" spans="1:37" s="53" customFormat="1" ht="30" customHeight="1">
      <c r="A201" s="217">
        <f>IF('1045Bi Dati di base lav.'!A190="","",'1045Bi Dati di base lav.'!A190)</f>
      </c>
      <c r="B201" s="218">
        <f>IF('1045Bi Dati di base lav.'!B190="","",'1045Bi Dati di base lav.'!B190)</f>
      </c>
      <c r="C201" s="218">
        <f>IF('1045Bi Dati di base lav.'!C190="","",'1045Bi Dati di base lav.'!C190)</f>
      </c>
      <c r="D201" s="219"/>
      <c r="E201" s="92"/>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4">
        <f t="shared" si="2"/>
      </c>
      <c r="AK201" s="95"/>
    </row>
    <row r="202" spans="1:37" s="53" customFormat="1" ht="30" customHeight="1">
      <c r="A202" s="217">
        <f>IF('1045Bi Dati di base lav.'!A191="","",'1045Bi Dati di base lav.'!A191)</f>
      </c>
      <c r="B202" s="218">
        <f>IF('1045Bi Dati di base lav.'!B191="","",'1045Bi Dati di base lav.'!B191)</f>
      </c>
      <c r="C202" s="218">
        <f>IF('1045Bi Dati di base lav.'!C191="","",'1045Bi Dati di base lav.'!C191)</f>
      </c>
      <c r="D202" s="219"/>
      <c r="E202" s="92"/>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4">
        <f t="shared" si="2"/>
      </c>
      <c r="AK202" s="95"/>
    </row>
    <row r="203" spans="1:37" s="53" customFormat="1" ht="30" customHeight="1">
      <c r="A203" s="217">
        <f>IF('1045Bi Dati di base lav.'!A192="","",'1045Bi Dati di base lav.'!A192)</f>
      </c>
      <c r="B203" s="218">
        <f>IF('1045Bi Dati di base lav.'!B192="","",'1045Bi Dati di base lav.'!B192)</f>
      </c>
      <c r="C203" s="218">
        <f>IF('1045Bi Dati di base lav.'!C192="","",'1045Bi Dati di base lav.'!C192)</f>
      </c>
      <c r="D203" s="219"/>
      <c r="E203" s="92"/>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4">
        <f t="shared" si="2"/>
      </c>
      <c r="AK203" s="95"/>
    </row>
    <row r="204" spans="1:37" s="53" customFormat="1" ht="30" customHeight="1">
      <c r="A204" s="217">
        <f>IF('1045Bi Dati di base lav.'!A193="","",'1045Bi Dati di base lav.'!A193)</f>
      </c>
      <c r="B204" s="218">
        <f>IF('1045Bi Dati di base lav.'!B193="","",'1045Bi Dati di base lav.'!B193)</f>
      </c>
      <c r="C204" s="218">
        <f>IF('1045Bi Dati di base lav.'!C193="","",'1045Bi Dati di base lav.'!C193)</f>
      </c>
      <c r="D204" s="219"/>
      <c r="E204" s="92"/>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4">
        <f t="shared" si="2"/>
      </c>
      <c r="AK204" s="95"/>
    </row>
    <row r="205" spans="1:37" s="53" customFormat="1" ht="30" customHeight="1">
      <c r="A205" s="217">
        <f>IF('1045Bi Dati di base lav.'!A194="","",'1045Bi Dati di base lav.'!A194)</f>
      </c>
      <c r="B205" s="218">
        <f>IF('1045Bi Dati di base lav.'!B194="","",'1045Bi Dati di base lav.'!B194)</f>
      </c>
      <c r="C205" s="218">
        <f>IF('1045Bi Dati di base lav.'!C194="","",'1045Bi Dati di base lav.'!C194)</f>
      </c>
      <c r="D205" s="219"/>
      <c r="E205" s="92"/>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4">
        <f t="shared" si="2"/>
      </c>
      <c r="AK205" s="95"/>
    </row>
    <row r="206" spans="1:37" s="53" customFormat="1" ht="30" customHeight="1">
      <c r="A206" s="217">
        <f>IF('1045Bi Dati di base lav.'!A195="","",'1045Bi Dati di base lav.'!A195)</f>
      </c>
      <c r="B206" s="218">
        <f>IF('1045Bi Dati di base lav.'!B195="","",'1045Bi Dati di base lav.'!B195)</f>
      </c>
      <c r="C206" s="218">
        <f>IF('1045Bi Dati di base lav.'!C195="","",'1045Bi Dati di base lav.'!C195)</f>
      </c>
      <c r="D206" s="219"/>
      <c r="E206" s="92"/>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4">
        <f t="shared" si="2"/>
      </c>
      <c r="AK206" s="95"/>
    </row>
    <row r="207" spans="1:37" s="53" customFormat="1" ht="30" customHeight="1">
      <c r="A207" s="217">
        <f>IF('1045Bi Dati di base lav.'!A196="","",'1045Bi Dati di base lav.'!A196)</f>
      </c>
      <c r="B207" s="218">
        <f>IF('1045Bi Dati di base lav.'!B196="","",'1045Bi Dati di base lav.'!B196)</f>
      </c>
      <c r="C207" s="218">
        <f>IF('1045Bi Dati di base lav.'!C196="","",'1045Bi Dati di base lav.'!C196)</f>
      </c>
      <c r="D207" s="219"/>
      <c r="E207" s="92"/>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4">
        <f t="shared" si="2"/>
      </c>
      <c r="AK207" s="95"/>
    </row>
    <row r="208" spans="1:37" s="53" customFormat="1" ht="30" customHeight="1">
      <c r="A208" s="217">
        <f>IF('1045Bi Dati di base lav.'!A197="","",'1045Bi Dati di base lav.'!A197)</f>
      </c>
      <c r="B208" s="218">
        <f>IF('1045Bi Dati di base lav.'!B197="","",'1045Bi Dati di base lav.'!B197)</f>
      </c>
      <c r="C208" s="218">
        <f>IF('1045Bi Dati di base lav.'!C197="","",'1045Bi Dati di base lav.'!C197)</f>
      </c>
      <c r="D208" s="219"/>
      <c r="E208" s="92"/>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4">
        <f t="shared" si="2"/>
      </c>
      <c r="AK208" s="95"/>
    </row>
    <row r="209" spans="1:37" s="53" customFormat="1" ht="30" customHeight="1">
      <c r="A209" s="217">
        <f>IF('1045Bi Dati di base lav.'!A198="","",'1045Bi Dati di base lav.'!A198)</f>
      </c>
      <c r="B209" s="218">
        <f>IF('1045Bi Dati di base lav.'!B198="","",'1045Bi Dati di base lav.'!B198)</f>
      </c>
      <c r="C209" s="218">
        <f>IF('1045Bi Dati di base lav.'!C198="","",'1045Bi Dati di base lav.'!C198)</f>
      </c>
      <c r="D209" s="219"/>
      <c r="E209" s="92"/>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4">
        <f t="shared" si="2"/>
      </c>
      <c r="AK209" s="95"/>
    </row>
    <row r="210" spans="1:37" s="53" customFormat="1" ht="30" customHeight="1">
      <c r="A210" s="217">
        <f>IF('1045Bi Dati di base lav.'!A199="","",'1045Bi Dati di base lav.'!A199)</f>
      </c>
      <c r="B210" s="218">
        <f>IF('1045Bi Dati di base lav.'!B199="","",'1045Bi Dati di base lav.'!B199)</f>
      </c>
      <c r="C210" s="218">
        <f>IF('1045Bi Dati di base lav.'!C199="","",'1045Bi Dati di base lav.'!C199)</f>
      </c>
      <c r="D210" s="219"/>
      <c r="E210" s="92"/>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4">
        <f t="shared" si="2"/>
      </c>
      <c r="AK210" s="95"/>
    </row>
    <row r="211" spans="1:37" s="53" customFormat="1" ht="30" customHeight="1">
      <c r="A211" s="217">
        <f>IF('1045Bi Dati di base lav.'!A200="","",'1045Bi Dati di base lav.'!A200)</f>
      </c>
      <c r="B211" s="218">
        <f>IF('1045Bi Dati di base lav.'!B200="","",'1045Bi Dati di base lav.'!B200)</f>
      </c>
      <c r="C211" s="218">
        <f>IF('1045Bi Dati di base lav.'!C200="","",'1045Bi Dati di base lav.'!C200)</f>
      </c>
      <c r="D211" s="219"/>
      <c r="E211" s="92"/>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4">
        <f t="shared" si="2"/>
      </c>
      <c r="AK211" s="95"/>
    </row>
    <row r="212" spans="1:37" s="53" customFormat="1" ht="30" customHeight="1">
      <c r="A212" s="217">
        <f>IF('1045Bi Dati di base lav.'!A201="","",'1045Bi Dati di base lav.'!A201)</f>
      </c>
      <c r="B212" s="218">
        <f>IF('1045Bi Dati di base lav.'!B201="","",'1045Bi Dati di base lav.'!B201)</f>
      </c>
      <c r="C212" s="218">
        <f>IF('1045Bi Dati di base lav.'!C201="","",'1045Bi Dati di base lav.'!C201)</f>
      </c>
      <c r="D212" s="219"/>
      <c r="E212" s="92"/>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4">
        <f aca="true" t="shared" si="3" ref="AJ212:AJ218">IF(A212="","",SUM(E212:AI212))</f>
      </c>
      <c r="AK212" s="95"/>
    </row>
    <row r="213" spans="1:37" s="53" customFormat="1" ht="30" customHeight="1">
      <c r="A213" s="217">
        <f>IF('1045Bi Dati di base lav.'!A202="","",'1045Bi Dati di base lav.'!A202)</f>
      </c>
      <c r="B213" s="218">
        <f>IF('1045Bi Dati di base lav.'!B202="","",'1045Bi Dati di base lav.'!B202)</f>
      </c>
      <c r="C213" s="218">
        <f>IF('1045Bi Dati di base lav.'!C202="","",'1045Bi Dati di base lav.'!C202)</f>
      </c>
      <c r="D213" s="219"/>
      <c r="E213" s="92"/>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4">
        <f t="shared" si="3"/>
      </c>
      <c r="AK213" s="95"/>
    </row>
    <row r="214" spans="1:37" s="53" customFormat="1" ht="30" customHeight="1">
      <c r="A214" s="217">
        <f>IF('1045Bi Dati di base lav.'!A203="","",'1045Bi Dati di base lav.'!A203)</f>
      </c>
      <c r="B214" s="218">
        <f>IF('1045Bi Dati di base lav.'!B203="","",'1045Bi Dati di base lav.'!B203)</f>
      </c>
      <c r="C214" s="218">
        <f>IF('1045Bi Dati di base lav.'!C203="","",'1045Bi Dati di base lav.'!C203)</f>
      </c>
      <c r="D214" s="219"/>
      <c r="E214" s="92"/>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4">
        <f t="shared" si="3"/>
      </c>
      <c r="AK214" s="95"/>
    </row>
    <row r="215" spans="1:37" s="53" customFormat="1" ht="30" customHeight="1">
      <c r="A215" s="217">
        <f>IF('1045Bi Dati di base lav.'!A204="","",'1045Bi Dati di base lav.'!A204)</f>
      </c>
      <c r="B215" s="218">
        <f>IF('1045Bi Dati di base lav.'!B204="","",'1045Bi Dati di base lav.'!B204)</f>
      </c>
      <c r="C215" s="218">
        <f>IF('1045Bi Dati di base lav.'!C204="","",'1045Bi Dati di base lav.'!C204)</f>
      </c>
      <c r="D215" s="219"/>
      <c r="E215" s="92"/>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4">
        <f t="shared" si="3"/>
      </c>
      <c r="AK215" s="95"/>
    </row>
    <row r="216" spans="1:37" s="53" customFormat="1" ht="30" customHeight="1">
      <c r="A216" s="217">
        <f>IF('1045Bi Dati di base lav.'!A205="","",'1045Bi Dati di base lav.'!A205)</f>
      </c>
      <c r="B216" s="218">
        <f>IF('1045Bi Dati di base lav.'!B205="","",'1045Bi Dati di base lav.'!B205)</f>
      </c>
      <c r="C216" s="218">
        <f>IF('1045Bi Dati di base lav.'!C205="","",'1045Bi Dati di base lav.'!C205)</f>
      </c>
      <c r="D216" s="219"/>
      <c r="E216" s="92"/>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4">
        <f t="shared" si="3"/>
      </c>
      <c r="AK216" s="95"/>
    </row>
    <row r="217" spans="1:37" s="53" customFormat="1" ht="30" customHeight="1">
      <c r="A217" s="217">
        <f>IF('1045Bi Dati di base lav.'!A206="","",'1045Bi Dati di base lav.'!A206)</f>
      </c>
      <c r="B217" s="218">
        <f>IF('1045Bi Dati di base lav.'!B206="","",'1045Bi Dati di base lav.'!B206)</f>
      </c>
      <c r="C217" s="218">
        <f>IF('1045Bi Dati di base lav.'!C206="","",'1045Bi Dati di base lav.'!C206)</f>
      </c>
      <c r="D217" s="219"/>
      <c r="E217" s="92"/>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4">
        <f t="shared" si="3"/>
      </c>
      <c r="AK217" s="95"/>
    </row>
    <row r="218" spans="1:37" s="53" customFormat="1" ht="30" customHeight="1" thickBot="1">
      <c r="A218" s="220">
        <f>IF('1045Bi Dati di base lav.'!A207="","",'1045Bi Dati di base lav.'!A207)</f>
      </c>
      <c r="B218" s="221">
        <f>IF('1045Bi Dati di base lav.'!B207="","",'1045Bi Dati di base lav.'!B207)</f>
      </c>
      <c r="C218" s="221">
        <f>IF('1045Bi Dati di base lav.'!C207="","",'1045Bi Dati di base lav.'!C207)</f>
      </c>
      <c r="D218" s="222"/>
      <c r="E218" s="98"/>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100">
        <f t="shared" si="3"/>
      </c>
      <c r="AK218" s="101"/>
    </row>
    <row r="219" ht="15"/>
  </sheetData>
  <sheetProtection sheet="1" objects="1" scenarios="1" selectLockedCells="1"/>
  <mergeCells count="8">
    <mergeCell ref="A11:B11"/>
    <mergeCell ref="C11:D11"/>
    <mergeCell ref="C2:D2"/>
    <mergeCell ref="C4:D4"/>
    <mergeCell ref="C5:D5"/>
    <mergeCell ref="C6:D6"/>
    <mergeCell ref="C7:D7"/>
    <mergeCell ref="C8:D8"/>
  </mergeCells>
  <conditionalFormatting sqref="C15">
    <cfRule type="expression" priority="17" dxfId="26" stopIfTrue="1">
      <formula>AND(I15&lt;&gt;"",I15&gt;0)</formula>
    </cfRule>
  </conditionalFormatting>
  <conditionalFormatting sqref="D13:D14">
    <cfRule type="expression" priority="13" dxfId="11" stopIfTrue="1">
      <formula>OR(D13="")</formula>
    </cfRule>
  </conditionalFormatting>
  <conditionalFormatting sqref="A13:A14">
    <cfRule type="expression" priority="16" dxfId="11" stopIfTrue="1">
      <formula>OR(A13="")</formula>
    </cfRule>
  </conditionalFormatting>
  <conditionalFormatting sqref="B13:B14">
    <cfRule type="expression" priority="15" dxfId="11" stopIfTrue="1">
      <formula>OR(B13="")</formula>
    </cfRule>
  </conditionalFormatting>
  <conditionalFormatting sqref="C13:C14">
    <cfRule type="expression" priority="14" dxfId="11" stopIfTrue="1">
      <formula>OR(C13="")</formula>
    </cfRule>
  </conditionalFormatting>
  <conditionalFormatting sqref="A20:A218">
    <cfRule type="cellIs" priority="7" dxfId="0" operator="between">
      <formula>7560000000000</formula>
      <formula>7569999999999</formula>
    </cfRule>
    <cfRule type="cellIs" priority="8" dxfId="1" operator="lessThanOrEqual">
      <formula>9999999999</formula>
    </cfRule>
  </conditionalFormatting>
  <conditionalFormatting sqref="A19">
    <cfRule type="cellIs" priority="9" dxfId="0" operator="between">
      <formula>7560000000000</formula>
      <formula>7569999999999</formula>
    </cfRule>
    <cfRule type="cellIs" priority="10" dxfId="1" operator="lessThanOrEqual">
      <formula>9999999999</formula>
    </cfRule>
  </conditionalFormatting>
  <conditionalFormatting sqref="C4:C5">
    <cfRule type="expression" priority="6" dxfId="11">
      <formula>C4=""</formula>
    </cfRule>
  </conditionalFormatting>
  <conditionalFormatting sqref="C6:C8">
    <cfRule type="expression" priority="5" dxfId="11">
      <formula>C6=""</formula>
    </cfRule>
  </conditionalFormatting>
  <conditionalFormatting sqref="E19:AI218">
    <cfRule type="expression" priority="11" dxfId="11" stopIfTrue="1">
      <formula>OR(E19="")</formula>
    </cfRule>
    <cfRule type="cellIs" priority="12" dxfId="10" operator="notBetween">
      <formula>0</formula>
      <formula>24</formula>
    </cfRule>
  </conditionalFormatting>
  <conditionalFormatting sqref="A18">
    <cfRule type="cellIs" priority="3" dxfId="0" operator="between">
      <formula>7560000000000</formula>
      <formula>7569999999999</formula>
    </cfRule>
    <cfRule type="cellIs" priority="4" dxfId="1" operator="lessThanOrEqual">
      <formula>9999999999</formula>
    </cfRule>
  </conditionalFormatting>
  <conditionalFormatting sqref="E18:AI18">
    <cfRule type="expression" priority="1" dxfId="11" stopIfTrue="1">
      <formula>OR(E18="")</formula>
    </cfRule>
    <cfRule type="cellIs" priority="2" dxfId="10" operator="notBetween">
      <formula>0</formula>
      <formula>24</formula>
    </cfRule>
  </conditionalFormatting>
  <dataValidations count="1">
    <dataValidation allowBlank="1" showInputMessage="1" showErrorMessage="1" prompt="Inserire solo le ore per le giornate intere o le mezze giornate o inserire zero." errorTitle="Fehler:" error="Inserire solo le ore per le giornate intere o le mezze giornate o inserire zero." sqref="E19:AI218"/>
  </dataValidations>
  <printOptions/>
  <pageMargins left="0.3937007874015748" right="0.5118110236220472" top="0.7874015748031497" bottom="0.7874015748031497" header="0.31496062992125984" footer="0.31496062992125984"/>
  <pageSetup fitToHeight="0" fitToWidth="1" horizontalDpi="600" verticalDpi="600" orientation="landscape" paperSize="9" scale="38" r:id="rId2"/>
  <headerFooter>
    <oddHeader>&amp;C&amp;"Arial,Fett"&amp;28Rapporto</oddHeader>
    <oddFooter>&amp;L&amp;F / &amp;A&amp;RPagina &amp;P / &amp;N</oddFooter>
  </headerFooter>
  <drawing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AP211"/>
  <sheetViews>
    <sheetView showGridLines="0" zoomScale="85" zoomScaleNormal="85" zoomScaleSheetLayoutView="85" zoomScalePageLayoutView="85" workbookViewId="0" topLeftCell="A1">
      <selection activeCell="A12" sqref="A12"/>
    </sheetView>
  </sheetViews>
  <sheetFormatPr defaultColWidth="0" defaultRowHeight="15" zeroHeight="1"/>
  <cols>
    <col min="1" max="1" width="16.7109375" style="277" customWidth="1"/>
    <col min="2" max="2" width="20.7109375" style="277" customWidth="1"/>
    <col min="3" max="3" width="20.7109375" style="353" customWidth="1"/>
    <col min="4" max="6" width="11.7109375" style="354" customWidth="1"/>
    <col min="7" max="9" width="11.7109375" style="275" customWidth="1"/>
    <col min="10" max="10" width="11.7109375" style="354" customWidth="1"/>
    <col min="11" max="12" width="11.7109375" style="275" customWidth="1"/>
    <col min="13" max="13" width="11.7109375" style="355" customWidth="1"/>
    <col min="14" max="20" width="11.7109375" style="273" customWidth="1"/>
    <col min="21" max="21" width="3.7109375" style="41" customWidth="1"/>
    <col min="22" max="22" width="12.7109375" style="278" hidden="1" customWidth="1"/>
    <col min="23" max="23" width="9.7109375" style="41" hidden="1" customWidth="1"/>
    <col min="24" max="24" width="6.421875" style="41" hidden="1" customWidth="1"/>
    <col min="25" max="25" width="7.28125" style="41" hidden="1" customWidth="1"/>
    <col min="26" max="26" width="10.28125" style="42" hidden="1" customWidth="1"/>
    <col min="27" max="28" width="9.28125" style="42" hidden="1" customWidth="1"/>
    <col min="29" max="29" width="10.28125" style="42" hidden="1" customWidth="1"/>
    <col min="30" max="31" width="12.28125" style="12" hidden="1" customWidth="1"/>
    <col min="32" max="32" width="10.7109375" style="12" hidden="1" customWidth="1"/>
    <col min="33" max="33" width="10.00390625" style="45" hidden="1" customWidth="1"/>
    <col min="34" max="34" width="9.57421875" style="45" hidden="1" customWidth="1"/>
    <col min="35" max="36" width="10.00390625" style="12" hidden="1" customWidth="1"/>
    <col min="37" max="37" width="13.28125" style="41" hidden="1" customWidth="1"/>
    <col min="38" max="38" width="13.28125" style="277" hidden="1" customWidth="1"/>
    <col min="39" max="39" width="9.00390625" style="277" hidden="1" customWidth="1"/>
    <col min="40" max="40" width="9.7109375" style="277" hidden="1" customWidth="1"/>
    <col min="41" max="41" width="12.57421875" style="277" hidden="1" customWidth="1"/>
    <col min="42" max="42" width="8.28125" style="277" hidden="1" customWidth="1"/>
    <col min="43" max="16384" width="8.57421875" style="277" hidden="1" customWidth="1"/>
  </cols>
  <sheetData>
    <row r="1" spans="2:22" s="53" customFormat="1" ht="16.5" customHeight="1">
      <c r="B1" s="83" t="s">
        <v>336</v>
      </c>
      <c r="C1" s="444" t="str">
        <f>'1045Ai Domanda'!D6</f>
        <v> / </v>
      </c>
      <c r="D1" s="445"/>
      <c r="E1" s="58"/>
      <c r="G1" s="57"/>
      <c r="H1" s="57"/>
      <c r="I1" s="57"/>
      <c r="J1" s="57">
        <f>Übersetzungstexte!A$167</f>
      </c>
      <c r="M1" s="57"/>
      <c r="Q1" s="59"/>
      <c r="V1" s="71"/>
    </row>
    <row r="2" spans="2:22" s="53" customFormat="1" ht="16.5" customHeight="1" thickBot="1">
      <c r="B2" s="84" t="s">
        <v>337</v>
      </c>
      <c r="C2" s="446">
        <f>'1045Ai Domanda'!D24</f>
      </c>
      <c r="D2" s="447"/>
      <c r="E2" s="58"/>
      <c r="J2" s="61"/>
      <c r="Q2" s="62"/>
      <c r="V2" s="71"/>
    </row>
    <row r="3" spans="4:22" s="31" customFormat="1" ht="51" customHeight="1" thickBot="1">
      <c r="D3" s="63"/>
      <c r="E3" s="63"/>
      <c r="F3" s="53"/>
      <c r="G3" s="61"/>
      <c r="H3" s="61"/>
      <c r="I3" s="61"/>
      <c r="J3" s="61"/>
      <c r="M3" s="53"/>
      <c r="N3" s="64"/>
      <c r="Q3" s="62"/>
      <c r="V3" s="63"/>
    </row>
    <row r="4" spans="1:41" s="135" customFormat="1" ht="16.5" customHeight="1">
      <c r="A4" s="380" t="s">
        <v>395</v>
      </c>
      <c r="B4" s="311"/>
      <c r="C4" s="312"/>
      <c r="D4" s="141"/>
      <c r="E4" s="141"/>
      <c r="F4" s="141"/>
      <c r="G4" s="141"/>
      <c r="H4" s="141"/>
      <c r="I4" s="141"/>
      <c r="J4" s="141"/>
      <c r="K4" s="141"/>
      <c r="L4" s="141"/>
      <c r="M4" s="141"/>
      <c r="N4" s="313"/>
      <c r="O4" s="313"/>
      <c r="P4" s="313"/>
      <c r="Q4" s="313"/>
      <c r="R4" s="313"/>
      <c r="S4" s="313"/>
      <c r="T4" s="376" t="s">
        <v>403</v>
      </c>
      <c r="U4" s="133"/>
      <c r="V4" s="314"/>
      <c r="W4" s="133"/>
      <c r="X4" s="133"/>
      <c r="Y4" s="133">
        <f>SUM(Y12:Y211)</f>
        <v>0</v>
      </c>
      <c r="Z4" s="133"/>
      <c r="AA4" s="133">
        <f>SUM(AA12:AA211)</f>
        <v>0</v>
      </c>
      <c r="AB4" s="134"/>
      <c r="AC4" s="134">
        <f>'1045Ai Domanda'!$B$29</f>
        <v>0</v>
      </c>
      <c r="AE4" s="133">
        <f aca="true" t="shared" si="0" ref="AE4:AO4">SUM(AE12:AE211)</f>
        <v>0</v>
      </c>
      <c r="AF4" s="133">
        <f t="shared" si="0"/>
        <v>0</v>
      </c>
      <c r="AG4" s="133">
        <f t="shared" si="0"/>
        <v>0</v>
      </c>
      <c r="AH4" s="133">
        <f t="shared" si="0"/>
        <v>0</v>
      </c>
      <c r="AI4" s="133">
        <f t="shared" si="0"/>
        <v>0</v>
      </c>
      <c r="AJ4" s="133">
        <f t="shared" si="0"/>
        <v>0</v>
      </c>
      <c r="AK4" s="133">
        <f t="shared" si="0"/>
        <v>0</v>
      </c>
      <c r="AL4" s="133">
        <f t="shared" si="0"/>
        <v>0</v>
      </c>
      <c r="AM4" s="133">
        <f t="shared" si="0"/>
        <v>0</v>
      </c>
      <c r="AN4" s="133">
        <f t="shared" si="0"/>
        <v>0</v>
      </c>
      <c r="AO4" s="133">
        <f t="shared" si="0"/>
        <v>0</v>
      </c>
    </row>
    <row r="5" spans="1:40" s="135" customFormat="1" ht="16.5" customHeight="1">
      <c r="A5" s="142"/>
      <c r="B5" s="362" t="s">
        <v>397</v>
      </c>
      <c r="C5" s="316">
        <f>SUM(AG12:AG111)</f>
        <v>0</v>
      </c>
      <c r="D5" s="317"/>
      <c r="E5" s="317"/>
      <c r="F5" s="180" t="s">
        <v>483</v>
      </c>
      <c r="G5" s="318">
        <f>'1045Ai Domanda'!B30</f>
      </c>
      <c r="H5" s="317"/>
      <c r="I5" s="317"/>
      <c r="J5" s="317"/>
      <c r="K5" s="317"/>
      <c r="L5" s="319"/>
      <c r="M5" s="180" t="s">
        <v>399</v>
      </c>
      <c r="N5" s="319">
        <f>Y6</f>
        <v>0</v>
      </c>
      <c r="O5" s="315"/>
      <c r="P5" s="315"/>
      <c r="Q5" s="315"/>
      <c r="R5" s="315"/>
      <c r="S5" s="181" t="s">
        <v>401</v>
      </c>
      <c r="T5" s="320">
        <f>AF5</f>
        <v>0</v>
      </c>
      <c r="U5" s="133"/>
      <c r="V5" s="314"/>
      <c r="W5" s="133"/>
      <c r="X5" s="133"/>
      <c r="Y5" s="133"/>
      <c r="Z5" s="134"/>
      <c r="AA5" s="134"/>
      <c r="AB5" s="134"/>
      <c r="AC5" s="134"/>
      <c r="AF5" s="134">
        <f>IF(AF4=0,0,MAX((AO4)*'1045Ai Domanda'!B30,0))</f>
        <v>0</v>
      </c>
      <c r="AG5" s="143"/>
      <c r="AH5" s="143"/>
      <c r="AK5" s="133"/>
      <c r="AL5" s="140"/>
      <c r="AM5" s="134"/>
      <c r="AN5" s="134"/>
    </row>
    <row r="6" spans="1:37" s="135" customFormat="1" ht="16.5" customHeight="1" thickBot="1">
      <c r="A6" s="144"/>
      <c r="B6" s="145" t="s">
        <v>396</v>
      </c>
      <c r="C6" s="322">
        <f>SUM(AH12:AH111)</f>
        <v>0</v>
      </c>
      <c r="D6" s="323"/>
      <c r="E6" s="323"/>
      <c r="F6" s="145" t="s">
        <v>398</v>
      </c>
      <c r="G6" s="324">
        <f>'1045Ai Domanda'!B28</f>
      </c>
      <c r="H6" s="323"/>
      <c r="I6" s="323"/>
      <c r="J6" s="323"/>
      <c r="K6" s="323"/>
      <c r="L6" s="325"/>
      <c r="M6" s="145" t="s">
        <v>400</v>
      </c>
      <c r="N6" s="325">
        <f>'1045Ai Domanda'!B29</f>
        <v>0</v>
      </c>
      <c r="O6" s="321"/>
      <c r="P6" s="321"/>
      <c r="Q6" s="321"/>
      <c r="R6" s="321"/>
      <c r="S6" s="182" t="s">
        <v>402</v>
      </c>
      <c r="T6" s="326">
        <f>AF6</f>
        <v>0</v>
      </c>
      <c r="U6" s="133"/>
      <c r="V6" s="314"/>
      <c r="W6" s="133"/>
      <c r="X6" s="133"/>
      <c r="Y6" s="146">
        <f>IF(AI4&lt;=AJ4,0,MAX(ROUND(Y4/(AI4-AJ4),4),0))</f>
        <v>0</v>
      </c>
      <c r="Z6" s="134"/>
      <c r="AA6" s="134"/>
      <c r="AB6" s="134"/>
      <c r="AC6" s="134"/>
      <c r="AF6" s="134">
        <f>AF4+AF5</f>
        <v>0</v>
      </c>
      <c r="AG6" s="143"/>
      <c r="AH6" s="143"/>
      <c r="AK6" s="133"/>
    </row>
    <row r="7" spans="3:37" s="135" customFormat="1" ht="16.5" customHeight="1" thickBot="1">
      <c r="C7" s="327"/>
      <c r="D7" s="328"/>
      <c r="E7" s="328"/>
      <c r="F7" s="328"/>
      <c r="G7" s="267"/>
      <c r="H7" s="267"/>
      <c r="I7" s="267"/>
      <c r="J7" s="328"/>
      <c r="K7" s="267"/>
      <c r="L7" s="267"/>
      <c r="M7" s="143"/>
      <c r="N7" s="133"/>
      <c r="O7" s="133"/>
      <c r="P7" s="133"/>
      <c r="Q7" s="133"/>
      <c r="R7" s="133"/>
      <c r="S7" s="133"/>
      <c r="T7" s="133"/>
      <c r="U7" s="133"/>
      <c r="V7" s="329"/>
      <c r="W7" s="133"/>
      <c r="X7" s="133"/>
      <c r="Y7" s="146"/>
      <c r="Z7" s="134"/>
      <c r="AA7" s="134"/>
      <c r="AB7" s="134"/>
      <c r="AC7" s="134"/>
      <c r="AF7" s="134"/>
      <c r="AG7" s="143"/>
      <c r="AH7" s="143"/>
      <c r="AK7" s="133"/>
    </row>
    <row r="8" spans="1:42" s="154" customFormat="1" ht="16.5" customHeight="1" thickBot="1">
      <c r="A8" s="126" t="s">
        <v>338</v>
      </c>
      <c r="B8" s="148"/>
      <c r="C8" s="148"/>
      <c r="D8" s="147" t="s">
        <v>404</v>
      </c>
      <c r="E8" s="149">
        <f>SUM(E12:E111)</f>
        <v>0</v>
      </c>
      <c r="F8" s="149">
        <f aca="true" t="shared" si="1" ref="F8:R8">SUM(F12:F111)</f>
        <v>0</v>
      </c>
      <c r="G8" s="149">
        <f t="shared" si="1"/>
        <v>0</v>
      </c>
      <c r="H8" s="149"/>
      <c r="I8" s="149"/>
      <c r="J8" s="149"/>
      <c r="K8" s="149">
        <f t="shared" si="1"/>
        <v>0</v>
      </c>
      <c r="L8" s="149"/>
      <c r="M8" s="149">
        <f t="shared" si="1"/>
        <v>0</v>
      </c>
      <c r="N8" s="149">
        <f t="shared" si="1"/>
        <v>0</v>
      </c>
      <c r="O8" s="149"/>
      <c r="P8" s="149"/>
      <c r="Q8" s="149"/>
      <c r="R8" s="149">
        <f t="shared" si="1"/>
        <v>0</v>
      </c>
      <c r="S8" s="149"/>
      <c r="T8" s="150"/>
      <c r="U8" s="151"/>
      <c r="V8" s="152"/>
      <c r="W8" s="151"/>
      <c r="X8" s="153" t="s">
        <v>231</v>
      </c>
      <c r="Y8" s="154" t="s">
        <v>236</v>
      </c>
      <c r="Z8" s="154" t="s">
        <v>232</v>
      </c>
      <c r="AA8" s="154" t="s">
        <v>233</v>
      </c>
      <c r="AB8" s="154" t="s">
        <v>234</v>
      </c>
      <c r="AC8" s="154" t="s">
        <v>237</v>
      </c>
      <c r="AD8" s="154" t="s">
        <v>238</v>
      </c>
      <c r="AF8" s="154" t="s">
        <v>239</v>
      </c>
      <c r="AI8" s="140"/>
      <c r="AJ8" s="140"/>
      <c r="AK8" s="140" t="s">
        <v>240</v>
      </c>
      <c r="AL8" s="140" t="s">
        <v>240</v>
      </c>
      <c r="AM8" s="140"/>
      <c r="AN8" s="140"/>
      <c r="AO8" s="140" t="s">
        <v>241</v>
      </c>
      <c r="AP8" s="140"/>
    </row>
    <row r="9" spans="1:42" s="52" customFormat="1" ht="12.75" customHeight="1">
      <c r="A9" s="486" t="s">
        <v>339</v>
      </c>
      <c r="B9" s="488" t="s">
        <v>340</v>
      </c>
      <c r="C9" s="490" t="s">
        <v>341</v>
      </c>
      <c r="D9" s="492" t="s">
        <v>405</v>
      </c>
      <c r="E9" s="494" t="s">
        <v>406</v>
      </c>
      <c r="F9" s="502" t="s">
        <v>348</v>
      </c>
      <c r="G9" s="442" t="s">
        <v>318</v>
      </c>
      <c r="H9" s="497" t="s">
        <v>319</v>
      </c>
      <c r="I9" s="498"/>
      <c r="J9" s="499"/>
      <c r="K9" s="494" t="s">
        <v>393</v>
      </c>
      <c r="L9" s="494" t="s">
        <v>349</v>
      </c>
      <c r="M9" s="500" t="s">
        <v>408</v>
      </c>
      <c r="N9" s="496" t="s">
        <v>409</v>
      </c>
      <c r="O9" s="463"/>
      <c r="P9" s="460" t="s">
        <v>497</v>
      </c>
      <c r="Q9" s="460" t="s">
        <v>484</v>
      </c>
      <c r="R9" s="508" t="s">
        <v>410</v>
      </c>
      <c r="S9" s="504" t="s">
        <v>485</v>
      </c>
      <c r="T9" s="506" t="s">
        <v>411</v>
      </c>
      <c r="U9" s="44"/>
      <c r="V9" s="72"/>
      <c r="W9" s="44"/>
      <c r="X9" s="51"/>
      <c r="AI9" s="37"/>
      <c r="AJ9" s="37"/>
      <c r="AK9" s="37"/>
      <c r="AL9" s="37"/>
      <c r="AM9" s="37"/>
      <c r="AN9" s="37"/>
      <c r="AO9" s="37"/>
      <c r="AP9" s="37"/>
    </row>
    <row r="10" spans="1:42" ht="50.25" customHeight="1">
      <c r="A10" s="487"/>
      <c r="B10" s="489"/>
      <c r="C10" s="491"/>
      <c r="D10" s="493"/>
      <c r="E10" s="495"/>
      <c r="F10" s="503"/>
      <c r="G10" s="443"/>
      <c r="H10" s="70" t="s">
        <v>350</v>
      </c>
      <c r="I10" s="360" t="s">
        <v>351</v>
      </c>
      <c r="J10" s="360" t="s">
        <v>407</v>
      </c>
      <c r="K10" s="495"/>
      <c r="L10" s="495"/>
      <c r="M10" s="501"/>
      <c r="N10" s="178">
        <v>1</v>
      </c>
      <c r="O10" s="179">
        <v>0.8</v>
      </c>
      <c r="P10" s="461"/>
      <c r="Q10" s="461"/>
      <c r="R10" s="509"/>
      <c r="S10" s="505"/>
      <c r="T10" s="507"/>
      <c r="U10" s="30"/>
      <c r="V10" s="73" t="s">
        <v>275</v>
      </c>
      <c r="W10" s="46" t="s">
        <v>274</v>
      </c>
      <c r="X10" s="30" t="s">
        <v>249</v>
      </c>
      <c r="Y10" s="46" t="s">
        <v>250</v>
      </c>
      <c r="Z10" s="46" t="s">
        <v>251</v>
      </c>
      <c r="AA10" s="47" t="s">
        <v>248</v>
      </c>
      <c r="AB10" s="47" t="s">
        <v>245</v>
      </c>
      <c r="AC10" s="47" t="s">
        <v>246</v>
      </c>
      <c r="AD10" s="48" t="s">
        <v>252</v>
      </c>
      <c r="AE10" s="48" t="s">
        <v>253</v>
      </c>
      <c r="AF10" s="47" t="s">
        <v>247</v>
      </c>
      <c r="AG10" s="48" t="s">
        <v>254</v>
      </c>
      <c r="AH10" s="48" t="s">
        <v>255</v>
      </c>
      <c r="AI10" s="48" t="s">
        <v>256</v>
      </c>
      <c r="AJ10" s="48" t="s">
        <v>257</v>
      </c>
      <c r="AK10" s="47" t="s">
        <v>260</v>
      </c>
      <c r="AL10" s="48" t="s">
        <v>259</v>
      </c>
      <c r="AM10" s="48" t="s">
        <v>258</v>
      </c>
      <c r="AN10" s="48" t="s">
        <v>261</v>
      </c>
      <c r="AO10" s="46" t="s">
        <v>262</v>
      </c>
      <c r="AP10" s="50"/>
    </row>
    <row r="11" spans="1:41" s="298" customFormat="1" ht="16.5" customHeight="1">
      <c r="A11" s="211" t="s">
        <v>280</v>
      </c>
      <c r="B11" s="330" t="s">
        <v>281</v>
      </c>
      <c r="C11" s="331" t="s">
        <v>282</v>
      </c>
      <c r="D11" s="332">
        <v>28.09</v>
      </c>
      <c r="E11" s="333">
        <v>176</v>
      </c>
      <c r="F11" s="334">
        <v>91</v>
      </c>
      <c r="G11" s="334">
        <v>8</v>
      </c>
      <c r="H11" s="335">
        <v>12</v>
      </c>
      <c r="I11" s="336">
        <v>1</v>
      </c>
      <c r="J11" s="337">
        <v>11</v>
      </c>
      <c r="K11" s="333">
        <v>66</v>
      </c>
      <c r="L11" s="338">
        <v>5</v>
      </c>
      <c r="M11" s="332">
        <v>61</v>
      </c>
      <c r="N11" s="339">
        <v>1713.49</v>
      </c>
      <c r="O11" s="337">
        <v>1370.79</v>
      </c>
      <c r="P11" s="333">
        <v>0</v>
      </c>
      <c r="Q11" s="338">
        <v>179.78</v>
      </c>
      <c r="R11" s="332">
        <v>1191.02</v>
      </c>
      <c r="S11" s="333">
        <v>109.66</v>
      </c>
      <c r="T11" s="340">
        <v>1300.68</v>
      </c>
      <c r="U11" s="341"/>
      <c r="V11" s="342"/>
      <c r="W11" s="342"/>
      <c r="X11" s="341"/>
      <c r="Y11" s="341"/>
      <c r="Z11" s="343"/>
      <c r="AA11" s="343"/>
      <c r="AB11" s="343"/>
      <c r="AC11" s="343"/>
      <c r="AD11" s="343"/>
      <c r="AE11" s="343"/>
      <c r="AF11" s="343"/>
      <c r="AG11" s="294"/>
      <c r="AH11" s="344"/>
      <c r="AI11" s="343"/>
      <c r="AJ11" s="343"/>
      <c r="AK11" s="342"/>
      <c r="AL11" s="297"/>
      <c r="AM11" s="343"/>
      <c r="AN11" s="343"/>
      <c r="AO11" s="343"/>
    </row>
    <row r="12" spans="1:41" s="135" customFormat="1" ht="16.5" customHeight="1">
      <c r="A12" s="155">
        <f>IF('1045Bi Dati di base lav.'!A8="","",'1045Bi Dati di base lav.'!A8)</f>
      </c>
      <c r="B12" s="156">
        <f>IF('1045Bi Dati di base lav.'!B8="","",'1045Bi Dati di base lav.'!B8)</f>
      </c>
      <c r="C12" s="157">
        <f>IF('1045Bi Dati di base lav.'!C8="","",'1045Bi Dati di base lav.'!C8)</f>
      </c>
      <c r="D12" s="232">
        <f>IF('1045Bi Dati di base lav.'!AF8="","",IF('1045Bi Dati di base lav.'!AF8*E12&gt;'1045Ai Domanda'!$B$28,'1045Ai Domanda'!$B$28/E12,'1045Bi Dati di base lav.'!AF8))</f>
      </c>
      <c r="E12" s="233">
        <f>IF('1045Bi Dati di base lav.'!M8="","",'1045Bi Dati di base lav.'!M8)</f>
      </c>
      <c r="F12" s="227">
        <f>IF('1045Bi Dati di base lav.'!N8="","",'1045Bi Dati di base lav.'!N8)</f>
      </c>
      <c r="G12" s="228">
        <f>IF('1045Bi Dati di base lav.'!O8="","",'1045Bi Dati di base lav.'!O8)</f>
      </c>
      <c r="H12" s="229">
        <f>IF('1045Bi Dati di base lav.'!P8="","",'1045Bi Dati di base lav.'!P8)</f>
      </c>
      <c r="I12" s="230">
        <f>IF('1045Bi Dati di base lav.'!Q8="","",'1045Bi Dati di base lav.'!Q8)</f>
      </c>
      <c r="J12" s="345">
        <f aca="true" t="shared" si="2" ref="J12:J43">IF(A12="","",X12)</f>
      </c>
      <c r="K12" s="233">
        <f>Y12</f>
      </c>
      <c r="L12" s="346">
        <f>IF('1045Bi Dati di base lav.'!R8="","",'1045Bi Dati di base lav.'!R8)</f>
      </c>
      <c r="M12" s="232">
        <f aca="true" t="shared" si="3" ref="M12:O14">Z12</f>
      </c>
      <c r="N12" s="347">
        <f t="shared" si="3"/>
      </c>
      <c r="O12" s="345">
        <f t="shared" si="3"/>
      </c>
      <c r="P12" s="348">
        <f>AD12</f>
      </c>
      <c r="Q12" s="231">
        <f>AC12</f>
      </c>
      <c r="R12" s="232">
        <f>AF12</f>
      </c>
      <c r="S12" s="233">
        <f>IF(N12="","",MAX((N12-AE12)*'1045Ai Domanda'!$B$30,0))</f>
      </c>
      <c r="T12" s="234">
        <f>IF(S12="","",R12+S12)</f>
      </c>
      <c r="U12" s="151"/>
      <c r="V12" s="158">
        <f>IF('1045Bi Dati di base lav.'!L8="","",'1045Bi Dati di base lav.'!L8)</f>
      </c>
      <c r="W12" s="158">
        <f>IF($C12="","",'1045Ei Calcolo'!D12)</f>
      </c>
      <c r="X12" s="151">
        <f>IF(AND('1045Bi Dati di base lav.'!P8="",'1045Bi Dati di base lav.'!Q8=""),0,'1045Bi Dati di base lav.'!P8-'1045Bi Dati di base lav.'!Q8)</f>
        <v>0</v>
      </c>
      <c r="Y12" s="151">
        <f>IF(OR($C12="",'1045Bi Dati di base lav.'!M8="",F12="",'1045Bi Dati di base lav.'!O8="",X12=""),"",'1045Bi Dati di base lav.'!M8-F12-'1045Bi Dati di base lav.'!O8-X12)</f>
      </c>
      <c r="Z12" s="134">
        <f>IF(K12="","",K12-'1045Bi Dati di base lav.'!R8)</f>
      </c>
      <c r="AA12" s="134">
        <f>IF(OR($C12="",K12="",D12="",M12&lt;0),"",MAX(M12*D12,0))</f>
      </c>
      <c r="AB12" s="134">
        <f>IF(OR($C12="",N12=""),"",AA12*0.8)</f>
      </c>
      <c r="AC12" s="134">
        <f aca="true" t="shared" si="4" ref="AC12:AC43">IF(OR($C12="",D12="",N12=""),"",$AC$4/5*V12*D12*0.8)</f>
      </c>
      <c r="AD12" s="134">
        <f>IF(OR($C12="",K12="",N12=""),"",MAX(O12+'1045Bi Dati di base lav.'!S8-N12,0))</f>
      </c>
      <c r="AE12" s="134">
        <f>'1045Bi Dati di base lav.'!S8</f>
        <v>0</v>
      </c>
      <c r="AF12" s="134">
        <f>IF(OR($C12="",N12=""),"",MAX(O12-Q12-AD12,0))</f>
      </c>
      <c r="AG12" s="139">
        <f>IF('1045Bi Dati di base lav.'!M8="",0,1)</f>
        <v>0</v>
      </c>
      <c r="AH12" s="143">
        <f>IF(R12="",0,IF(ROUND(R12,2)&lt;=0,0,1))</f>
        <v>0</v>
      </c>
      <c r="AI12" s="134">
        <f>IF('1045Bi Dati di base lav.'!M8="",0,'1045Bi Dati di base lav.'!M8)</f>
        <v>0</v>
      </c>
      <c r="AJ12" s="134">
        <f>IF('1045Bi Dati di base lav.'!M8="",0,'1045Bi Dati di base lav.'!O8)</f>
        <v>0</v>
      </c>
      <c r="AK12" s="158">
        <f>IF('1045Bi Dati di base lav.'!U8&gt;0,AA12,0)</f>
        <v>0</v>
      </c>
      <c r="AL12" s="140">
        <f>IF('1045Bi Dati di base lav.'!U8&gt;0,'1045Bi Dati di base lav.'!S8,0)</f>
        <v>0</v>
      </c>
      <c r="AM12" s="134">
        <f>'1045Bi Dati di base lav.'!M8</f>
        <v>0</v>
      </c>
      <c r="AN12" s="134">
        <f>'1045Bi Dati di base lav.'!O8</f>
        <v>0</v>
      </c>
      <c r="AO12" s="134">
        <f>IF(AK12="",0,MAX(AK12-AL12,0))</f>
        <v>0</v>
      </c>
    </row>
    <row r="13" spans="1:41" s="135" customFormat="1" ht="16.5" customHeight="1">
      <c r="A13" s="159">
        <f>IF('1045Bi Dati di base lav.'!A9="","",'1045Bi Dati di base lav.'!A9)</f>
      </c>
      <c r="B13" s="160">
        <f>IF('1045Bi Dati di base lav.'!B9="","",'1045Bi Dati di base lav.'!B9)</f>
      </c>
      <c r="C13" s="161">
        <f>IF('1045Bi Dati di base lav.'!C9="","",'1045Bi Dati di base lav.'!C9)</f>
      </c>
      <c r="D13" s="232">
        <f>IF('1045Bi Dati di base lav.'!AF9="","",IF('1045Bi Dati di base lav.'!AF9*E13&gt;'1045Ai Domanda'!$B$28,'1045Ai Domanda'!$B$28/E13,'1045Bi Dati di base lav.'!AF9))</f>
      </c>
      <c r="E13" s="240">
        <f>IF('1045Bi Dati di base lav.'!M9="","",'1045Bi Dati di base lav.'!M9)</f>
      </c>
      <c r="F13" s="228">
        <f>IF('1045Bi Dati di base lav.'!N9="","",'1045Bi Dati di base lav.'!N9)</f>
      </c>
      <c r="G13" s="235">
        <f>IF('1045Bi Dati di base lav.'!O9="","",'1045Bi Dati di base lav.'!O9)</f>
      </c>
      <c r="H13" s="236">
        <f>IF('1045Bi Dati di base lav.'!P9="","",'1045Bi Dati di base lav.'!P9)</f>
      </c>
      <c r="I13" s="237">
        <f>IF('1045Bi Dati di base lav.'!Q9="","",'1045Bi Dati di base lav.'!Q9)</f>
      </c>
      <c r="J13" s="349">
        <f t="shared" si="2"/>
      </c>
      <c r="K13" s="240">
        <f>Y13</f>
      </c>
      <c r="L13" s="238">
        <f>IF('1045Bi Dati di base lav.'!R9="","",'1045Bi Dati di base lav.'!R9)</f>
      </c>
      <c r="M13" s="239">
        <f t="shared" si="3"/>
      </c>
      <c r="N13" s="350">
        <f t="shared" si="3"/>
      </c>
      <c r="O13" s="349">
        <f t="shared" si="3"/>
      </c>
      <c r="P13" s="240">
        <f aca="true" t="shared" si="5" ref="P13:P76">AD13</f>
      </c>
      <c r="Q13" s="238">
        <f>AC13</f>
      </c>
      <c r="R13" s="239">
        <f>AF13</f>
      </c>
      <c r="S13" s="240">
        <f>IF(N13="","",MAX((N13-AE13)*'1045Ai Domanda'!$B$30,0))</f>
      </c>
      <c r="T13" s="241">
        <f aca="true" t="shared" si="6" ref="T13:T76">IF(S13="","",R13+S13)</f>
      </c>
      <c r="U13" s="151"/>
      <c r="V13" s="158">
        <f>IF('1045Bi Dati di base lav.'!L9="","",'1045Bi Dati di base lav.'!L9)</f>
      </c>
      <c r="W13" s="158">
        <f>IF($C13="","",'1045Ei Calcolo'!D13)</f>
      </c>
      <c r="X13" s="151">
        <f>IF(AND('1045Bi Dati di base lav.'!P9="",'1045Bi Dati di base lav.'!Q9=""),0,'1045Bi Dati di base lav.'!P9-'1045Bi Dati di base lav.'!Q9)</f>
        <v>0</v>
      </c>
      <c r="Y13" s="151">
        <f>IF(OR($C13="",'1045Bi Dati di base lav.'!M9="",F13="",'1045Bi Dati di base lav.'!O9="",X13=""),"",'1045Bi Dati di base lav.'!M9-F13-'1045Bi Dati di base lav.'!O9-X13)</f>
      </c>
      <c r="Z13" s="134">
        <f>IF(K13="","",K13-'1045Bi Dati di base lav.'!R9)</f>
      </c>
      <c r="AA13" s="134">
        <f aca="true" t="shared" si="7" ref="AA13:AA76">IF(OR($C13="",K13="",D13="",M13&lt;0),"",MAX(M13*D13,0))</f>
      </c>
      <c r="AB13" s="134">
        <f aca="true" t="shared" si="8" ref="AB13:AB76">IF(OR($C13="",N13=""),"",AA13*0.8)</f>
      </c>
      <c r="AC13" s="134">
        <f t="shared" si="4"/>
      </c>
      <c r="AD13" s="134">
        <f>IF(OR($C13="",K13="",N13=""),"",MAX(O13+'1045Bi Dati di base lav.'!S9-N13,0))</f>
      </c>
      <c r="AE13" s="134">
        <f>'1045Bi Dati di base lav.'!S9</f>
        <v>0</v>
      </c>
      <c r="AF13" s="134">
        <f aca="true" t="shared" si="9" ref="AF13:AF76">IF(OR($C13="",N13=""),"",MAX(O13-Q13-AD13,0))</f>
      </c>
      <c r="AG13" s="139">
        <f>IF('1045Bi Dati di base lav.'!M9="",0,1)</f>
        <v>0</v>
      </c>
      <c r="AH13" s="143">
        <f>IF(R13="",0,IF(ROUND(R13,2)&lt;=0,0,1))</f>
        <v>0</v>
      </c>
      <c r="AI13" s="134">
        <f>IF('1045Bi Dati di base lav.'!M9="",0,'1045Bi Dati di base lav.'!M9)</f>
        <v>0</v>
      </c>
      <c r="AJ13" s="134">
        <f>IF('1045Bi Dati di base lav.'!M9="",0,'1045Bi Dati di base lav.'!O9)</f>
        <v>0</v>
      </c>
      <c r="AK13" s="158">
        <f>IF('1045Bi Dati di base lav.'!U9&gt;0,AA13,0)</f>
        <v>0</v>
      </c>
      <c r="AL13" s="140">
        <f>IF('1045Bi Dati di base lav.'!U9&gt;0,'1045Bi Dati di base lav.'!S9,0)</f>
        <v>0</v>
      </c>
      <c r="AM13" s="134">
        <f>'1045Bi Dati di base lav.'!M9</f>
        <v>0</v>
      </c>
      <c r="AN13" s="134">
        <f>'1045Bi Dati di base lav.'!O9</f>
        <v>0</v>
      </c>
      <c r="AO13" s="134">
        <f>IF(AK13="",0,MAX(AK13-AL13,0))</f>
        <v>0</v>
      </c>
    </row>
    <row r="14" spans="1:41" s="135" customFormat="1" ht="16.5" customHeight="1">
      <c r="A14" s="159">
        <f>IF('1045Bi Dati di base lav.'!A10="","",'1045Bi Dati di base lav.'!A10)</f>
      </c>
      <c r="B14" s="160">
        <f>IF('1045Bi Dati di base lav.'!B10="","",'1045Bi Dati di base lav.'!B10)</f>
      </c>
      <c r="C14" s="161">
        <f>IF('1045Bi Dati di base lav.'!C10="","",'1045Bi Dati di base lav.'!C10)</f>
      </c>
      <c r="D14" s="232">
        <f>IF('1045Bi Dati di base lav.'!AF10="","",IF('1045Bi Dati di base lav.'!AF10*E14&gt;'1045Ai Domanda'!$B$28,'1045Ai Domanda'!$B$28/E14,'1045Bi Dati di base lav.'!AF10))</f>
      </c>
      <c r="E14" s="240">
        <f>IF('1045Bi Dati di base lav.'!M10="","",'1045Bi Dati di base lav.'!M10)</f>
      </c>
      <c r="F14" s="228">
        <f>IF('1045Bi Dati di base lav.'!N10="","",'1045Bi Dati di base lav.'!N10)</f>
      </c>
      <c r="G14" s="235">
        <f>IF('1045Bi Dati di base lav.'!O10="","",'1045Bi Dati di base lav.'!O10)</f>
      </c>
      <c r="H14" s="236">
        <f>IF('1045Bi Dati di base lav.'!P10="","",'1045Bi Dati di base lav.'!P10)</f>
      </c>
      <c r="I14" s="237">
        <f>IF('1045Bi Dati di base lav.'!Q10="","",'1045Bi Dati di base lav.'!Q10)</f>
      </c>
      <c r="J14" s="349">
        <f t="shared" si="2"/>
      </c>
      <c r="K14" s="240">
        <f>Y14</f>
      </c>
      <c r="L14" s="238">
        <f>IF('1045Bi Dati di base lav.'!R10="","",'1045Bi Dati di base lav.'!R10)</f>
      </c>
      <c r="M14" s="239">
        <f t="shared" si="3"/>
      </c>
      <c r="N14" s="350">
        <f t="shared" si="3"/>
      </c>
      <c r="O14" s="349">
        <f t="shared" si="3"/>
      </c>
      <c r="P14" s="240">
        <f t="shared" si="5"/>
      </c>
      <c r="Q14" s="238">
        <f>AC14</f>
      </c>
      <c r="R14" s="239">
        <f>AF14</f>
      </c>
      <c r="S14" s="240">
        <f>IF(N14="","",MAX((N14-AE14)*'1045Ai Domanda'!$B$30,0))</f>
      </c>
      <c r="T14" s="241">
        <f t="shared" si="6"/>
      </c>
      <c r="U14" s="151"/>
      <c r="V14" s="158">
        <f>IF('1045Bi Dati di base lav.'!L10="","",'1045Bi Dati di base lav.'!L10)</f>
      </c>
      <c r="W14" s="158">
        <f>IF($C14="","",'1045Ei Calcolo'!D14)</f>
      </c>
      <c r="X14" s="151">
        <f>IF(AND('1045Bi Dati di base lav.'!P10="",'1045Bi Dati di base lav.'!Q10=""),0,'1045Bi Dati di base lav.'!P10-'1045Bi Dati di base lav.'!Q10)</f>
        <v>0</v>
      </c>
      <c r="Y14" s="151">
        <f>IF(OR($C14="",'1045Bi Dati di base lav.'!M10="",F14="",'1045Bi Dati di base lav.'!O10="",X14=""),"",'1045Bi Dati di base lav.'!M10-F14-'1045Bi Dati di base lav.'!O10-X14)</f>
      </c>
      <c r="Z14" s="134">
        <f>IF(K14="","",K14-'1045Bi Dati di base lav.'!R10)</f>
      </c>
      <c r="AA14" s="134">
        <f t="shared" si="7"/>
      </c>
      <c r="AB14" s="134">
        <f t="shared" si="8"/>
      </c>
      <c r="AC14" s="134">
        <f t="shared" si="4"/>
      </c>
      <c r="AD14" s="134">
        <f>IF(OR($C14="",K14="",N14=""),"",MAX(O14+'1045Bi Dati di base lav.'!S10-N14,0))</f>
      </c>
      <c r="AE14" s="134">
        <f>'1045Bi Dati di base lav.'!S10</f>
        <v>0</v>
      </c>
      <c r="AF14" s="134">
        <f t="shared" si="9"/>
      </c>
      <c r="AG14" s="139">
        <f>IF('1045Bi Dati di base lav.'!M10="",0,1)</f>
        <v>0</v>
      </c>
      <c r="AH14" s="143">
        <f aca="true" t="shared" si="10" ref="AH14:AH76">IF(R14="",0,IF(ROUND(R14,2)&lt;=0,0,1))</f>
        <v>0</v>
      </c>
      <c r="AI14" s="134">
        <f>IF('1045Bi Dati di base lav.'!M10="",0,'1045Bi Dati di base lav.'!M10)</f>
        <v>0</v>
      </c>
      <c r="AJ14" s="134">
        <f>IF('1045Bi Dati di base lav.'!M10="",0,'1045Bi Dati di base lav.'!O10)</f>
        <v>0</v>
      </c>
      <c r="AK14" s="158">
        <f>IF('1045Bi Dati di base lav.'!U10&gt;0,AA14,0)</f>
        <v>0</v>
      </c>
      <c r="AL14" s="140">
        <f>IF('1045Bi Dati di base lav.'!U10&gt;0,'1045Bi Dati di base lav.'!S10,0)</f>
        <v>0</v>
      </c>
      <c r="AM14" s="134">
        <f>'1045Bi Dati di base lav.'!M10</f>
        <v>0</v>
      </c>
      <c r="AN14" s="134">
        <f>'1045Bi Dati di base lav.'!O10</f>
        <v>0</v>
      </c>
      <c r="AO14" s="134">
        <f>IF(AK14="",0,MAX(AK14-AL14,0))</f>
        <v>0</v>
      </c>
    </row>
    <row r="15" spans="1:41" s="135" customFormat="1" ht="16.5" customHeight="1">
      <c r="A15" s="159">
        <f>IF('1045Bi Dati di base lav.'!A11="","",'1045Bi Dati di base lav.'!A11)</f>
      </c>
      <c r="B15" s="160">
        <f>IF('1045Bi Dati di base lav.'!B11="","",'1045Bi Dati di base lav.'!B11)</f>
      </c>
      <c r="C15" s="161">
        <f>IF('1045Bi Dati di base lav.'!C11="","",'1045Bi Dati di base lav.'!C11)</f>
      </c>
      <c r="D15" s="232">
        <f>IF('1045Bi Dati di base lav.'!AF11="","",IF('1045Bi Dati di base lav.'!AF11*E15&gt;'1045Ai Domanda'!$B$28,'1045Ai Domanda'!$B$28/E15,'1045Bi Dati di base lav.'!AF11))</f>
      </c>
      <c r="E15" s="240">
        <f>IF('1045Bi Dati di base lav.'!M11="","",'1045Bi Dati di base lav.'!M11)</f>
      </c>
      <c r="F15" s="228">
        <f>IF('1045Bi Dati di base lav.'!N11="","",'1045Bi Dati di base lav.'!N11)</f>
      </c>
      <c r="G15" s="235">
        <f>IF('1045Bi Dati di base lav.'!O11="","",'1045Bi Dati di base lav.'!O11)</f>
      </c>
      <c r="H15" s="236">
        <f>IF('1045Bi Dati di base lav.'!P11="","",'1045Bi Dati di base lav.'!P11)</f>
      </c>
      <c r="I15" s="237">
        <f>IF('1045Bi Dati di base lav.'!Q11="","",'1045Bi Dati di base lav.'!Q11)</f>
      </c>
      <c r="J15" s="349">
        <f t="shared" si="2"/>
      </c>
      <c r="K15" s="240">
        <f aca="true" t="shared" si="11" ref="K15:K78">Y15</f>
      </c>
      <c r="L15" s="238">
        <f>IF('1045Bi Dati di base lav.'!R11="","",'1045Bi Dati di base lav.'!R11)</f>
      </c>
      <c r="M15" s="239">
        <f aca="true" t="shared" si="12" ref="M15:M78">Z15</f>
      </c>
      <c r="N15" s="350">
        <f aca="true" t="shared" si="13" ref="N15:N78">AA15</f>
      </c>
      <c r="O15" s="349">
        <f aca="true" t="shared" si="14" ref="O15:O78">AB15</f>
      </c>
      <c r="P15" s="240">
        <f t="shared" si="5"/>
      </c>
      <c r="Q15" s="238">
        <f aca="true" t="shared" si="15" ref="Q15:Q78">AC15</f>
      </c>
      <c r="R15" s="239">
        <f aca="true" t="shared" si="16" ref="R15:R78">AF15</f>
      </c>
      <c r="S15" s="240">
        <f>IF(N15="","",MAX((N15-AE15)*'1045Ai Domanda'!$B$30,0))</f>
      </c>
      <c r="T15" s="241">
        <f t="shared" si="6"/>
      </c>
      <c r="U15" s="151"/>
      <c r="V15" s="158">
        <f>IF('1045Bi Dati di base lav.'!L11="","",'1045Bi Dati di base lav.'!L11)</f>
      </c>
      <c r="W15" s="158">
        <f>IF($C15="","",'1045Ei Calcolo'!D15)</f>
      </c>
      <c r="X15" s="151">
        <f>IF(AND('1045Bi Dati di base lav.'!P11="",'1045Bi Dati di base lav.'!Q11=""),0,'1045Bi Dati di base lav.'!P11-'1045Bi Dati di base lav.'!Q11)</f>
        <v>0</v>
      </c>
      <c r="Y15" s="151">
        <f>IF(OR($C15="",'1045Bi Dati di base lav.'!M11="",F15="",'1045Bi Dati di base lav.'!O11="",X15=""),"",'1045Bi Dati di base lav.'!M11-F15-'1045Bi Dati di base lav.'!O11-X15)</f>
      </c>
      <c r="Z15" s="134">
        <f>IF(K15="","",K15-'1045Bi Dati di base lav.'!R11)</f>
      </c>
      <c r="AA15" s="134">
        <f t="shared" si="7"/>
      </c>
      <c r="AB15" s="134">
        <f t="shared" si="8"/>
      </c>
      <c r="AC15" s="134">
        <f t="shared" si="4"/>
      </c>
      <c r="AD15" s="134">
        <f>IF(OR($C15="",K15="",N15=""),"",MAX(O15+'1045Bi Dati di base lav.'!S11-N15,0))</f>
      </c>
      <c r="AE15" s="134">
        <f>'1045Bi Dati di base lav.'!S11</f>
        <v>0</v>
      </c>
      <c r="AF15" s="134">
        <f t="shared" si="9"/>
      </c>
      <c r="AG15" s="139">
        <f>IF('1045Bi Dati di base lav.'!M11="",0,1)</f>
        <v>0</v>
      </c>
      <c r="AH15" s="143">
        <f t="shared" si="10"/>
        <v>0</v>
      </c>
      <c r="AI15" s="134">
        <f>IF('1045Bi Dati di base lav.'!M11="",0,'1045Bi Dati di base lav.'!M11)</f>
        <v>0</v>
      </c>
      <c r="AJ15" s="134">
        <f>IF('1045Bi Dati di base lav.'!M11="",0,'1045Bi Dati di base lav.'!O11)</f>
        <v>0</v>
      </c>
      <c r="AK15" s="158">
        <f>IF('1045Bi Dati di base lav.'!U11&gt;0,AA15,0)</f>
        <v>0</v>
      </c>
      <c r="AL15" s="140">
        <f>IF('1045Bi Dati di base lav.'!U11&gt;0,'1045Bi Dati di base lav.'!S11,0)</f>
        <v>0</v>
      </c>
      <c r="AM15" s="134">
        <f>'1045Bi Dati di base lav.'!M11</f>
        <v>0</v>
      </c>
      <c r="AN15" s="134">
        <f>'1045Bi Dati di base lav.'!O11</f>
        <v>0</v>
      </c>
      <c r="AO15" s="134">
        <f aca="true" t="shared" si="17" ref="AO15:AO78">IF(AK15="",0,MAX(AK15-AL15,0))</f>
        <v>0</v>
      </c>
    </row>
    <row r="16" spans="1:41" s="135" customFormat="1" ht="16.5" customHeight="1">
      <c r="A16" s="159">
        <f>IF('1045Bi Dati di base lav.'!A12="","",'1045Bi Dati di base lav.'!A12)</f>
      </c>
      <c r="B16" s="160">
        <f>IF('1045Bi Dati di base lav.'!B12="","",'1045Bi Dati di base lav.'!B12)</f>
      </c>
      <c r="C16" s="161">
        <f>IF('1045Bi Dati di base lav.'!C12="","",'1045Bi Dati di base lav.'!C12)</f>
      </c>
      <c r="D16" s="232">
        <f>IF('1045Bi Dati di base lav.'!AF12="","",IF('1045Bi Dati di base lav.'!AF12*E16&gt;'1045Ai Domanda'!$B$28,'1045Ai Domanda'!$B$28/E16,'1045Bi Dati di base lav.'!AF12))</f>
      </c>
      <c r="E16" s="240">
        <f>IF('1045Bi Dati di base lav.'!M12="","",'1045Bi Dati di base lav.'!M12)</f>
      </c>
      <c r="F16" s="228">
        <f>IF('1045Bi Dati di base lav.'!N12="","",'1045Bi Dati di base lav.'!N12)</f>
      </c>
      <c r="G16" s="235">
        <f>IF('1045Bi Dati di base lav.'!O12="","",'1045Bi Dati di base lav.'!O12)</f>
      </c>
      <c r="H16" s="236">
        <f>IF('1045Bi Dati di base lav.'!P12="","",'1045Bi Dati di base lav.'!P12)</f>
      </c>
      <c r="I16" s="237">
        <f>IF('1045Bi Dati di base lav.'!Q12="","",'1045Bi Dati di base lav.'!Q12)</f>
      </c>
      <c r="J16" s="349">
        <f t="shared" si="2"/>
      </c>
      <c r="K16" s="240">
        <f t="shared" si="11"/>
      </c>
      <c r="L16" s="238">
        <f>IF('1045Bi Dati di base lav.'!R12="","",'1045Bi Dati di base lav.'!R12)</f>
      </c>
      <c r="M16" s="239">
        <f t="shared" si="12"/>
      </c>
      <c r="N16" s="350">
        <f t="shared" si="13"/>
      </c>
      <c r="O16" s="349">
        <f t="shared" si="14"/>
      </c>
      <c r="P16" s="240">
        <f t="shared" si="5"/>
      </c>
      <c r="Q16" s="238">
        <f t="shared" si="15"/>
      </c>
      <c r="R16" s="239">
        <f t="shared" si="16"/>
      </c>
      <c r="S16" s="240">
        <f>IF(N16="","",MAX((N16-AE16)*'1045Ai Domanda'!$B$30,0))</f>
      </c>
      <c r="T16" s="241">
        <f t="shared" si="6"/>
      </c>
      <c r="U16" s="151"/>
      <c r="V16" s="158">
        <f>IF('1045Bi Dati di base lav.'!L12="","",'1045Bi Dati di base lav.'!L12)</f>
      </c>
      <c r="W16" s="158">
        <f>IF($C16="","",'1045Ei Calcolo'!D16)</f>
      </c>
      <c r="X16" s="151">
        <f>IF(AND('1045Bi Dati di base lav.'!P12="",'1045Bi Dati di base lav.'!Q12=""),0,'1045Bi Dati di base lav.'!P12-'1045Bi Dati di base lav.'!Q12)</f>
        <v>0</v>
      </c>
      <c r="Y16" s="151">
        <f>IF(OR($C16="",'1045Bi Dati di base lav.'!M12="",F16="",'1045Bi Dati di base lav.'!O12="",X16=""),"",'1045Bi Dati di base lav.'!M12-F16-'1045Bi Dati di base lav.'!O12-X16)</f>
      </c>
      <c r="Z16" s="134">
        <f>IF(K16="","",K16-'1045Bi Dati di base lav.'!R12)</f>
      </c>
      <c r="AA16" s="134">
        <f t="shared" si="7"/>
      </c>
      <c r="AB16" s="134">
        <f t="shared" si="8"/>
      </c>
      <c r="AC16" s="134">
        <f t="shared" si="4"/>
      </c>
      <c r="AD16" s="134">
        <f>IF(OR($C16="",K16="",N16=""),"",MAX(O16+'1045Bi Dati di base lav.'!S12-N16,0))</f>
      </c>
      <c r="AE16" s="134">
        <f>'1045Bi Dati di base lav.'!S12</f>
        <v>0</v>
      </c>
      <c r="AF16" s="134">
        <f t="shared" si="9"/>
      </c>
      <c r="AG16" s="139">
        <f>IF('1045Bi Dati di base lav.'!M12="",0,1)</f>
        <v>0</v>
      </c>
      <c r="AH16" s="143">
        <f t="shared" si="10"/>
        <v>0</v>
      </c>
      <c r="AI16" s="134">
        <f>IF('1045Bi Dati di base lav.'!M12="",0,'1045Bi Dati di base lav.'!M12)</f>
        <v>0</v>
      </c>
      <c r="AJ16" s="134">
        <f>IF('1045Bi Dati di base lav.'!M12="",0,'1045Bi Dati di base lav.'!O12)</f>
        <v>0</v>
      </c>
      <c r="AK16" s="158">
        <f>IF('1045Bi Dati di base lav.'!U12&gt;0,AA16,0)</f>
        <v>0</v>
      </c>
      <c r="AL16" s="140">
        <f>IF('1045Bi Dati di base lav.'!U12&gt;0,'1045Bi Dati di base lav.'!S12,0)</f>
        <v>0</v>
      </c>
      <c r="AM16" s="134">
        <f>'1045Bi Dati di base lav.'!M12</f>
        <v>0</v>
      </c>
      <c r="AN16" s="134">
        <f>'1045Bi Dati di base lav.'!O12</f>
        <v>0</v>
      </c>
      <c r="AO16" s="134">
        <f t="shared" si="17"/>
        <v>0</v>
      </c>
    </row>
    <row r="17" spans="1:41" s="135" customFormat="1" ht="16.5" customHeight="1">
      <c r="A17" s="159">
        <f>IF('1045Bi Dati di base lav.'!A13="","",'1045Bi Dati di base lav.'!A13)</f>
      </c>
      <c r="B17" s="160">
        <f>IF('1045Bi Dati di base lav.'!B13="","",'1045Bi Dati di base lav.'!B13)</f>
      </c>
      <c r="C17" s="161">
        <f>IF('1045Bi Dati di base lav.'!C13="","",'1045Bi Dati di base lav.'!C13)</f>
      </c>
      <c r="D17" s="232">
        <f>IF('1045Bi Dati di base lav.'!AF13="","",IF('1045Bi Dati di base lav.'!AF13*E17&gt;'1045Ai Domanda'!$B$28,'1045Ai Domanda'!$B$28/E17,'1045Bi Dati di base lav.'!AF13))</f>
      </c>
      <c r="E17" s="240">
        <f>IF('1045Bi Dati di base lav.'!M13="","",'1045Bi Dati di base lav.'!M13)</f>
      </c>
      <c r="F17" s="228">
        <f>IF('1045Bi Dati di base lav.'!N13="","",'1045Bi Dati di base lav.'!N13)</f>
      </c>
      <c r="G17" s="235">
        <f>IF('1045Bi Dati di base lav.'!O13="","",'1045Bi Dati di base lav.'!O13)</f>
      </c>
      <c r="H17" s="236">
        <f>IF('1045Bi Dati di base lav.'!P13="","",'1045Bi Dati di base lav.'!P13)</f>
      </c>
      <c r="I17" s="237">
        <f>IF('1045Bi Dati di base lav.'!Q13="","",'1045Bi Dati di base lav.'!Q13)</f>
      </c>
      <c r="J17" s="349">
        <f t="shared" si="2"/>
      </c>
      <c r="K17" s="240">
        <f t="shared" si="11"/>
      </c>
      <c r="L17" s="238">
        <f>IF('1045Bi Dati di base lav.'!R13="","",'1045Bi Dati di base lav.'!R13)</f>
      </c>
      <c r="M17" s="239">
        <f t="shared" si="12"/>
      </c>
      <c r="N17" s="350">
        <f t="shared" si="13"/>
      </c>
      <c r="O17" s="349">
        <f t="shared" si="14"/>
      </c>
      <c r="P17" s="240">
        <f t="shared" si="5"/>
      </c>
      <c r="Q17" s="238">
        <f t="shared" si="15"/>
      </c>
      <c r="R17" s="239">
        <f t="shared" si="16"/>
      </c>
      <c r="S17" s="240">
        <f>IF(N17="","",MAX((N17-AE17)*'1045Ai Domanda'!$B$30,0))</f>
      </c>
      <c r="T17" s="241">
        <f t="shared" si="6"/>
      </c>
      <c r="U17" s="151"/>
      <c r="V17" s="158">
        <f>IF('1045Bi Dati di base lav.'!L13="","",'1045Bi Dati di base lav.'!L13)</f>
      </c>
      <c r="W17" s="158">
        <f>IF($C17="","",'1045Ei Calcolo'!D17)</f>
      </c>
      <c r="X17" s="151">
        <f>IF(AND('1045Bi Dati di base lav.'!P13="",'1045Bi Dati di base lav.'!Q13=""),0,'1045Bi Dati di base lav.'!P13-'1045Bi Dati di base lav.'!Q13)</f>
        <v>0</v>
      </c>
      <c r="Y17" s="151">
        <f>IF(OR($C17="",'1045Bi Dati di base lav.'!M13="",F17="",'1045Bi Dati di base lav.'!O13="",X17=""),"",'1045Bi Dati di base lav.'!M13-F17-'1045Bi Dati di base lav.'!O13-X17)</f>
      </c>
      <c r="Z17" s="134">
        <f>IF(K17="","",K17-'1045Bi Dati di base lav.'!R13)</f>
      </c>
      <c r="AA17" s="134">
        <f t="shared" si="7"/>
      </c>
      <c r="AB17" s="134">
        <f t="shared" si="8"/>
      </c>
      <c r="AC17" s="134">
        <f t="shared" si="4"/>
      </c>
      <c r="AD17" s="134">
        <f>IF(OR($C17="",K17="",N17=""),"",MAX(O17+'1045Bi Dati di base lav.'!S13-N17,0))</f>
      </c>
      <c r="AE17" s="134">
        <f>'1045Bi Dati di base lav.'!S13</f>
        <v>0</v>
      </c>
      <c r="AF17" s="134">
        <f t="shared" si="9"/>
      </c>
      <c r="AG17" s="139">
        <f>IF('1045Bi Dati di base lav.'!M13="",0,1)</f>
        <v>0</v>
      </c>
      <c r="AH17" s="143">
        <f t="shared" si="10"/>
        <v>0</v>
      </c>
      <c r="AI17" s="134">
        <f>IF('1045Bi Dati di base lav.'!M13="",0,'1045Bi Dati di base lav.'!M13)</f>
        <v>0</v>
      </c>
      <c r="AJ17" s="134">
        <f>IF('1045Bi Dati di base lav.'!M13="",0,'1045Bi Dati di base lav.'!O13)</f>
        <v>0</v>
      </c>
      <c r="AK17" s="158">
        <f>IF('1045Bi Dati di base lav.'!U13&gt;0,AA17,0)</f>
        <v>0</v>
      </c>
      <c r="AL17" s="140">
        <f>IF('1045Bi Dati di base lav.'!U13&gt;0,'1045Bi Dati di base lav.'!S13,0)</f>
        <v>0</v>
      </c>
      <c r="AM17" s="134">
        <f>'1045Bi Dati di base lav.'!M13</f>
        <v>0</v>
      </c>
      <c r="AN17" s="134">
        <f>'1045Bi Dati di base lav.'!O13</f>
        <v>0</v>
      </c>
      <c r="AO17" s="134">
        <f t="shared" si="17"/>
        <v>0</v>
      </c>
    </row>
    <row r="18" spans="1:41" s="135" customFormat="1" ht="16.5" customHeight="1">
      <c r="A18" s="159">
        <f>IF('1045Bi Dati di base lav.'!A14="","",'1045Bi Dati di base lav.'!A14)</f>
      </c>
      <c r="B18" s="160">
        <f>IF('1045Bi Dati di base lav.'!B14="","",'1045Bi Dati di base lav.'!B14)</f>
      </c>
      <c r="C18" s="161">
        <f>IF('1045Bi Dati di base lav.'!C14="","",'1045Bi Dati di base lav.'!C14)</f>
      </c>
      <c r="D18" s="232">
        <f>IF('1045Bi Dati di base lav.'!AF14="","",IF('1045Bi Dati di base lav.'!AF14*E18&gt;'1045Ai Domanda'!$B$28,'1045Ai Domanda'!$B$28/E18,'1045Bi Dati di base lav.'!AF14))</f>
      </c>
      <c r="E18" s="240">
        <f>IF('1045Bi Dati di base lav.'!M14="","",'1045Bi Dati di base lav.'!M14)</f>
      </c>
      <c r="F18" s="228">
        <f>IF('1045Bi Dati di base lav.'!N14="","",'1045Bi Dati di base lav.'!N14)</f>
      </c>
      <c r="G18" s="235">
        <f>IF('1045Bi Dati di base lav.'!O14="","",'1045Bi Dati di base lav.'!O14)</f>
      </c>
      <c r="H18" s="236">
        <f>IF('1045Bi Dati di base lav.'!P14="","",'1045Bi Dati di base lav.'!P14)</f>
      </c>
      <c r="I18" s="237">
        <f>IF('1045Bi Dati di base lav.'!Q14="","",'1045Bi Dati di base lav.'!Q14)</f>
      </c>
      <c r="J18" s="349">
        <f t="shared" si="2"/>
      </c>
      <c r="K18" s="240">
        <f t="shared" si="11"/>
      </c>
      <c r="L18" s="238">
        <f>IF('1045Bi Dati di base lav.'!R14="","",'1045Bi Dati di base lav.'!R14)</f>
      </c>
      <c r="M18" s="239">
        <f t="shared" si="12"/>
      </c>
      <c r="N18" s="350">
        <f t="shared" si="13"/>
      </c>
      <c r="O18" s="349">
        <f t="shared" si="14"/>
      </c>
      <c r="P18" s="240">
        <f t="shared" si="5"/>
      </c>
      <c r="Q18" s="238">
        <f t="shared" si="15"/>
      </c>
      <c r="R18" s="239">
        <f t="shared" si="16"/>
      </c>
      <c r="S18" s="240">
        <f>IF(N18="","",MAX((N18-AE18)*'1045Ai Domanda'!$B$30,0))</f>
      </c>
      <c r="T18" s="241">
        <f t="shared" si="6"/>
      </c>
      <c r="U18" s="151"/>
      <c r="V18" s="158">
        <f>IF('1045Bi Dati di base lav.'!L14="","",'1045Bi Dati di base lav.'!L14)</f>
      </c>
      <c r="W18" s="158">
        <f>IF($C18="","",'1045Ei Calcolo'!D18)</f>
      </c>
      <c r="X18" s="151">
        <f>IF(AND('1045Bi Dati di base lav.'!P14="",'1045Bi Dati di base lav.'!Q14=""),0,'1045Bi Dati di base lav.'!P14-'1045Bi Dati di base lav.'!Q14)</f>
        <v>0</v>
      </c>
      <c r="Y18" s="151">
        <f>IF(OR($C18="",'1045Bi Dati di base lav.'!M14="",F18="",'1045Bi Dati di base lav.'!O14="",X18=""),"",'1045Bi Dati di base lav.'!M14-F18-'1045Bi Dati di base lav.'!O14-X18)</f>
      </c>
      <c r="Z18" s="134">
        <f>IF(K18="","",K18-'1045Bi Dati di base lav.'!R14)</f>
      </c>
      <c r="AA18" s="134">
        <f t="shared" si="7"/>
      </c>
      <c r="AB18" s="134">
        <f t="shared" si="8"/>
      </c>
      <c r="AC18" s="134">
        <f t="shared" si="4"/>
      </c>
      <c r="AD18" s="134">
        <f>IF(OR($C18="",K18="",N18=""),"",MAX(O18+'1045Bi Dati di base lav.'!S14-N18,0))</f>
      </c>
      <c r="AE18" s="134">
        <f>'1045Bi Dati di base lav.'!S14</f>
        <v>0</v>
      </c>
      <c r="AF18" s="134">
        <f t="shared" si="9"/>
      </c>
      <c r="AG18" s="139">
        <f>IF('1045Bi Dati di base lav.'!M14="",0,1)</f>
        <v>0</v>
      </c>
      <c r="AH18" s="143">
        <f t="shared" si="10"/>
        <v>0</v>
      </c>
      <c r="AI18" s="134">
        <f>IF('1045Bi Dati di base lav.'!M14="",0,'1045Bi Dati di base lav.'!M14)</f>
        <v>0</v>
      </c>
      <c r="AJ18" s="134">
        <f>IF('1045Bi Dati di base lav.'!M14="",0,'1045Bi Dati di base lav.'!O14)</f>
        <v>0</v>
      </c>
      <c r="AK18" s="158">
        <f>IF('1045Bi Dati di base lav.'!U14&gt;0,AA18,0)</f>
        <v>0</v>
      </c>
      <c r="AL18" s="140">
        <f>IF('1045Bi Dati di base lav.'!U14&gt;0,'1045Bi Dati di base lav.'!S14,0)</f>
        <v>0</v>
      </c>
      <c r="AM18" s="134">
        <f>'1045Bi Dati di base lav.'!M14</f>
        <v>0</v>
      </c>
      <c r="AN18" s="134">
        <f>'1045Bi Dati di base lav.'!O14</f>
        <v>0</v>
      </c>
      <c r="AO18" s="134">
        <f t="shared" si="17"/>
        <v>0</v>
      </c>
    </row>
    <row r="19" spans="1:41" s="135" customFormat="1" ht="16.5" customHeight="1">
      <c r="A19" s="159">
        <f>IF('1045Bi Dati di base lav.'!A15="","",'1045Bi Dati di base lav.'!A15)</f>
      </c>
      <c r="B19" s="160">
        <f>IF('1045Bi Dati di base lav.'!B15="","",'1045Bi Dati di base lav.'!B15)</f>
      </c>
      <c r="C19" s="161">
        <f>IF('1045Bi Dati di base lav.'!C15="","",'1045Bi Dati di base lav.'!C15)</f>
      </c>
      <c r="D19" s="232">
        <f>IF('1045Bi Dati di base lav.'!AF15="","",IF('1045Bi Dati di base lav.'!AF15*E19&gt;'1045Ai Domanda'!$B$28,'1045Ai Domanda'!$B$28/E19,'1045Bi Dati di base lav.'!AF15))</f>
      </c>
      <c r="E19" s="240">
        <f>IF('1045Bi Dati di base lav.'!M15="","",'1045Bi Dati di base lav.'!M15)</f>
      </c>
      <c r="F19" s="228">
        <f>IF('1045Bi Dati di base lav.'!N15="","",'1045Bi Dati di base lav.'!N15)</f>
      </c>
      <c r="G19" s="235">
        <f>IF('1045Bi Dati di base lav.'!O15="","",'1045Bi Dati di base lav.'!O15)</f>
      </c>
      <c r="H19" s="236">
        <f>IF('1045Bi Dati di base lav.'!P15="","",'1045Bi Dati di base lav.'!P15)</f>
      </c>
      <c r="I19" s="237">
        <f>IF('1045Bi Dati di base lav.'!Q15="","",'1045Bi Dati di base lav.'!Q15)</f>
      </c>
      <c r="J19" s="349">
        <f t="shared" si="2"/>
      </c>
      <c r="K19" s="240">
        <f t="shared" si="11"/>
      </c>
      <c r="L19" s="238">
        <f>IF('1045Bi Dati di base lav.'!R15="","",'1045Bi Dati di base lav.'!R15)</f>
      </c>
      <c r="M19" s="239">
        <f t="shared" si="12"/>
      </c>
      <c r="N19" s="350">
        <f t="shared" si="13"/>
      </c>
      <c r="O19" s="349">
        <f t="shared" si="14"/>
      </c>
      <c r="P19" s="240">
        <f t="shared" si="5"/>
      </c>
      <c r="Q19" s="238">
        <f t="shared" si="15"/>
      </c>
      <c r="R19" s="239">
        <f t="shared" si="16"/>
      </c>
      <c r="S19" s="240">
        <f>IF(N19="","",MAX((N19-AE19)*'1045Ai Domanda'!$B$30,0))</f>
      </c>
      <c r="T19" s="241">
        <f t="shared" si="6"/>
      </c>
      <c r="U19" s="151"/>
      <c r="V19" s="158">
        <f>IF('1045Bi Dati di base lav.'!L15="","",'1045Bi Dati di base lav.'!L15)</f>
      </c>
      <c r="W19" s="158">
        <f>IF($C19="","",'1045Ei Calcolo'!D19)</f>
      </c>
      <c r="X19" s="151">
        <f>IF(AND('1045Bi Dati di base lav.'!P15="",'1045Bi Dati di base lav.'!Q15=""),0,'1045Bi Dati di base lav.'!P15-'1045Bi Dati di base lav.'!Q15)</f>
        <v>0</v>
      </c>
      <c r="Y19" s="151">
        <f>IF(OR($C19="",'1045Bi Dati di base lav.'!M15="",F19="",'1045Bi Dati di base lav.'!O15="",X19=""),"",'1045Bi Dati di base lav.'!M15-F19-'1045Bi Dati di base lav.'!O15-X19)</f>
      </c>
      <c r="Z19" s="134">
        <f>IF(K19="","",K19-'1045Bi Dati di base lav.'!R15)</f>
      </c>
      <c r="AA19" s="134">
        <f t="shared" si="7"/>
      </c>
      <c r="AB19" s="134">
        <f t="shared" si="8"/>
      </c>
      <c r="AC19" s="134">
        <f t="shared" si="4"/>
      </c>
      <c r="AD19" s="134">
        <f>IF(OR($C19="",K19="",N19=""),"",MAX(O19+'1045Bi Dati di base lav.'!S15-N19,0))</f>
      </c>
      <c r="AE19" s="134">
        <f>'1045Bi Dati di base lav.'!S15</f>
        <v>0</v>
      </c>
      <c r="AF19" s="134">
        <f t="shared" si="9"/>
      </c>
      <c r="AG19" s="139">
        <f>IF('1045Bi Dati di base lav.'!M15="",0,1)</f>
        <v>0</v>
      </c>
      <c r="AH19" s="143">
        <f t="shared" si="10"/>
        <v>0</v>
      </c>
      <c r="AI19" s="134">
        <f>IF('1045Bi Dati di base lav.'!M15="",0,'1045Bi Dati di base lav.'!M15)</f>
        <v>0</v>
      </c>
      <c r="AJ19" s="134">
        <f>IF('1045Bi Dati di base lav.'!M15="",0,'1045Bi Dati di base lav.'!O15)</f>
        <v>0</v>
      </c>
      <c r="AK19" s="158">
        <f>IF('1045Bi Dati di base lav.'!U15&gt;0,AA19,0)</f>
        <v>0</v>
      </c>
      <c r="AL19" s="140">
        <f>IF('1045Bi Dati di base lav.'!U15&gt;0,'1045Bi Dati di base lav.'!S15,0)</f>
        <v>0</v>
      </c>
      <c r="AM19" s="134">
        <f>'1045Bi Dati di base lav.'!M15</f>
        <v>0</v>
      </c>
      <c r="AN19" s="134">
        <f>'1045Bi Dati di base lav.'!O15</f>
        <v>0</v>
      </c>
      <c r="AO19" s="134">
        <f t="shared" si="17"/>
        <v>0</v>
      </c>
    </row>
    <row r="20" spans="1:41" s="135" customFormat="1" ht="16.5" customHeight="1">
      <c r="A20" s="159">
        <f>IF('1045Bi Dati di base lav.'!A16="","",'1045Bi Dati di base lav.'!A16)</f>
      </c>
      <c r="B20" s="160">
        <f>IF('1045Bi Dati di base lav.'!B16="","",'1045Bi Dati di base lav.'!B16)</f>
      </c>
      <c r="C20" s="161">
        <f>IF('1045Bi Dati di base lav.'!C16="","",'1045Bi Dati di base lav.'!C16)</f>
      </c>
      <c r="D20" s="232">
        <f>IF('1045Bi Dati di base lav.'!AF16="","",IF('1045Bi Dati di base lav.'!AF16*E20&gt;'1045Ai Domanda'!$B$28,'1045Ai Domanda'!$B$28/E20,'1045Bi Dati di base lav.'!AF16))</f>
      </c>
      <c r="E20" s="240">
        <f>IF('1045Bi Dati di base lav.'!M16="","",'1045Bi Dati di base lav.'!M16)</f>
      </c>
      <c r="F20" s="228">
        <f>IF('1045Bi Dati di base lav.'!N16="","",'1045Bi Dati di base lav.'!N16)</f>
      </c>
      <c r="G20" s="235">
        <f>IF('1045Bi Dati di base lav.'!O16="","",'1045Bi Dati di base lav.'!O16)</f>
      </c>
      <c r="H20" s="236">
        <f>IF('1045Bi Dati di base lav.'!P16="","",'1045Bi Dati di base lav.'!P16)</f>
      </c>
      <c r="I20" s="237">
        <f>IF('1045Bi Dati di base lav.'!Q16="","",'1045Bi Dati di base lav.'!Q16)</f>
      </c>
      <c r="J20" s="349">
        <f t="shared" si="2"/>
      </c>
      <c r="K20" s="240">
        <f t="shared" si="11"/>
      </c>
      <c r="L20" s="238">
        <f>IF('1045Bi Dati di base lav.'!R16="","",'1045Bi Dati di base lav.'!R16)</f>
      </c>
      <c r="M20" s="239">
        <f t="shared" si="12"/>
      </c>
      <c r="N20" s="350">
        <f t="shared" si="13"/>
      </c>
      <c r="O20" s="349">
        <f t="shared" si="14"/>
      </c>
      <c r="P20" s="240">
        <f t="shared" si="5"/>
      </c>
      <c r="Q20" s="238">
        <f t="shared" si="15"/>
      </c>
      <c r="R20" s="239">
        <f t="shared" si="16"/>
      </c>
      <c r="S20" s="240">
        <f>IF(N20="","",MAX((N20-AE20)*'1045Ai Domanda'!$B$30,0))</f>
      </c>
      <c r="T20" s="241">
        <f t="shared" si="6"/>
      </c>
      <c r="U20" s="151"/>
      <c r="V20" s="158">
        <f>IF('1045Bi Dati di base lav.'!L16="","",'1045Bi Dati di base lav.'!L16)</f>
      </c>
      <c r="W20" s="158">
        <f>IF($C20="","",'1045Ei Calcolo'!D20)</f>
      </c>
      <c r="X20" s="151">
        <f>IF(AND('1045Bi Dati di base lav.'!P16="",'1045Bi Dati di base lav.'!Q16=""),0,'1045Bi Dati di base lav.'!P16-'1045Bi Dati di base lav.'!Q16)</f>
        <v>0</v>
      </c>
      <c r="Y20" s="151">
        <f>IF(OR($C20="",'1045Bi Dati di base lav.'!M16="",F20="",'1045Bi Dati di base lav.'!O16="",X20=""),"",'1045Bi Dati di base lav.'!M16-F20-'1045Bi Dati di base lav.'!O16-X20)</f>
      </c>
      <c r="Z20" s="134">
        <f>IF(K20="","",K20-'1045Bi Dati di base lav.'!R16)</f>
      </c>
      <c r="AA20" s="134">
        <f t="shared" si="7"/>
      </c>
      <c r="AB20" s="134">
        <f t="shared" si="8"/>
      </c>
      <c r="AC20" s="134">
        <f t="shared" si="4"/>
      </c>
      <c r="AD20" s="134">
        <f>IF(OR($C20="",K20="",N20=""),"",MAX(O20+'1045Bi Dati di base lav.'!S16-N20,0))</f>
      </c>
      <c r="AE20" s="134">
        <f>'1045Bi Dati di base lav.'!S16</f>
        <v>0</v>
      </c>
      <c r="AF20" s="134">
        <f t="shared" si="9"/>
      </c>
      <c r="AG20" s="139">
        <f>IF('1045Bi Dati di base lav.'!M16="",0,1)</f>
        <v>0</v>
      </c>
      <c r="AH20" s="143">
        <f t="shared" si="10"/>
        <v>0</v>
      </c>
      <c r="AI20" s="134">
        <f>IF('1045Bi Dati di base lav.'!M16="",0,'1045Bi Dati di base lav.'!M16)</f>
        <v>0</v>
      </c>
      <c r="AJ20" s="134">
        <f>IF('1045Bi Dati di base lav.'!M16="",0,'1045Bi Dati di base lav.'!O16)</f>
        <v>0</v>
      </c>
      <c r="AK20" s="158">
        <f>IF('1045Bi Dati di base lav.'!U16&gt;0,AA20,0)</f>
        <v>0</v>
      </c>
      <c r="AL20" s="140">
        <f>IF('1045Bi Dati di base lav.'!U16&gt;0,'1045Bi Dati di base lav.'!S16,0)</f>
        <v>0</v>
      </c>
      <c r="AM20" s="134">
        <f>'1045Bi Dati di base lav.'!M16</f>
        <v>0</v>
      </c>
      <c r="AN20" s="134">
        <f>'1045Bi Dati di base lav.'!O16</f>
        <v>0</v>
      </c>
      <c r="AO20" s="134">
        <f t="shared" si="17"/>
        <v>0</v>
      </c>
    </row>
    <row r="21" spans="1:41" s="135" customFormat="1" ht="16.5" customHeight="1">
      <c r="A21" s="159">
        <f>IF('1045Bi Dati di base lav.'!A17="","",'1045Bi Dati di base lav.'!A17)</f>
      </c>
      <c r="B21" s="160">
        <f>IF('1045Bi Dati di base lav.'!B17="","",'1045Bi Dati di base lav.'!B17)</f>
      </c>
      <c r="C21" s="161">
        <f>IF('1045Bi Dati di base lav.'!C17="","",'1045Bi Dati di base lav.'!C17)</f>
      </c>
      <c r="D21" s="232">
        <f>IF('1045Bi Dati di base lav.'!AF17="","",IF('1045Bi Dati di base lav.'!AF17*E21&gt;'1045Ai Domanda'!$B$28,'1045Ai Domanda'!$B$28/E21,'1045Bi Dati di base lav.'!AF17))</f>
      </c>
      <c r="E21" s="240">
        <f>IF('1045Bi Dati di base lav.'!M17="","",'1045Bi Dati di base lav.'!M17)</f>
      </c>
      <c r="F21" s="228">
        <f>IF('1045Bi Dati di base lav.'!N17="","",'1045Bi Dati di base lav.'!N17)</f>
      </c>
      <c r="G21" s="235">
        <f>IF('1045Bi Dati di base lav.'!O17="","",'1045Bi Dati di base lav.'!O17)</f>
      </c>
      <c r="H21" s="236">
        <f>IF('1045Bi Dati di base lav.'!P17="","",'1045Bi Dati di base lav.'!P17)</f>
      </c>
      <c r="I21" s="237">
        <f>IF('1045Bi Dati di base lav.'!Q17="","",'1045Bi Dati di base lav.'!Q17)</f>
      </c>
      <c r="J21" s="349">
        <f t="shared" si="2"/>
      </c>
      <c r="K21" s="240">
        <f t="shared" si="11"/>
      </c>
      <c r="L21" s="238">
        <f>IF('1045Bi Dati di base lav.'!R17="","",'1045Bi Dati di base lav.'!R17)</f>
      </c>
      <c r="M21" s="239">
        <f t="shared" si="12"/>
      </c>
      <c r="N21" s="350">
        <f t="shared" si="13"/>
      </c>
      <c r="O21" s="349">
        <f t="shared" si="14"/>
      </c>
      <c r="P21" s="240">
        <f t="shared" si="5"/>
      </c>
      <c r="Q21" s="238">
        <f t="shared" si="15"/>
      </c>
      <c r="R21" s="239">
        <f t="shared" si="16"/>
      </c>
      <c r="S21" s="240">
        <f>IF(N21="","",MAX((N21-AE21)*'1045Ai Domanda'!$B$30,0))</f>
      </c>
      <c r="T21" s="241">
        <f t="shared" si="6"/>
      </c>
      <c r="U21" s="151"/>
      <c r="V21" s="158">
        <f>IF('1045Bi Dati di base lav.'!L17="","",'1045Bi Dati di base lav.'!L17)</f>
      </c>
      <c r="W21" s="158">
        <f>IF($C21="","",'1045Ei Calcolo'!D21)</f>
      </c>
      <c r="X21" s="151">
        <f>IF(AND('1045Bi Dati di base lav.'!P17="",'1045Bi Dati di base lav.'!Q17=""),0,'1045Bi Dati di base lav.'!P17-'1045Bi Dati di base lav.'!Q17)</f>
        <v>0</v>
      </c>
      <c r="Y21" s="151">
        <f>IF(OR($C21="",'1045Bi Dati di base lav.'!M17="",F21="",'1045Bi Dati di base lav.'!O17="",X21=""),"",'1045Bi Dati di base lav.'!M17-F21-'1045Bi Dati di base lav.'!O17-X21)</f>
      </c>
      <c r="Z21" s="134">
        <f>IF(K21="","",K21-'1045Bi Dati di base lav.'!R17)</f>
      </c>
      <c r="AA21" s="134">
        <f t="shared" si="7"/>
      </c>
      <c r="AB21" s="134">
        <f t="shared" si="8"/>
      </c>
      <c r="AC21" s="134">
        <f t="shared" si="4"/>
      </c>
      <c r="AD21" s="134">
        <f>IF(OR($C21="",K21="",N21=""),"",MAX(O21+'1045Bi Dati di base lav.'!S17-N21,0))</f>
      </c>
      <c r="AE21" s="134">
        <f>'1045Bi Dati di base lav.'!S17</f>
        <v>0</v>
      </c>
      <c r="AF21" s="134">
        <f t="shared" si="9"/>
      </c>
      <c r="AG21" s="139">
        <f>IF('1045Bi Dati di base lav.'!M17="",0,1)</f>
        <v>0</v>
      </c>
      <c r="AH21" s="143">
        <f t="shared" si="10"/>
        <v>0</v>
      </c>
      <c r="AI21" s="134">
        <f>IF('1045Bi Dati di base lav.'!M17="",0,'1045Bi Dati di base lav.'!M17)</f>
        <v>0</v>
      </c>
      <c r="AJ21" s="134">
        <f>IF('1045Bi Dati di base lav.'!M17="",0,'1045Bi Dati di base lav.'!O17)</f>
        <v>0</v>
      </c>
      <c r="AK21" s="158">
        <f>IF('1045Bi Dati di base lav.'!U17&gt;0,AA21,0)</f>
        <v>0</v>
      </c>
      <c r="AL21" s="140">
        <f>IF('1045Bi Dati di base lav.'!U17&gt;0,'1045Bi Dati di base lav.'!S17,0)</f>
        <v>0</v>
      </c>
      <c r="AM21" s="134">
        <f>'1045Bi Dati di base lav.'!M17</f>
        <v>0</v>
      </c>
      <c r="AN21" s="134">
        <f>'1045Bi Dati di base lav.'!O17</f>
        <v>0</v>
      </c>
      <c r="AO21" s="134">
        <f t="shared" si="17"/>
        <v>0</v>
      </c>
    </row>
    <row r="22" spans="1:41" s="135" customFormat="1" ht="16.5" customHeight="1">
      <c r="A22" s="159">
        <f>IF('1045Bi Dati di base lav.'!A18="","",'1045Bi Dati di base lav.'!A18)</f>
      </c>
      <c r="B22" s="160">
        <f>IF('1045Bi Dati di base lav.'!B18="","",'1045Bi Dati di base lav.'!B18)</f>
      </c>
      <c r="C22" s="161">
        <f>IF('1045Bi Dati di base lav.'!C18="","",'1045Bi Dati di base lav.'!C18)</f>
      </c>
      <c r="D22" s="232">
        <f>IF('1045Bi Dati di base lav.'!AF18="","",IF('1045Bi Dati di base lav.'!AF18*E22&gt;'1045Ai Domanda'!$B$28,'1045Ai Domanda'!$B$28/E22,'1045Bi Dati di base lav.'!AF18))</f>
      </c>
      <c r="E22" s="240">
        <f>IF('1045Bi Dati di base lav.'!M18="","",'1045Bi Dati di base lav.'!M18)</f>
      </c>
      <c r="F22" s="228">
        <f>IF('1045Bi Dati di base lav.'!N18="","",'1045Bi Dati di base lav.'!N18)</f>
      </c>
      <c r="G22" s="235">
        <f>IF('1045Bi Dati di base lav.'!O18="","",'1045Bi Dati di base lav.'!O18)</f>
      </c>
      <c r="H22" s="236">
        <f>IF('1045Bi Dati di base lav.'!P18="","",'1045Bi Dati di base lav.'!P18)</f>
      </c>
      <c r="I22" s="237">
        <f>IF('1045Bi Dati di base lav.'!Q18="","",'1045Bi Dati di base lav.'!Q18)</f>
      </c>
      <c r="J22" s="349">
        <f t="shared" si="2"/>
      </c>
      <c r="K22" s="240">
        <f t="shared" si="11"/>
      </c>
      <c r="L22" s="238">
        <f>IF('1045Bi Dati di base lav.'!R18="","",'1045Bi Dati di base lav.'!R18)</f>
      </c>
      <c r="M22" s="239">
        <f t="shared" si="12"/>
      </c>
      <c r="N22" s="350">
        <f t="shared" si="13"/>
      </c>
      <c r="O22" s="349">
        <f t="shared" si="14"/>
      </c>
      <c r="P22" s="240">
        <f t="shared" si="5"/>
      </c>
      <c r="Q22" s="238">
        <f t="shared" si="15"/>
      </c>
      <c r="R22" s="239">
        <f t="shared" si="16"/>
      </c>
      <c r="S22" s="240">
        <f>IF(N22="","",MAX((N22-AE22)*'1045Ai Domanda'!$B$30,0))</f>
      </c>
      <c r="T22" s="241">
        <f t="shared" si="6"/>
      </c>
      <c r="U22" s="151"/>
      <c r="V22" s="158">
        <f>IF('1045Bi Dati di base lav.'!L18="","",'1045Bi Dati di base lav.'!L18)</f>
      </c>
      <c r="W22" s="158">
        <f>IF($C22="","",'1045Ei Calcolo'!D22)</f>
      </c>
      <c r="X22" s="151">
        <f>IF(AND('1045Bi Dati di base lav.'!P18="",'1045Bi Dati di base lav.'!Q18=""),0,'1045Bi Dati di base lav.'!P18-'1045Bi Dati di base lav.'!Q18)</f>
        <v>0</v>
      </c>
      <c r="Y22" s="151">
        <f>IF(OR($C22="",'1045Bi Dati di base lav.'!M18="",F22="",'1045Bi Dati di base lav.'!O18="",X22=""),"",'1045Bi Dati di base lav.'!M18-F22-'1045Bi Dati di base lav.'!O18-X22)</f>
      </c>
      <c r="Z22" s="134">
        <f>IF(K22="","",K22-'1045Bi Dati di base lav.'!R18)</f>
      </c>
      <c r="AA22" s="134">
        <f t="shared" si="7"/>
      </c>
      <c r="AB22" s="134">
        <f t="shared" si="8"/>
      </c>
      <c r="AC22" s="134">
        <f t="shared" si="4"/>
      </c>
      <c r="AD22" s="134">
        <f>IF(OR($C22="",K22="",N22=""),"",MAX(O22+'1045Bi Dati di base lav.'!S18-N22,0))</f>
      </c>
      <c r="AE22" s="134">
        <f>'1045Bi Dati di base lav.'!S18</f>
        <v>0</v>
      </c>
      <c r="AF22" s="134">
        <f t="shared" si="9"/>
      </c>
      <c r="AG22" s="139">
        <f>IF('1045Bi Dati di base lav.'!M18="",0,1)</f>
        <v>0</v>
      </c>
      <c r="AH22" s="143">
        <f t="shared" si="10"/>
        <v>0</v>
      </c>
      <c r="AI22" s="134">
        <f>IF('1045Bi Dati di base lav.'!M18="",0,'1045Bi Dati di base lav.'!M18)</f>
        <v>0</v>
      </c>
      <c r="AJ22" s="134">
        <f>IF('1045Bi Dati di base lav.'!M18="",0,'1045Bi Dati di base lav.'!O18)</f>
        <v>0</v>
      </c>
      <c r="AK22" s="158">
        <f>IF('1045Bi Dati di base lav.'!U18&gt;0,AA22,0)</f>
        <v>0</v>
      </c>
      <c r="AL22" s="140">
        <f>IF('1045Bi Dati di base lav.'!U18&gt;0,'1045Bi Dati di base lav.'!S18,0)</f>
        <v>0</v>
      </c>
      <c r="AM22" s="134">
        <f>'1045Bi Dati di base lav.'!M18</f>
        <v>0</v>
      </c>
      <c r="AN22" s="134">
        <f>'1045Bi Dati di base lav.'!O18</f>
        <v>0</v>
      </c>
      <c r="AO22" s="134">
        <f t="shared" si="17"/>
        <v>0</v>
      </c>
    </row>
    <row r="23" spans="1:41" s="135" customFormat="1" ht="16.5" customHeight="1">
      <c r="A23" s="159">
        <f>IF('1045Bi Dati di base lav.'!A19="","",'1045Bi Dati di base lav.'!A19)</f>
      </c>
      <c r="B23" s="160">
        <f>IF('1045Bi Dati di base lav.'!B19="","",'1045Bi Dati di base lav.'!B19)</f>
      </c>
      <c r="C23" s="161">
        <f>IF('1045Bi Dati di base lav.'!C19="","",'1045Bi Dati di base lav.'!C19)</f>
      </c>
      <c r="D23" s="232">
        <f>IF('1045Bi Dati di base lav.'!AF19="","",IF('1045Bi Dati di base lav.'!AF19*E23&gt;'1045Ai Domanda'!$B$28,'1045Ai Domanda'!$B$28/E23,'1045Bi Dati di base lav.'!AF19))</f>
      </c>
      <c r="E23" s="240">
        <f>IF('1045Bi Dati di base lav.'!M19="","",'1045Bi Dati di base lav.'!M19)</f>
      </c>
      <c r="F23" s="228">
        <f>IF('1045Bi Dati di base lav.'!N19="","",'1045Bi Dati di base lav.'!N19)</f>
      </c>
      <c r="G23" s="235">
        <f>IF('1045Bi Dati di base lav.'!O19="","",'1045Bi Dati di base lav.'!O19)</f>
      </c>
      <c r="H23" s="236">
        <f>IF('1045Bi Dati di base lav.'!P19="","",'1045Bi Dati di base lav.'!P19)</f>
      </c>
      <c r="I23" s="237">
        <f>IF('1045Bi Dati di base lav.'!Q19="","",'1045Bi Dati di base lav.'!Q19)</f>
      </c>
      <c r="J23" s="349">
        <f t="shared" si="2"/>
      </c>
      <c r="K23" s="240">
        <f t="shared" si="11"/>
      </c>
      <c r="L23" s="238">
        <f>IF('1045Bi Dati di base lav.'!R19="","",'1045Bi Dati di base lav.'!R19)</f>
      </c>
      <c r="M23" s="239">
        <f t="shared" si="12"/>
      </c>
      <c r="N23" s="350">
        <f t="shared" si="13"/>
      </c>
      <c r="O23" s="349">
        <f t="shared" si="14"/>
      </c>
      <c r="P23" s="240">
        <f t="shared" si="5"/>
      </c>
      <c r="Q23" s="238">
        <f t="shared" si="15"/>
      </c>
      <c r="R23" s="239">
        <f t="shared" si="16"/>
      </c>
      <c r="S23" s="240">
        <f>IF(N23="","",MAX((N23-AE23)*'1045Ai Domanda'!$B$30,0))</f>
      </c>
      <c r="T23" s="241">
        <f t="shared" si="6"/>
      </c>
      <c r="U23" s="151"/>
      <c r="V23" s="158">
        <f>IF('1045Bi Dati di base lav.'!L19="","",'1045Bi Dati di base lav.'!L19)</f>
      </c>
      <c r="W23" s="158">
        <f>IF($C23="","",'1045Ei Calcolo'!D23)</f>
      </c>
      <c r="X23" s="151">
        <f>IF(AND('1045Bi Dati di base lav.'!P19="",'1045Bi Dati di base lav.'!Q19=""),0,'1045Bi Dati di base lav.'!P19-'1045Bi Dati di base lav.'!Q19)</f>
        <v>0</v>
      </c>
      <c r="Y23" s="151">
        <f>IF(OR($C23="",'1045Bi Dati di base lav.'!M19="",F23="",'1045Bi Dati di base lav.'!O19="",X23=""),"",'1045Bi Dati di base lav.'!M19-F23-'1045Bi Dati di base lav.'!O19-X23)</f>
      </c>
      <c r="Z23" s="134">
        <f>IF(K23="","",K23-'1045Bi Dati di base lav.'!R19)</f>
      </c>
      <c r="AA23" s="134">
        <f t="shared" si="7"/>
      </c>
      <c r="AB23" s="134">
        <f t="shared" si="8"/>
      </c>
      <c r="AC23" s="134">
        <f t="shared" si="4"/>
      </c>
      <c r="AD23" s="134">
        <f>IF(OR($C23="",K23="",N23=""),"",MAX(O23+'1045Bi Dati di base lav.'!S19-N23,0))</f>
      </c>
      <c r="AE23" s="134">
        <f>'1045Bi Dati di base lav.'!S19</f>
        <v>0</v>
      </c>
      <c r="AF23" s="134">
        <f t="shared" si="9"/>
      </c>
      <c r="AG23" s="139">
        <f>IF('1045Bi Dati di base lav.'!M19="",0,1)</f>
        <v>0</v>
      </c>
      <c r="AH23" s="143">
        <f t="shared" si="10"/>
        <v>0</v>
      </c>
      <c r="AI23" s="134">
        <f>IF('1045Bi Dati di base lav.'!M19="",0,'1045Bi Dati di base lav.'!M19)</f>
        <v>0</v>
      </c>
      <c r="AJ23" s="134">
        <f>IF('1045Bi Dati di base lav.'!M19="",0,'1045Bi Dati di base lav.'!O19)</f>
        <v>0</v>
      </c>
      <c r="AK23" s="158">
        <f>IF('1045Bi Dati di base lav.'!U19&gt;0,AA23,0)</f>
        <v>0</v>
      </c>
      <c r="AL23" s="140">
        <f>IF('1045Bi Dati di base lav.'!U19&gt;0,'1045Bi Dati di base lav.'!S19,0)</f>
        <v>0</v>
      </c>
      <c r="AM23" s="134">
        <f>'1045Bi Dati di base lav.'!M19</f>
        <v>0</v>
      </c>
      <c r="AN23" s="134">
        <f>'1045Bi Dati di base lav.'!O19</f>
        <v>0</v>
      </c>
      <c r="AO23" s="134">
        <f t="shared" si="17"/>
        <v>0</v>
      </c>
    </row>
    <row r="24" spans="1:41" s="135" customFormat="1" ht="16.5" customHeight="1">
      <c r="A24" s="159">
        <f>IF('1045Bi Dati di base lav.'!A20="","",'1045Bi Dati di base lav.'!A20)</f>
      </c>
      <c r="B24" s="160">
        <f>IF('1045Bi Dati di base lav.'!B20="","",'1045Bi Dati di base lav.'!B20)</f>
      </c>
      <c r="C24" s="161">
        <f>IF('1045Bi Dati di base lav.'!C20="","",'1045Bi Dati di base lav.'!C20)</f>
      </c>
      <c r="D24" s="232">
        <f>IF('1045Bi Dati di base lav.'!AF20="","",IF('1045Bi Dati di base lav.'!AF20*E24&gt;'1045Ai Domanda'!$B$28,'1045Ai Domanda'!$B$28/E24,'1045Bi Dati di base lav.'!AF20))</f>
      </c>
      <c r="E24" s="240">
        <f>IF('1045Bi Dati di base lav.'!M20="","",'1045Bi Dati di base lav.'!M20)</f>
      </c>
      <c r="F24" s="228">
        <f>IF('1045Bi Dati di base lav.'!N20="","",'1045Bi Dati di base lav.'!N20)</f>
      </c>
      <c r="G24" s="235">
        <f>IF('1045Bi Dati di base lav.'!O20="","",'1045Bi Dati di base lav.'!O20)</f>
      </c>
      <c r="H24" s="236">
        <f>IF('1045Bi Dati di base lav.'!P20="","",'1045Bi Dati di base lav.'!P20)</f>
      </c>
      <c r="I24" s="237">
        <f>IF('1045Bi Dati di base lav.'!Q20="","",'1045Bi Dati di base lav.'!Q20)</f>
      </c>
      <c r="J24" s="349">
        <f t="shared" si="2"/>
      </c>
      <c r="K24" s="240">
        <f t="shared" si="11"/>
      </c>
      <c r="L24" s="238">
        <f>IF('1045Bi Dati di base lav.'!R20="","",'1045Bi Dati di base lav.'!R20)</f>
      </c>
      <c r="M24" s="239">
        <f t="shared" si="12"/>
      </c>
      <c r="N24" s="350">
        <f t="shared" si="13"/>
      </c>
      <c r="O24" s="349">
        <f t="shared" si="14"/>
      </c>
      <c r="P24" s="240">
        <f t="shared" si="5"/>
      </c>
      <c r="Q24" s="238">
        <f t="shared" si="15"/>
      </c>
      <c r="R24" s="239">
        <f t="shared" si="16"/>
      </c>
      <c r="S24" s="240">
        <f>IF(N24="","",MAX((N24-AE24)*'1045Ai Domanda'!$B$30,0))</f>
      </c>
      <c r="T24" s="241">
        <f t="shared" si="6"/>
      </c>
      <c r="U24" s="151"/>
      <c r="V24" s="158">
        <f>IF('1045Bi Dati di base lav.'!L20="","",'1045Bi Dati di base lav.'!L20)</f>
      </c>
      <c r="W24" s="158">
        <f>IF($C24="","",'1045Ei Calcolo'!D24)</f>
      </c>
      <c r="X24" s="151">
        <f>IF(AND('1045Bi Dati di base lav.'!P20="",'1045Bi Dati di base lav.'!Q20=""),0,'1045Bi Dati di base lav.'!P20-'1045Bi Dati di base lav.'!Q20)</f>
        <v>0</v>
      </c>
      <c r="Y24" s="151">
        <f>IF(OR($C24="",'1045Bi Dati di base lav.'!M20="",F24="",'1045Bi Dati di base lav.'!O20="",X24=""),"",'1045Bi Dati di base lav.'!M20-F24-'1045Bi Dati di base lav.'!O20-X24)</f>
      </c>
      <c r="Z24" s="134">
        <f>IF(K24="","",K24-'1045Bi Dati di base lav.'!R20)</f>
      </c>
      <c r="AA24" s="134">
        <f t="shared" si="7"/>
      </c>
      <c r="AB24" s="134">
        <f t="shared" si="8"/>
      </c>
      <c r="AC24" s="134">
        <f t="shared" si="4"/>
      </c>
      <c r="AD24" s="134">
        <f>IF(OR($C24="",K24="",N24=""),"",MAX(O24+'1045Bi Dati di base lav.'!S20-N24,0))</f>
      </c>
      <c r="AE24" s="134">
        <f>'1045Bi Dati di base lav.'!S20</f>
        <v>0</v>
      </c>
      <c r="AF24" s="134">
        <f t="shared" si="9"/>
      </c>
      <c r="AG24" s="139">
        <f>IF('1045Bi Dati di base lav.'!M20="",0,1)</f>
        <v>0</v>
      </c>
      <c r="AH24" s="143">
        <f t="shared" si="10"/>
        <v>0</v>
      </c>
      <c r="AI24" s="134">
        <f>IF('1045Bi Dati di base lav.'!M20="",0,'1045Bi Dati di base lav.'!M20)</f>
        <v>0</v>
      </c>
      <c r="AJ24" s="134">
        <f>IF('1045Bi Dati di base lav.'!M20="",0,'1045Bi Dati di base lav.'!O20)</f>
        <v>0</v>
      </c>
      <c r="AK24" s="158">
        <f>IF('1045Bi Dati di base lav.'!U20&gt;0,AA24,0)</f>
        <v>0</v>
      </c>
      <c r="AL24" s="140">
        <f>IF('1045Bi Dati di base lav.'!U20&gt;0,'1045Bi Dati di base lav.'!S20,0)</f>
        <v>0</v>
      </c>
      <c r="AM24" s="134">
        <f>'1045Bi Dati di base lav.'!M20</f>
        <v>0</v>
      </c>
      <c r="AN24" s="134">
        <f>'1045Bi Dati di base lav.'!O20</f>
        <v>0</v>
      </c>
      <c r="AO24" s="134">
        <f t="shared" si="17"/>
        <v>0</v>
      </c>
    </row>
    <row r="25" spans="1:41" s="135" customFormat="1" ht="16.5" customHeight="1">
      <c r="A25" s="159">
        <f>IF('1045Bi Dati di base lav.'!A21="","",'1045Bi Dati di base lav.'!A21)</f>
      </c>
      <c r="B25" s="160">
        <f>IF('1045Bi Dati di base lav.'!B21="","",'1045Bi Dati di base lav.'!B21)</f>
      </c>
      <c r="C25" s="161">
        <f>IF('1045Bi Dati di base lav.'!C21="","",'1045Bi Dati di base lav.'!C21)</f>
      </c>
      <c r="D25" s="232">
        <f>IF('1045Bi Dati di base lav.'!AF21="","",IF('1045Bi Dati di base lav.'!AF21*E25&gt;'1045Ai Domanda'!$B$28,'1045Ai Domanda'!$B$28/E25,'1045Bi Dati di base lav.'!AF21))</f>
      </c>
      <c r="E25" s="240">
        <f>IF('1045Bi Dati di base lav.'!M21="","",'1045Bi Dati di base lav.'!M21)</f>
      </c>
      <c r="F25" s="228">
        <f>IF('1045Bi Dati di base lav.'!N21="","",'1045Bi Dati di base lav.'!N21)</f>
      </c>
      <c r="G25" s="235">
        <f>IF('1045Bi Dati di base lav.'!O21="","",'1045Bi Dati di base lav.'!O21)</f>
      </c>
      <c r="H25" s="236">
        <f>IF('1045Bi Dati di base lav.'!P21="","",'1045Bi Dati di base lav.'!P21)</f>
      </c>
      <c r="I25" s="237">
        <f>IF('1045Bi Dati di base lav.'!Q21="","",'1045Bi Dati di base lav.'!Q21)</f>
      </c>
      <c r="J25" s="349">
        <f t="shared" si="2"/>
      </c>
      <c r="K25" s="240">
        <f t="shared" si="11"/>
      </c>
      <c r="L25" s="238">
        <f>IF('1045Bi Dati di base lav.'!R21="","",'1045Bi Dati di base lav.'!R21)</f>
      </c>
      <c r="M25" s="239">
        <f t="shared" si="12"/>
      </c>
      <c r="N25" s="350">
        <f t="shared" si="13"/>
      </c>
      <c r="O25" s="349">
        <f t="shared" si="14"/>
      </c>
      <c r="P25" s="240">
        <f t="shared" si="5"/>
      </c>
      <c r="Q25" s="238">
        <f t="shared" si="15"/>
      </c>
      <c r="R25" s="239">
        <f t="shared" si="16"/>
      </c>
      <c r="S25" s="240">
        <f>IF(N25="","",MAX((N25-AE25)*'1045Ai Domanda'!$B$30,0))</f>
      </c>
      <c r="T25" s="241">
        <f t="shared" si="6"/>
      </c>
      <c r="U25" s="151"/>
      <c r="V25" s="158">
        <f>IF('1045Bi Dati di base lav.'!L21="","",'1045Bi Dati di base lav.'!L21)</f>
      </c>
      <c r="W25" s="158">
        <f>IF($C25="","",'1045Ei Calcolo'!D25)</f>
      </c>
      <c r="X25" s="151">
        <f>IF(AND('1045Bi Dati di base lav.'!P21="",'1045Bi Dati di base lav.'!Q21=""),0,'1045Bi Dati di base lav.'!P21-'1045Bi Dati di base lav.'!Q21)</f>
        <v>0</v>
      </c>
      <c r="Y25" s="151">
        <f>IF(OR($C25="",'1045Bi Dati di base lav.'!M21="",F25="",'1045Bi Dati di base lav.'!O21="",X25=""),"",'1045Bi Dati di base lav.'!M21-F25-'1045Bi Dati di base lav.'!O21-X25)</f>
      </c>
      <c r="Z25" s="134">
        <f>IF(K25="","",K25-'1045Bi Dati di base lav.'!R21)</f>
      </c>
      <c r="AA25" s="134">
        <f t="shared" si="7"/>
      </c>
      <c r="AB25" s="134">
        <f t="shared" si="8"/>
      </c>
      <c r="AC25" s="134">
        <f t="shared" si="4"/>
      </c>
      <c r="AD25" s="134">
        <f>IF(OR($C25="",K25="",N25=""),"",MAX(O25+'1045Bi Dati di base lav.'!S21-N25,0))</f>
      </c>
      <c r="AE25" s="134">
        <f>'1045Bi Dati di base lav.'!S21</f>
        <v>0</v>
      </c>
      <c r="AF25" s="134">
        <f t="shared" si="9"/>
      </c>
      <c r="AG25" s="139">
        <f>IF('1045Bi Dati di base lav.'!M21="",0,1)</f>
        <v>0</v>
      </c>
      <c r="AH25" s="143">
        <f t="shared" si="10"/>
        <v>0</v>
      </c>
      <c r="AI25" s="134">
        <f>IF('1045Bi Dati di base lav.'!M21="",0,'1045Bi Dati di base lav.'!M21)</f>
        <v>0</v>
      </c>
      <c r="AJ25" s="134">
        <f>IF('1045Bi Dati di base lav.'!M21="",0,'1045Bi Dati di base lav.'!O21)</f>
        <v>0</v>
      </c>
      <c r="AK25" s="158">
        <f>IF('1045Bi Dati di base lav.'!U21&gt;0,AA25,0)</f>
        <v>0</v>
      </c>
      <c r="AL25" s="140">
        <f>IF('1045Bi Dati di base lav.'!U21&gt;0,'1045Bi Dati di base lav.'!S21,0)</f>
        <v>0</v>
      </c>
      <c r="AM25" s="134">
        <f>'1045Bi Dati di base lav.'!M21</f>
        <v>0</v>
      </c>
      <c r="AN25" s="134">
        <f>'1045Bi Dati di base lav.'!O21</f>
        <v>0</v>
      </c>
      <c r="AO25" s="134">
        <f t="shared" si="17"/>
        <v>0</v>
      </c>
    </row>
    <row r="26" spans="1:41" s="135" customFormat="1" ht="16.5" customHeight="1">
      <c r="A26" s="159">
        <f>IF('1045Bi Dati di base lav.'!A22="","",'1045Bi Dati di base lav.'!A22)</f>
      </c>
      <c r="B26" s="160">
        <f>IF('1045Bi Dati di base lav.'!B22="","",'1045Bi Dati di base lav.'!B22)</f>
      </c>
      <c r="C26" s="161">
        <f>IF('1045Bi Dati di base lav.'!C22="","",'1045Bi Dati di base lav.'!C22)</f>
      </c>
      <c r="D26" s="232">
        <f>IF('1045Bi Dati di base lav.'!AF22="","",IF('1045Bi Dati di base lav.'!AF22*E26&gt;'1045Ai Domanda'!$B$28,'1045Ai Domanda'!$B$28/E26,'1045Bi Dati di base lav.'!AF22))</f>
      </c>
      <c r="E26" s="240">
        <f>IF('1045Bi Dati di base lav.'!M22="","",'1045Bi Dati di base lav.'!M22)</f>
      </c>
      <c r="F26" s="228">
        <f>IF('1045Bi Dati di base lav.'!N22="","",'1045Bi Dati di base lav.'!N22)</f>
      </c>
      <c r="G26" s="235">
        <f>IF('1045Bi Dati di base lav.'!O22="","",'1045Bi Dati di base lav.'!O22)</f>
      </c>
      <c r="H26" s="236">
        <f>IF('1045Bi Dati di base lav.'!P22="","",'1045Bi Dati di base lav.'!P22)</f>
      </c>
      <c r="I26" s="237">
        <f>IF('1045Bi Dati di base lav.'!Q22="","",'1045Bi Dati di base lav.'!Q22)</f>
      </c>
      <c r="J26" s="349">
        <f t="shared" si="2"/>
      </c>
      <c r="K26" s="240">
        <f t="shared" si="11"/>
      </c>
      <c r="L26" s="238">
        <f>IF('1045Bi Dati di base lav.'!R22="","",'1045Bi Dati di base lav.'!R22)</f>
      </c>
      <c r="M26" s="239">
        <f t="shared" si="12"/>
      </c>
      <c r="N26" s="350">
        <f t="shared" si="13"/>
      </c>
      <c r="O26" s="349">
        <f t="shared" si="14"/>
      </c>
      <c r="P26" s="240">
        <f t="shared" si="5"/>
      </c>
      <c r="Q26" s="238">
        <f t="shared" si="15"/>
      </c>
      <c r="R26" s="239">
        <f t="shared" si="16"/>
      </c>
      <c r="S26" s="240">
        <f>IF(N26="","",MAX((N26-AE26)*'1045Ai Domanda'!$B$30,0))</f>
      </c>
      <c r="T26" s="241">
        <f t="shared" si="6"/>
      </c>
      <c r="U26" s="151"/>
      <c r="V26" s="158">
        <f>IF('1045Bi Dati di base lav.'!L22="","",'1045Bi Dati di base lav.'!L22)</f>
      </c>
      <c r="W26" s="158">
        <f>IF($C26="","",'1045Ei Calcolo'!D26)</f>
      </c>
      <c r="X26" s="151">
        <f>IF(AND('1045Bi Dati di base lav.'!P22="",'1045Bi Dati di base lav.'!Q22=""),0,'1045Bi Dati di base lav.'!P22-'1045Bi Dati di base lav.'!Q22)</f>
        <v>0</v>
      </c>
      <c r="Y26" s="151">
        <f>IF(OR($C26="",'1045Bi Dati di base lav.'!M22="",F26="",'1045Bi Dati di base lav.'!O22="",X26=""),"",'1045Bi Dati di base lav.'!M22-F26-'1045Bi Dati di base lav.'!O22-X26)</f>
      </c>
      <c r="Z26" s="134">
        <f>IF(K26="","",K26-'1045Bi Dati di base lav.'!R22)</f>
      </c>
      <c r="AA26" s="134">
        <f t="shared" si="7"/>
      </c>
      <c r="AB26" s="134">
        <f t="shared" si="8"/>
      </c>
      <c r="AC26" s="134">
        <f t="shared" si="4"/>
      </c>
      <c r="AD26" s="134">
        <f>IF(OR($C26="",K26="",N26=""),"",MAX(O26+'1045Bi Dati di base lav.'!S22-N26,0))</f>
      </c>
      <c r="AE26" s="134">
        <f>'1045Bi Dati di base lav.'!S22</f>
        <v>0</v>
      </c>
      <c r="AF26" s="134">
        <f t="shared" si="9"/>
      </c>
      <c r="AG26" s="139">
        <f>IF('1045Bi Dati di base lav.'!M22="",0,1)</f>
        <v>0</v>
      </c>
      <c r="AH26" s="143">
        <f t="shared" si="10"/>
        <v>0</v>
      </c>
      <c r="AI26" s="134">
        <f>IF('1045Bi Dati di base lav.'!M22="",0,'1045Bi Dati di base lav.'!M22)</f>
        <v>0</v>
      </c>
      <c r="AJ26" s="134">
        <f>IF('1045Bi Dati di base lav.'!M22="",0,'1045Bi Dati di base lav.'!O22)</f>
        <v>0</v>
      </c>
      <c r="AK26" s="158">
        <f>IF('1045Bi Dati di base lav.'!U22&gt;0,AA26,0)</f>
        <v>0</v>
      </c>
      <c r="AL26" s="140">
        <f>IF('1045Bi Dati di base lav.'!U22&gt;0,'1045Bi Dati di base lav.'!S22,0)</f>
        <v>0</v>
      </c>
      <c r="AM26" s="134">
        <f>'1045Bi Dati di base lav.'!M22</f>
        <v>0</v>
      </c>
      <c r="AN26" s="134">
        <f>'1045Bi Dati di base lav.'!O22</f>
        <v>0</v>
      </c>
      <c r="AO26" s="134">
        <f t="shared" si="17"/>
        <v>0</v>
      </c>
    </row>
    <row r="27" spans="1:41" s="135" customFormat="1" ht="16.5" customHeight="1">
      <c r="A27" s="159">
        <f>IF('1045Bi Dati di base lav.'!A23="","",'1045Bi Dati di base lav.'!A23)</f>
      </c>
      <c r="B27" s="160">
        <f>IF('1045Bi Dati di base lav.'!B23="","",'1045Bi Dati di base lav.'!B23)</f>
      </c>
      <c r="C27" s="161">
        <f>IF('1045Bi Dati di base lav.'!C23="","",'1045Bi Dati di base lav.'!C23)</f>
      </c>
      <c r="D27" s="232">
        <f>IF('1045Bi Dati di base lav.'!AF23="","",IF('1045Bi Dati di base lav.'!AF23*E27&gt;'1045Ai Domanda'!$B$28,'1045Ai Domanda'!$B$28/E27,'1045Bi Dati di base lav.'!AF23))</f>
      </c>
      <c r="E27" s="240">
        <f>IF('1045Bi Dati di base lav.'!M23="","",'1045Bi Dati di base lav.'!M23)</f>
      </c>
      <c r="F27" s="228">
        <f>IF('1045Bi Dati di base lav.'!N23="","",'1045Bi Dati di base lav.'!N23)</f>
      </c>
      <c r="G27" s="235">
        <f>IF('1045Bi Dati di base lav.'!O23="","",'1045Bi Dati di base lav.'!O23)</f>
      </c>
      <c r="H27" s="236">
        <f>IF('1045Bi Dati di base lav.'!P23="","",'1045Bi Dati di base lav.'!P23)</f>
      </c>
      <c r="I27" s="237">
        <f>IF('1045Bi Dati di base lav.'!Q23="","",'1045Bi Dati di base lav.'!Q23)</f>
      </c>
      <c r="J27" s="349">
        <f t="shared" si="2"/>
      </c>
      <c r="K27" s="240">
        <f t="shared" si="11"/>
      </c>
      <c r="L27" s="238">
        <f>IF('1045Bi Dati di base lav.'!R23="","",'1045Bi Dati di base lav.'!R23)</f>
      </c>
      <c r="M27" s="239">
        <f t="shared" si="12"/>
      </c>
      <c r="N27" s="350">
        <f t="shared" si="13"/>
      </c>
      <c r="O27" s="349">
        <f t="shared" si="14"/>
      </c>
      <c r="P27" s="240">
        <f t="shared" si="5"/>
      </c>
      <c r="Q27" s="238">
        <f t="shared" si="15"/>
      </c>
      <c r="R27" s="239">
        <f t="shared" si="16"/>
      </c>
      <c r="S27" s="240">
        <f>IF(N27="","",MAX((N27-AE27)*'1045Ai Domanda'!$B$30,0))</f>
      </c>
      <c r="T27" s="241">
        <f t="shared" si="6"/>
      </c>
      <c r="U27" s="151"/>
      <c r="V27" s="158">
        <f>IF('1045Bi Dati di base lav.'!L23="","",'1045Bi Dati di base lav.'!L23)</f>
      </c>
      <c r="W27" s="158">
        <f>IF($C27="","",'1045Ei Calcolo'!D27)</f>
      </c>
      <c r="X27" s="151">
        <f>IF(AND('1045Bi Dati di base lav.'!P23="",'1045Bi Dati di base lav.'!Q23=""),0,'1045Bi Dati di base lav.'!P23-'1045Bi Dati di base lav.'!Q23)</f>
        <v>0</v>
      </c>
      <c r="Y27" s="151">
        <f>IF(OR($C27="",'1045Bi Dati di base lav.'!M23="",F27="",'1045Bi Dati di base lav.'!O23="",X27=""),"",'1045Bi Dati di base lav.'!M23-F27-'1045Bi Dati di base lav.'!O23-X27)</f>
      </c>
      <c r="Z27" s="134">
        <f>IF(K27="","",K27-'1045Bi Dati di base lav.'!R23)</f>
      </c>
      <c r="AA27" s="134">
        <f t="shared" si="7"/>
      </c>
      <c r="AB27" s="134">
        <f t="shared" si="8"/>
      </c>
      <c r="AC27" s="134">
        <f t="shared" si="4"/>
      </c>
      <c r="AD27" s="134">
        <f>IF(OR($C27="",K27="",N27=""),"",MAX(O27+'1045Bi Dati di base lav.'!S23-N27,0))</f>
      </c>
      <c r="AE27" s="134">
        <f>'1045Bi Dati di base lav.'!S23</f>
        <v>0</v>
      </c>
      <c r="AF27" s="134">
        <f t="shared" si="9"/>
      </c>
      <c r="AG27" s="139">
        <f>IF('1045Bi Dati di base lav.'!M23="",0,1)</f>
        <v>0</v>
      </c>
      <c r="AH27" s="143">
        <f t="shared" si="10"/>
        <v>0</v>
      </c>
      <c r="AI27" s="134">
        <f>IF('1045Bi Dati di base lav.'!M23="",0,'1045Bi Dati di base lav.'!M23)</f>
        <v>0</v>
      </c>
      <c r="AJ27" s="134">
        <f>IF('1045Bi Dati di base lav.'!M23="",0,'1045Bi Dati di base lav.'!O23)</f>
        <v>0</v>
      </c>
      <c r="AK27" s="158">
        <f>IF('1045Bi Dati di base lav.'!U23&gt;0,AA27,0)</f>
        <v>0</v>
      </c>
      <c r="AL27" s="140">
        <f>IF('1045Bi Dati di base lav.'!U23&gt;0,'1045Bi Dati di base lav.'!S23,0)</f>
        <v>0</v>
      </c>
      <c r="AM27" s="134">
        <f>'1045Bi Dati di base lav.'!M23</f>
        <v>0</v>
      </c>
      <c r="AN27" s="134">
        <f>'1045Bi Dati di base lav.'!O23</f>
        <v>0</v>
      </c>
      <c r="AO27" s="134">
        <f t="shared" si="17"/>
        <v>0</v>
      </c>
    </row>
    <row r="28" spans="1:41" s="135" customFormat="1" ht="16.5" customHeight="1">
      <c r="A28" s="159">
        <f>IF('1045Bi Dati di base lav.'!A24="","",'1045Bi Dati di base lav.'!A24)</f>
      </c>
      <c r="B28" s="160">
        <f>IF('1045Bi Dati di base lav.'!B24="","",'1045Bi Dati di base lav.'!B24)</f>
      </c>
      <c r="C28" s="161">
        <f>IF('1045Bi Dati di base lav.'!C24="","",'1045Bi Dati di base lav.'!C24)</f>
      </c>
      <c r="D28" s="232">
        <f>IF('1045Bi Dati di base lav.'!AF24="","",IF('1045Bi Dati di base lav.'!AF24*E28&gt;'1045Ai Domanda'!$B$28,'1045Ai Domanda'!$B$28/E28,'1045Bi Dati di base lav.'!AF24))</f>
      </c>
      <c r="E28" s="240">
        <f>IF('1045Bi Dati di base lav.'!M24="","",'1045Bi Dati di base lav.'!M24)</f>
      </c>
      <c r="F28" s="228">
        <f>IF('1045Bi Dati di base lav.'!N24="","",'1045Bi Dati di base lav.'!N24)</f>
      </c>
      <c r="G28" s="235">
        <f>IF('1045Bi Dati di base lav.'!O24="","",'1045Bi Dati di base lav.'!O24)</f>
      </c>
      <c r="H28" s="236">
        <f>IF('1045Bi Dati di base lav.'!P24="","",'1045Bi Dati di base lav.'!P24)</f>
      </c>
      <c r="I28" s="237">
        <f>IF('1045Bi Dati di base lav.'!Q24="","",'1045Bi Dati di base lav.'!Q24)</f>
      </c>
      <c r="J28" s="349">
        <f t="shared" si="2"/>
      </c>
      <c r="K28" s="240">
        <f t="shared" si="11"/>
      </c>
      <c r="L28" s="238">
        <f>IF('1045Bi Dati di base lav.'!R24="","",'1045Bi Dati di base lav.'!R24)</f>
      </c>
      <c r="M28" s="239">
        <f t="shared" si="12"/>
      </c>
      <c r="N28" s="350">
        <f t="shared" si="13"/>
      </c>
      <c r="O28" s="349">
        <f t="shared" si="14"/>
      </c>
      <c r="P28" s="240">
        <f t="shared" si="5"/>
      </c>
      <c r="Q28" s="238">
        <f t="shared" si="15"/>
      </c>
      <c r="R28" s="239">
        <f t="shared" si="16"/>
      </c>
      <c r="S28" s="240">
        <f>IF(N28="","",MAX((N28-AE28)*'1045Ai Domanda'!$B$30,0))</f>
      </c>
      <c r="T28" s="241">
        <f t="shared" si="6"/>
      </c>
      <c r="U28" s="151"/>
      <c r="V28" s="158">
        <f>IF('1045Bi Dati di base lav.'!L24="","",'1045Bi Dati di base lav.'!L24)</f>
      </c>
      <c r="W28" s="158">
        <f>IF($C28="","",'1045Ei Calcolo'!D28)</f>
      </c>
      <c r="X28" s="151">
        <f>IF(AND('1045Bi Dati di base lav.'!P24="",'1045Bi Dati di base lav.'!Q24=""),0,'1045Bi Dati di base lav.'!P24-'1045Bi Dati di base lav.'!Q24)</f>
        <v>0</v>
      </c>
      <c r="Y28" s="151">
        <f>IF(OR($C28="",'1045Bi Dati di base lav.'!M24="",F28="",'1045Bi Dati di base lav.'!O24="",X28=""),"",'1045Bi Dati di base lav.'!M24-F28-'1045Bi Dati di base lav.'!O24-X28)</f>
      </c>
      <c r="Z28" s="134">
        <f>IF(K28="","",K28-'1045Bi Dati di base lav.'!R24)</f>
      </c>
      <c r="AA28" s="134">
        <f t="shared" si="7"/>
      </c>
      <c r="AB28" s="134">
        <f t="shared" si="8"/>
      </c>
      <c r="AC28" s="134">
        <f t="shared" si="4"/>
      </c>
      <c r="AD28" s="134">
        <f>IF(OR($C28="",K28="",N28=""),"",MAX(O28+'1045Bi Dati di base lav.'!S24-N28,0))</f>
      </c>
      <c r="AE28" s="134">
        <f>'1045Bi Dati di base lav.'!S24</f>
        <v>0</v>
      </c>
      <c r="AF28" s="134">
        <f t="shared" si="9"/>
      </c>
      <c r="AG28" s="139">
        <f>IF('1045Bi Dati di base lav.'!M24="",0,1)</f>
        <v>0</v>
      </c>
      <c r="AH28" s="143">
        <f t="shared" si="10"/>
        <v>0</v>
      </c>
      <c r="AI28" s="134">
        <f>IF('1045Bi Dati di base lav.'!M24="",0,'1045Bi Dati di base lav.'!M24)</f>
        <v>0</v>
      </c>
      <c r="AJ28" s="134">
        <f>IF('1045Bi Dati di base lav.'!M24="",0,'1045Bi Dati di base lav.'!O24)</f>
        <v>0</v>
      </c>
      <c r="AK28" s="158">
        <f>IF('1045Bi Dati di base lav.'!U24&gt;0,AA28,0)</f>
        <v>0</v>
      </c>
      <c r="AL28" s="140">
        <f>IF('1045Bi Dati di base lav.'!U24&gt;0,'1045Bi Dati di base lav.'!S24,0)</f>
        <v>0</v>
      </c>
      <c r="AM28" s="134">
        <f>'1045Bi Dati di base lav.'!M24</f>
        <v>0</v>
      </c>
      <c r="AN28" s="134">
        <f>'1045Bi Dati di base lav.'!O24</f>
        <v>0</v>
      </c>
      <c r="AO28" s="134">
        <f t="shared" si="17"/>
        <v>0</v>
      </c>
    </row>
    <row r="29" spans="1:41" s="135" customFormat="1" ht="16.5" customHeight="1">
      <c r="A29" s="159">
        <f>IF('1045Bi Dati di base lav.'!A25="","",'1045Bi Dati di base lav.'!A25)</f>
      </c>
      <c r="B29" s="160">
        <f>IF('1045Bi Dati di base lav.'!B25="","",'1045Bi Dati di base lav.'!B25)</f>
      </c>
      <c r="C29" s="161">
        <f>IF('1045Bi Dati di base lav.'!C25="","",'1045Bi Dati di base lav.'!C25)</f>
      </c>
      <c r="D29" s="232">
        <f>IF('1045Bi Dati di base lav.'!AF25="","",IF('1045Bi Dati di base lav.'!AF25*E29&gt;'1045Ai Domanda'!$B$28,'1045Ai Domanda'!$B$28/E29,'1045Bi Dati di base lav.'!AF25))</f>
      </c>
      <c r="E29" s="240">
        <f>IF('1045Bi Dati di base lav.'!M25="","",'1045Bi Dati di base lav.'!M25)</f>
      </c>
      <c r="F29" s="228">
        <f>IF('1045Bi Dati di base lav.'!N25="","",'1045Bi Dati di base lav.'!N25)</f>
      </c>
      <c r="G29" s="235">
        <f>IF('1045Bi Dati di base lav.'!O25="","",'1045Bi Dati di base lav.'!O25)</f>
      </c>
      <c r="H29" s="236">
        <f>IF('1045Bi Dati di base lav.'!P25="","",'1045Bi Dati di base lav.'!P25)</f>
      </c>
      <c r="I29" s="237">
        <f>IF('1045Bi Dati di base lav.'!Q25="","",'1045Bi Dati di base lav.'!Q25)</f>
      </c>
      <c r="J29" s="349">
        <f t="shared" si="2"/>
      </c>
      <c r="K29" s="240">
        <f t="shared" si="11"/>
      </c>
      <c r="L29" s="238">
        <f>IF('1045Bi Dati di base lav.'!R25="","",'1045Bi Dati di base lav.'!R25)</f>
      </c>
      <c r="M29" s="239">
        <f t="shared" si="12"/>
      </c>
      <c r="N29" s="350">
        <f t="shared" si="13"/>
      </c>
      <c r="O29" s="349">
        <f t="shared" si="14"/>
      </c>
      <c r="P29" s="240">
        <f t="shared" si="5"/>
      </c>
      <c r="Q29" s="238">
        <f t="shared" si="15"/>
      </c>
      <c r="R29" s="239">
        <f t="shared" si="16"/>
      </c>
      <c r="S29" s="240">
        <f>IF(N29="","",MAX((N29-AE29)*'1045Ai Domanda'!$B$30,0))</f>
      </c>
      <c r="T29" s="241">
        <f t="shared" si="6"/>
      </c>
      <c r="U29" s="151"/>
      <c r="V29" s="158">
        <f>IF('1045Bi Dati di base lav.'!L25="","",'1045Bi Dati di base lav.'!L25)</f>
      </c>
      <c r="W29" s="158">
        <f>IF($C29="","",'1045Ei Calcolo'!D29)</f>
      </c>
      <c r="X29" s="151">
        <f>IF(AND('1045Bi Dati di base lav.'!P25="",'1045Bi Dati di base lav.'!Q25=""),0,'1045Bi Dati di base lav.'!P25-'1045Bi Dati di base lav.'!Q25)</f>
        <v>0</v>
      </c>
      <c r="Y29" s="151">
        <f>IF(OR($C29="",'1045Bi Dati di base lav.'!M25="",F29="",'1045Bi Dati di base lav.'!O25="",X29=""),"",'1045Bi Dati di base lav.'!M25-F29-'1045Bi Dati di base lav.'!O25-X29)</f>
      </c>
      <c r="Z29" s="134">
        <f>IF(K29="","",K29-'1045Bi Dati di base lav.'!R25)</f>
      </c>
      <c r="AA29" s="134">
        <f t="shared" si="7"/>
      </c>
      <c r="AB29" s="134">
        <f t="shared" si="8"/>
      </c>
      <c r="AC29" s="134">
        <f t="shared" si="4"/>
      </c>
      <c r="AD29" s="134">
        <f>IF(OR($C29="",K29="",N29=""),"",MAX(O29+'1045Bi Dati di base lav.'!S25-N29,0))</f>
      </c>
      <c r="AE29" s="134">
        <f>'1045Bi Dati di base lav.'!S25</f>
        <v>0</v>
      </c>
      <c r="AF29" s="134">
        <f t="shared" si="9"/>
      </c>
      <c r="AG29" s="139">
        <f>IF('1045Bi Dati di base lav.'!M25="",0,1)</f>
        <v>0</v>
      </c>
      <c r="AH29" s="143">
        <f t="shared" si="10"/>
        <v>0</v>
      </c>
      <c r="AI29" s="134">
        <f>IF('1045Bi Dati di base lav.'!M25="",0,'1045Bi Dati di base lav.'!M25)</f>
        <v>0</v>
      </c>
      <c r="AJ29" s="134">
        <f>IF('1045Bi Dati di base lav.'!M25="",0,'1045Bi Dati di base lav.'!O25)</f>
        <v>0</v>
      </c>
      <c r="AK29" s="158">
        <f>IF('1045Bi Dati di base lav.'!U25&gt;0,AA29,0)</f>
        <v>0</v>
      </c>
      <c r="AL29" s="140">
        <f>IF('1045Bi Dati di base lav.'!U25&gt;0,'1045Bi Dati di base lav.'!S25,0)</f>
        <v>0</v>
      </c>
      <c r="AM29" s="134">
        <f>'1045Bi Dati di base lav.'!M25</f>
        <v>0</v>
      </c>
      <c r="AN29" s="134">
        <f>'1045Bi Dati di base lav.'!O25</f>
        <v>0</v>
      </c>
      <c r="AO29" s="134">
        <f t="shared" si="17"/>
        <v>0</v>
      </c>
    </row>
    <row r="30" spans="1:41" s="135" customFormat="1" ht="16.5" customHeight="1">
      <c r="A30" s="159">
        <f>IF('1045Bi Dati di base lav.'!A26="","",'1045Bi Dati di base lav.'!A26)</f>
      </c>
      <c r="B30" s="160">
        <f>IF('1045Bi Dati di base lav.'!B26="","",'1045Bi Dati di base lav.'!B26)</f>
      </c>
      <c r="C30" s="161">
        <f>IF('1045Bi Dati di base lav.'!C26="","",'1045Bi Dati di base lav.'!C26)</f>
      </c>
      <c r="D30" s="232">
        <f>IF('1045Bi Dati di base lav.'!AF26="","",IF('1045Bi Dati di base lav.'!AF26*E30&gt;'1045Ai Domanda'!$B$28,'1045Ai Domanda'!$B$28/E30,'1045Bi Dati di base lav.'!AF26))</f>
      </c>
      <c r="E30" s="240">
        <f>IF('1045Bi Dati di base lav.'!M26="","",'1045Bi Dati di base lav.'!M26)</f>
      </c>
      <c r="F30" s="228">
        <f>IF('1045Bi Dati di base lav.'!N26="","",'1045Bi Dati di base lav.'!N26)</f>
      </c>
      <c r="G30" s="235">
        <f>IF('1045Bi Dati di base lav.'!O26="","",'1045Bi Dati di base lav.'!O26)</f>
      </c>
      <c r="H30" s="236">
        <f>IF('1045Bi Dati di base lav.'!P26="","",'1045Bi Dati di base lav.'!P26)</f>
      </c>
      <c r="I30" s="237">
        <f>IF('1045Bi Dati di base lav.'!Q26="","",'1045Bi Dati di base lav.'!Q26)</f>
      </c>
      <c r="J30" s="349">
        <f t="shared" si="2"/>
      </c>
      <c r="K30" s="240">
        <f t="shared" si="11"/>
      </c>
      <c r="L30" s="238">
        <f>IF('1045Bi Dati di base lav.'!R26="","",'1045Bi Dati di base lav.'!R26)</f>
      </c>
      <c r="M30" s="239">
        <f t="shared" si="12"/>
      </c>
      <c r="N30" s="350">
        <f t="shared" si="13"/>
      </c>
      <c r="O30" s="349">
        <f t="shared" si="14"/>
      </c>
      <c r="P30" s="240">
        <f t="shared" si="5"/>
      </c>
      <c r="Q30" s="238">
        <f t="shared" si="15"/>
      </c>
      <c r="R30" s="239">
        <f t="shared" si="16"/>
      </c>
      <c r="S30" s="240">
        <f>IF(N30="","",MAX((N30-AE30)*'1045Ai Domanda'!$B$30,0))</f>
      </c>
      <c r="T30" s="241">
        <f t="shared" si="6"/>
      </c>
      <c r="U30" s="151"/>
      <c r="V30" s="158">
        <f>IF('1045Bi Dati di base lav.'!L26="","",'1045Bi Dati di base lav.'!L26)</f>
      </c>
      <c r="W30" s="158">
        <f>IF($C30="","",'1045Ei Calcolo'!D30)</f>
      </c>
      <c r="X30" s="151">
        <f>IF(AND('1045Bi Dati di base lav.'!P26="",'1045Bi Dati di base lav.'!Q26=""),0,'1045Bi Dati di base lav.'!P26-'1045Bi Dati di base lav.'!Q26)</f>
        <v>0</v>
      </c>
      <c r="Y30" s="151">
        <f>IF(OR($C30="",'1045Bi Dati di base lav.'!M26="",F30="",'1045Bi Dati di base lav.'!O26="",X30=""),"",'1045Bi Dati di base lav.'!M26-F30-'1045Bi Dati di base lav.'!O26-X30)</f>
      </c>
      <c r="Z30" s="134">
        <f>IF(K30="","",K30-'1045Bi Dati di base lav.'!R26)</f>
      </c>
      <c r="AA30" s="134">
        <f t="shared" si="7"/>
      </c>
      <c r="AB30" s="134">
        <f t="shared" si="8"/>
      </c>
      <c r="AC30" s="134">
        <f t="shared" si="4"/>
      </c>
      <c r="AD30" s="134">
        <f>IF(OR($C30="",K30="",N30=""),"",MAX(O30+'1045Bi Dati di base lav.'!S26-N30,0))</f>
      </c>
      <c r="AE30" s="134">
        <f>'1045Bi Dati di base lav.'!S26</f>
        <v>0</v>
      </c>
      <c r="AF30" s="134">
        <f t="shared" si="9"/>
      </c>
      <c r="AG30" s="139">
        <f>IF('1045Bi Dati di base lav.'!M26="",0,1)</f>
        <v>0</v>
      </c>
      <c r="AH30" s="143">
        <f t="shared" si="10"/>
        <v>0</v>
      </c>
      <c r="AI30" s="134">
        <f>IF('1045Bi Dati di base lav.'!M26="",0,'1045Bi Dati di base lav.'!M26)</f>
        <v>0</v>
      </c>
      <c r="AJ30" s="134">
        <f>IF('1045Bi Dati di base lav.'!M26="",0,'1045Bi Dati di base lav.'!O26)</f>
        <v>0</v>
      </c>
      <c r="AK30" s="158">
        <f>IF('1045Bi Dati di base lav.'!U26&gt;0,AA30,0)</f>
        <v>0</v>
      </c>
      <c r="AL30" s="140">
        <f>IF('1045Bi Dati di base lav.'!U26&gt;0,'1045Bi Dati di base lav.'!S26,0)</f>
        <v>0</v>
      </c>
      <c r="AM30" s="134">
        <f>'1045Bi Dati di base lav.'!M26</f>
        <v>0</v>
      </c>
      <c r="AN30" s="134">
        <f>'1045Bi Dati di base lav.'!O26</f>
        <v>0</v>
      </c>
      <c r="AO30" s="134">
        <f t="shared" si="17"/>
        <v>0</v>
      </c>
    </row>
    <row r="31" spans="1:41" s="135" customFormat="1" ht="16.5" customHeight="1">
      <c r="A31" s="159">
        <f>IF('1045Bi Dati di base lav.'!A27="","",'1045Bi Dati di base lav.'!A27)</f>
      </c>
      <c r="B31" s="160">
        <f>IF('1045Bi Dati di base lav.'!B27="","",'1045Bi Dati di base lav.'!B27)</f>
      </c>
      <c r="C31" s="161">
        <f>IF('1045Bi Dati di base lav.'!C27="","",'1045Bi Dati di base lav.'!C27)</f>
      </c>
      <c r="D31" s="232">
        <f>IF('1045Bi Dati di base lav.'!AF27="","",IF('1045Bi Dati di base lav.'!AF27*E31&gt;'1045Ai Domanda'!$B$28,'1045Ai Domanda'!$B$28/E31,'1045Bi Dati di base lav.'!AF27))</f>
      </c>
      <c r="E31" s="240">
        <f>IF('1045Bi Dati di base lav.'!M27="","",'1045Bi Dati di base lav.'!M27)</f>
      </c>
      <c r="F31" s="228">
        <f>IF('1045Bi Dati di base lav.'!N27="","",'1045Bi Dati di base lav.'!N27)</f>
      </c>
      <c r="G31" s="235">
        <f>IF('1045Bi Dati di base lav.'!O27="","",'1045Bi Dati di base lav.'!O27)</f>
      </c>
      <c r="H31" s="236">
        <f>IF('1045Bi Dati di base lav.'!P27="","",'1045Bi Dati di base lav.'!P27)</f>
      </c>
      <c r="I31" s="237">
        <f>IF('1045Bi Dati di base lav.'!Q27="","",'1045Bi Dati di base lav.'!Q27)</f>
      </c>
      <c r="J31" s="349">
        <f t="shared" si="2"/>
      </c>
      <c r="K31" s="240">
        <f t="shared" si="11"/>
      </c>
      <c r="L31" s="238">
        <f>IF('1045Bi Dati di base lav.'!R27="","",'1045Bi Dati di base lav.'!R27)</f>
      </c>
      <c r="M31" s="239">
        <f t="shared" si="12"/>
      </c>
      <c r="N31" s="350">
        <f t="shared" si="13"/>
      </c>
      <c r="O31" s="349">
        <f t="shared" si="14"/>
      </c>
      <c r="P31" s="240">
        <f t="shared" si="5"/>
      </c>
      <c r="Q31" s="238">
        <f t="shared" si="15"/>
      </c>
      <c r="R31" s="239">
        <f t="shared" si="16"/>
      </c>
      <c r="S31" s="240">
        <f>IF(N31="","",MAX((N31-AE31)*'1045Ai Domanda'!$B$30,0))</f>
      </c>
      <c r="T31" s="241">
        <f t="shared" si="6"/>
      </c>
      <c r="U31" s="151"/>
      <c r="V31" s="158">
        <f>IF('1045Bi Dati di base lav.'!L27="","",'1045Bi Dati di base lav.'!L27)</f>
      </c>
      <c r="W31" s="158">
        <f>IF($C31="","",'1045Ei Calcolo'!D31)</f>
      </c>
      <c r="X31" s="151">
        <f>IF(AND('1045Bi Dati di base lav.'!P27="",'1045Bi Dati di base lav.'!Q27=""),0,'1045Bi Dati di base lav.'!P27-'1045Bi Dati di base lav.'!Q27)</f>
        <v>0</v>
      </c>
      <c r="Y31" s="151">
        <f>IF(OR($C31="",'1045Bi Dati di base lav.'!M27="",F31="",'1045Bi Dati di base lav.'!O27="",X31=""),"",'1045Bi Dati di base lav.'!M27-F31-'1045Bi Dati di base lav.'!O27-X31)</f>
      </c>
      <c r="Z31" s="134">
        <f>IF(K31="","",K31-'1045Bi Dati di base lav.'!R27)</f>
      </c>
      <c r="AA31" s="134">
        <f t="shared" si="7"/>
      </c>
      <c r="AB31" s="134">
        <f t="shared" si="8"/>
      </c>
      <c r="AC31" s="134">
        <f t="shared" si="4"/>
      </c>
      <c r="AD31" s="134">
        <f>IF(OR($C31="",K31="",N31=""),"",MAX(O31+'1045Bi Dati di base lav.'!S27-N31,0))</f>
      </c>
      <c r="AE31" s="134">
        <f>'1045Bi Dati di base lav.'!S27</f>
        <v>0</v>
      </c>
      <c r="AF31" s="134">
        <f t="shared" si="9"/>
      </c>
      <c r="AG31" s="139">
        <f>IF('1045Bi Dati di base lav.'!M27="",0,1)</f>
        <v>0</v>
      </c>
      <c r="AH31" s="143">
        <f t="shared" si="10"/>
        <v>0</v>
      </c>
      <c r="AI31" s="134">
        <f>IF('1045Bi Dati di base lav.'!M27="",0,'1045Bi Dati di base lav.'!M27)</f>
        <v>0</v>
      </c>
      <c r="AJ31" s="134">
        <f>IF('1045Bi Dati di base lav.'!M27="",0,'1045Bi Dati di base lav.'!O27)</f>
        <v>0</v>
      </c>
      <c r="AK31" s="158">
        <f>IF('1045Bi Dati di base lav.'!U27&gt;0,AA31,0)</f>
        <v>0</v>
      </c>
      <c r="AL31" s="140">
        <f>IF('1045Bi Dati di base lav.'!U27&gt;0,'1045Bi Dati di base lav.'!S27,0)</f>
        <v>0</v>
      </c>
      <c r="AM31" s="134">
        <f>'1045Bi Dati di base lav.'!M27</f>
        <v>0</v>
      </c>
      <c r="AN31" s="134">
        <f>'1045Bi Dati di base lav.'!O27</f>
        <v>0</v>
      </c>
      <c r="AO31" s="134">
        <f t="shared" si="17"/>
        <v>0</v>
      </c>
    </row>
    <row r="32" spans="1:41" s="135" customFormat="1" ht="16.5" customHeight="1">
      <c r="A32" s="159">
        <f>IF('1045Bi Dati di base lav.'!A28="","",'1045Bi Dati di base lav.'!A28)</f>
      </c>
      <c r="B32" s="160">
        <f>IF('1045Bi Dati di base lav.'!B28="","",'1045Bi Dati di base lav.'!B28)</f>
      </c>
      <c r="C32" s="161">
        <f>IF('1045Bi Dati di base lav.'!C28="","",'1045Bi Dati di base lav.'!C28)</f>
      </c>
      <c r="D32" s="232">
        <f>IF('1045Bi Dati di base lav.'!AF28="","",IF('1045Bi Dati di base lav.'!AF28*E32&gt;'1045Ai Domanda'!$B$28,'1045Ai Domanda'!$B$28/E32,'1045Bi Dati di base lav.'!AF28))</f>
      </c>
      <c r="E32" s="240">
        <f>IF('1045Bi Dati di base lav.'!M28="","",'1045Bi Dati di base lav.'!M28)</f>
      </c>
      <c r="F32" s="228">
        <f>IF('1045Bi Dati di base lav.'!N28="","",'1045Bi Dati di base lav.'!N28)</f>
      </c>
      <c r="G32" s="235">
        <f>IF('1045Bi Dati di base lav.'!O28="","",'1045Bi Dati di base lav.'!O28)</f>
      </c>
      <c r="H32" s="236">
        <f>IF('1045Bi Dati di base lav.'!P28="","",'1045Bi Dati di base lav.'!P28)</f>
      </c>
      <c r="I32" s="237">
        <f>IF('1045Bi Dati di base lav.'!Q28="","",'1045Bi Dati di base lav.'!Q28)</f>
      </c>
      <c r="J32" s="349">
        <f t="shared" si="2"/>
      </c>
      <c r="K32" s="240">
        <f t="shared" si="11"/>
      </c>
      <c r="L32" s="238">
        <f>IF('1045Bi Dati di base lav.'!R28="","",'1045Bi Dati di base lav.'!R28)</f>
      </c>
      <c r="M32" s="239">
        <f t="shared" si="12"/>
      </c>
      <c r="N32" s="350">
        <f t="shared" si="13"/>
      </c>
      <c r="O32" s="349">
        <f t="shared" si="14"/>
      </c>
      <c r="P32" s="240">
        <f t="shared" si="5"/>
      </c>
      <c r="Q32" s="238">
        <f t="shared" si="15"/>
      </c>
      <c r="R32" s="239">
        <f t="shared" si="16"/>
      </c>
      <c r="S32" s="240">
        <f>IF(N32="","",MAX((N32-AE32)*'1045Ai Domanda'!$B$30,0))</f>
      </c>
      <c r="T32" s="241">
        <f t="shared" si="6"/>
      </c>
      <c r="U32" s="151"/>
      <c r="V32" s="158">
        <f>IF('1045Bi Dati di base lav.'!L28="","",'1045Bi Dati di base lav.'!L28)</f>
      </c>
      <c r="W32" s="158">
        <f>IF($C32="","",'1045Ei Calcolo'!D32)</f>
      </c>
      <c r="X32" s="151">
        <f>IF(AND('1045Bi Dati di base lav.'!P28="",'1045Bi Dati di base lav.'!Q28=""),0,'1045Bi Dati di base lav.'!P28-'1045Bi Dati di base lav.'!Q28)</f>
        <v>0</v>
      </c>
      <c r="Y32" s="151">
        <f>IF(OR($C32="",'1045Bi Dati di base lav.'!M28="",F32="",'1045Bi Dati di base lav.'!O28="",X32=""),"",'1045Bi Dati di base lav.'!M28-F32-'1045Bi Dati di base lav.'!O28-X32)</f>
      </c>
      <c r="Z32" s="134">
        <f>IF(K32="","",K32-'1045Bi Dati di base lav.'!R28)</f>
      </c>
      <c r="AA32" s="134">
        <f t="shared" si="7"/>
      </c>
      <c r="AB32" s="134">
        <f t="shared" si="8"/>
      </c>
      <c r="AC32" s="134">
        <f t="shared" si="4"/>
      </c>
      <c r="AD32" s="134">
        <f>IF(OR($C32="",K32="",N32=""),"",MAX(O32+'1045Bi Dati di base lav.'!S28-N32,0))</f>
      </c>
      <c r="AE32" s="134">
        <f>'1045Bi Dati di base lav.'!S28</f>
        <v>0</v>
      </c>
      <c r="AF32" s="134">
        <f t="shared" si="9"/>
      </c>
      <c r="AG32" s="139">
        <f>IF('1045Bi Dati di base lav.'!M28="",0,1)</f>
        <v>0</v>
      </c>
      <c r="AH32" s="143">
        <f t="shared" si="10"/>
        <v>0</v>
      </c>
      <c r="AI32" s="134">
        <f>IF('1045Bi Dati di base lav.'!M28="",0,'1045Bi Dati di base lav.'!M28)</f>
        <v>0</v>
      </c>
      <c r="AJ32" s="134">
        <f>IF('1045Bi Dati di base lav.'!M28="",0,'1045Bi Dati di base lav.'!O28)</f>
        <v>0</v>
      </c>
      <c r="AK32" s="158">
        <f>IF('1045Bi Dati di base lav.'!U28&gt;0,AA32,0)</f>
        <v>0</v>
      </c>
      <c r="AL32" s="140">
        <f>IF('1045Bi Dati di base lav.'!U28&gt;0,'1045Bi Dati di base lav.'!S28,0)</f>
        <v>0</v>
      </c>
      <c r="AM32" s="134">
        <f>'1045Bi Dati di base lav.'!M28</f>
        <v>0</v>
      </c>
      <c r="AN32" s="134">
        <f>'1045Bi Dati di base lav.'!O28</f>
        <v>0</v>
      </c>
      <c r="AO32" s="134">
        <f t="shared" si="17"/>
        <v>0</v>
      </c>
    </row>
    <row r="33" spans="1:41" s="135" customFormat="1" ht="16.5" customHeight="1">
      <c r="A33" s="159">
        <f>IF('1045Bi Dati di base lav.'!A29="","",'1045Bi Dati di base lav.'!A29)</f>
      </c>
      <c r="B33" s="160">
        <f>IF('1045Bi Dati di base lav.'!B29="","",'1045Bi Dati di base lav.'!B29)</f>
      </c>
      <c r="C33" s="161">
        <f>IF('1045Bi Dati di base lav.'!C29="","",'1045Bi Dati di base lav.'!C29)</f>
      </c>
      <c r="D33" s="232">
        <f>IF('1045Bi Dati di base lav.'!AF29="","",IF('1045Bi Dati di base lav.'!AF29*E33&gt;'1045Ai Domanda'!$B$28,'1045Ai Domanda'!$B$28/E33,'1045Bi Dati di base lav.'!AF29))</f>
      </c>
      <c r="E33" s="240">
        <f>IF('1045Bi Dati di base lav.'!M29="","",'1045Bi Dati di base lav.'!M29)</f>
      </c>
      <c r="F33" s="228">
        <f>IF('1045Bi Dati di base lav.'!N29="","",'1045Bi Dati di base lav.'!N29)</f>
      </c>
      <c r="G33" s="235">
        <f>IF('1045Bi Dati di base lav.'!O29="","",'1045Bi Dati di base lav.'!O29)</f>
      </c>
      <c r="H33" s="236">
        <f>IF('1045Bi Dati di base lav.'!P29="","",'1045Bi Dati di base lav.'!P29)</f>
      </c>
      <c r="I33" s="237">
        <f>IF('1045Bi Dati di base lav.'!Q29="","",'1045Bi Dati di base lav.'!Q29)</f>
      </c>
      <c r="J33" s="349">
        <f t="shared" si="2"/>
      </c>
      <c r="K33" s="240">
        <f t="shared" si="11"/>
      </c>
      <c r="L33" s="238">
        <f>IF('1045Bi Dati di base lav.'!R29="","",'1045Bi Dati di base lav.'!R29)</f>
      </c>
      <c r="M33" s="239">
        <f t="shared" si="12"/>
      </c>
      <c r="N33" s="350">
        <f t="shared" si="13"/>
      </c>
      <c r="O33" s="349">
        <f t="shared" si="14"/>
      </c>
      <c r="P33" s="240">
        <f t="shared" si="5"/>
      </c>
      <c r="Q33" s="238">
        <f t="shared" si="15"/>
      </c>
      <c r="R33" s="239">
        <f t="shared" si="16"/>
      </c>
      <c r="S33" s="240">
        <f>IF(N33="","",MAX((N33-AE33)*'1045Ai Domanda'!$B$30,0))</f>
      </c>
      <c r="T33" s="241">
        <f t="shared" si="6"/>
      </c>
      <c r="U33" s="151"/>
      <c r="V33" s="158">
        <f>IF('1045Bi Dati di base lav.'!L29="","",'1045Bi Dati di base lav.'!L29)</f>
      </c>
      <c r="W33" s="158">
        <f>IF($C33="","",'1045Ei Calcolo'!D33)</f>
      </c>
      <c r="X33" s="151">
        <f>IF(AND('1045Bi Dati di base lav.'!P29="",'1045Bi Dati di base lav.'!Q29=""),0,'1045Bi Dati di base lav.'!P29-'1045Bi Dati di base lav.'!Q29)</f>
        <v>0</v>
      </c>
      <c r="Y33" s="151">
        <f>IF(OR($C33="",'1045Bi Dati di base lav.'!M29="",F33="",'1045Bi Dati di base lav.'!O29="",X33=""),"",'1045Bi Dati di base lav.'!M29-F33-'1045Bi Dati di base lav.'!O29-X33)</f>
      </c>
      <c r="Z33" s="134">
        <f>IF(K33="","",K33-'1045Bi Dati di base lav.'!R29)</f>
      </c>
      <c r="AA33" s="134">
        <f t="shared" si="7"/>
      </c>
      <c r="AB33" s="134">
        <f t="shared" si="8"/>
      </c>
      <c r="AC33" s="134">
        <f t="shared" si="4"/>
      </c>
      <c r="AD33" s="134">
        <f>IF(OR($C33="",K33="",N33=""),"",MAX(O33+'1045Bi Dati di base lav.'!S29-N33,0))</f>
      </c>
      <c r="AE33" s="134">
        <f>'1045Bi Dati di base lav.'!S29</f>
        <v>0</v>
      </c>
      <c r="AF33" s="134">
        <f t="shared" si="9"/>
      </c>
      <c r="AG33" s="139">
        <f>IF('1045Bi Dati di base lav.'!M29="",0,1)</f>
        <v>0</v>
      </c>
      <c r="AH33" s="143">
        <f t="shared" si="10"/>
        <v>0</v>
      </c>
      <c r="AI33" s="134">
        <f>IF('1045Bi Dati di base lav.'!M29="",0,'1045Bi Dati di base lav.'!M29)</f>
        <v>0</v>
      </c>
      <c r="AJ33" s="134">
        <f>IF('1045Bi Dati di base lav.'!M29="",0,'1045Bi Dati di base lav.'!O29)</f>
        <v>0</v>
      </c>
      <c r="AK33" s="158">
        <f>IF('1045Bi Dati di base lav.'!U29&gt;0,AA33,0)</f>
        <v>0</v>
      </c>
      <c r="AL33" s="140">
        <f>IF('1045Bi Dati di base lav.'!U29&gt;0,'1045Bi Dati di base lav.'!S29,0)</f>
        <v>0</v>
      </c>
      <c r="AM33" s="134">
        <f>'1045Bi Dati di base lav.'!M29</f>
        <v>0</v>
      </c>
      <c r="AN33" s="134">
        <f>'1045Bi Dati di base lav.'!O29</f>
        <v>0</v>
      </c>
      <c r="AO33" s="134">
        <f t="shared" si="17"/>
        <v>0</v>
      </c>
    </row>
    <row r="34" spans="1:41" s="135" customFormat="1" ht="16.5" customHeight="1">
      <c r="A34" s="159">
        <f>IF('1045Bi Dati di base lav.'!A30="","",'1045Bi Dati di base lav.'!A30)</f>
      </c>
      <c r="B34" s="160">
        <f>IF('1045Bi Dati di base lav.'!B30="","",'1045Bi Dati di base lav.'!B30)</f>
      </c>
      <c r="C34" s="161">
        <f>IF('1045Bi Dati di base lav.'!C30="","",'1045Bi Dati di base lav.'!C30)</f>
      </c>
      <c r="D34" s="232">
        <f>IF('1045Bi Dati di base lav.'!AF30="","",IF('1045Bi Dati di base lav.'!AF30*E34&gt;'1045Ai Domanda'!$B$28,'1045Ai Domanda'!$B$28/E34,'1045Bi Dati di base lav.'!AF30))</f>
      </c>
      <c r="E34" s="240">
        <f>IF('1045Bi Dati di base lav.'!M30="","",'1045Bi Dati di base lav.'!M30)</f>
      </c>
      <c r="F34" s="228">
        <f>IF('1045Bi Dati di base lav.'!N30="","",'1045Bi Dati di base lav.'!N30)</f>
      </c>
      <c r="G34" s="235">
        <f>IF('1045Bi Dati di base lav.'!O30="","",'1045Bi Dati di base lav.'!O30)</f>
      </c>
      <c r="H34" s="236">
        <f>IF('1045Bi Dati di base lav.'!P30="","",'1045Bi Dati di base lav.'!P30)</f>
      </c>
      <c r="I34" s="237">
        <f>IF('1045Bi Dati di base lav.'!Q30="","",'1045Bi Dati di base lav.'!Q30)</f>
      </c>
      <c r="J34" s="349">
        <f t="shared" si="2"/>
      </c>
      <c r="K34" s="240">
        <f t="shared" si="11"/>
      </c>
      <c r="L34" s="238">
        <f>IF('1045Bi Dati di base lav.'!R30="","",'1045Bi Dati di base lav.'!R30)</f>
      </c>
      <c r="M34" s="239">
        <f t="shared" si="12"/>
      </c>
      <c r="N34" s="350">
        <f t="shared" si="13"/>
      </c>
      <c r="O34" s="349">
        <f t="shared" si="14"/>
      </c>
      <c r="P34" s="240">
        <f t="shared" si="5"/>
      </c>
      <c r="Q34" s="238">
        <f t="shared" si="15"/>
      </c>
      <c r="R34" s="239">
        <f t="shared" si="16"/>
      </c>
      <c r="S34" s="240">
        <f>IF(N34="","",MAX((N34-AE34)*'1045Ai Domanda'!$B$30,0))</f>
      </c>
      <c r="T34" s="241">
        <f t="shared" si="6"/>
      </c>
      <c r="U34" s="151"/>
      <c r="V34" s="158">
        <f>IF('1045Bi Dati di base lav.'!L30="","",'1045Bi Dati di base lav.'!L30)</f>
      </c>
      <c r="W34" s="158">
        <f>IF($C34="","",'1045Ei Calcolo'!D34)</f>
      </c>
      <c r="X34" s="151">
        <f>IF(AND('1045Bi Dati di base lav.'!P30="",'1045Bi Dati di base lav.'!Q30=""),0,'1045Bi Dati di base lav.'!P30-'1045Bi Dati di base lav.'!Q30)</f>
        <v>0</v>
      </c>
      <c r="Y34" s="151">
        <f>IF(OR($C34="",'1045Bi Dati di base lav.'!M30="",F34="",'1045Bi Dati di base lav.'!O30="",X34=""),"",'1045Bi Dati di base lav.'!M30-F34-'1045Bi Dati di base lav.'!O30-X34)</f>
      </c>
      <c r="Z34" s="134">
        <f>IF(K34="","",K34-'1045Bi Dati di base lav.'!R30)</f>
      </c>
      <c r="AA34" s="134">
        <f t="shared" si="7"/>
      </c>
      <c r="AB34" s="134">
        <f t="shared" si="8"/>
      </c>
      <c r="AC34" s="134">
        <f t="shared" si="4"/>
      </c>
      <c r="AD34" s="134">
        <f>IF(OR($C34="",K34="",N34=""),"",MAX(O34+'1045Bi Dati di base lav.'!S30-N34,0))</f>
      </c>
      <c r="AE34" s="134">
        <f>'1045Bi Dati di base lav.'!S30</f>
        <v>0</v>
      </c>
      <c r="AF34" s="134">
        <f t="shared" si="9"/>
      </c>
      <c r="AG34" s="139">
        <f>IF('1045Bi Dati di base lav.'!M30="",0,1)</f>
        <v>0</v>
      </c>
      <c r="AH34" s="143">
        <f t="shared" si="10"/>
        <v>0</v>
      </c>
      <c r="AI34" s="134">
        <f>IF('1045Bi Dati di base lav.'!M30="",0,'1045Bi Dati di base lav.'!M30)</f>
        <v>0</v>
      </c>
      <c r="AJ34" s="134">
        <f>IF('1045Bi Dati di base lav.'!M30="",0,'1045Bi Dati di base lav.'!O30)</f>
        <v>0</v>
      </c>
      <c r="AK34" s="158">
        <f>IF('1045Bi Dati di base lav.'!U30&gt;0,AA34,0)</f>
        <v>0</v>
      </c>
      <c r="AL34" s="140">
        <f>IF('1045Bi Dati di base lav.'!U30&gt;0,'1045Bi Dati di base lav.'!S30,0)</f>
        <v>0</v>
      </c>
      <c r="AM34" s="134">
        <f>'1045Bi Dati di base lav.'!M30</f>
        <v>0</v>
      </c>
      <c r="AN34" s="134">
        <f>'1045Bi Dati di base lav.'!O30</f>
        <v>0</v>
      </c>
      <c r="AO34" s="134">
        <f t="shared" si="17"/>
        <v>0</v>
      </c>
    </row>
    <row r="35" spans="1:41" s="135" customFormat="1" ht="16.5" customHeight="1">
      <c r="A35" s="159">
        <f>IF('1045Bi Dati di base lav.'!A31="","",'1045Bi Dati di base lav.'!A31)</f>
      </c>
      <c r="B35" s="160">
        <f>IF('1045Bi Dati di base lav.'!B31="","",'1045Bi Dati di base lav.'!B31)</f>
      </c>
      <c r="C35" s="161">
        <f>IF('1045Bi Dati di base lav.'!C31="","",'1045Bi Dati di base lav.'!C31)</f>
      </c>
      <c r="D35" s="232">
        <f>IF('1045Bi Dati di base lav.'!AF31="","",IF('1045Bi Dati di base lav.'!AF31*E35&gt;'1045Ai Domanda'!$B$28,'1045Ai Domanda'!$B$28/E35,'1045Bi Dati di base lav.'!AF31))</f>
      </c>
      <c r="E35" s="240">
        <f>IF('1045Bi Dati di base lav.'!M31="","",'1045Bi Dati di base lav.'!M31)</f>
      </c>
      <c r="F35" s="228">
        <f>IF('1045Bi Dati di base lav.'!N31="","",'1045Bi Dati di base lav.'!N31)</f>
      </c>
      <c r="G35" s="235">
        <f>IF('1045Bi Dati di base lav.'!O31="","",'1045Bi Dati di base lav.'!O31)</f>
      </c>
      <c r="H35" s="236">
        <f>IF('1045Bi Dati di base lav.'!P31="","",'1045Bi Dati di base lav.'!P31)</f>
      </c>
      <c r="I35" s="237">
        <f>IF('1045Bi Dati di base lav.'!Q31="","",'1045Bi Dati di base lav.'!Q31)</f>
      </c>
      <c r="J35" s="349">
        <f t="shared" si="2"/>
      </c>
      <c r="K35" s="240">
        <f t="shared" si="11"/>
      </c>
      <c r="L35" s="238">
        <f>IF('1045Bi Dati di base lav.'!R31="","",'1045Bi Dati di base lav.'!R31)</f>
      </c>
      <c r="M35" s="239">
        <f t="shared" si="12"/>
      </c>
      <c r="N35" s="350">
        <f t="shared" si="13"/>
      </c>
      <c r="O35" s="349">
        <f t="shared" si="14"/>
      </c>
      <c r="P35" s="240">
        <f t="shared" si="5"/>
      </c>
      <c r="Q35" s="238">
        <f t="shared" si="15"/>
      </c>
      <c r="R35" s="239">
        <f t="shared" si="16"/>
      </c>
      <c r="S35" s="240">
        <f>IF(N35="","",MAX((N35-AE35)*'1045Ai Domanda'!$B$30,0))</f>
      </c>
      <c r="T35" s="241">
        <f t="shared" si="6"/>
      </c>
      <c r="U35" s="151"/>
      <c r="V35" s="158">
        <f>IF('1045Bi Dati di base lav.'!L31="","",'1045Bi Dati di base lav.'!L31)</f>
      </c>
      <c r="W35" s="158">
        <f>IF($C35="","",'1045Ei Calcolo'!D35)</f>
      </c>
      <c r="X35" s="151">
        <f>IF(AND('1045Bi Dati di base lav.'!P31="",'1045Bi Dati di base lav.'!Q31=""),0,'1045Bi Dati di base lav.'!P31-'1045Bi Dati di base lav.'!Q31)</f>
        <v>0</v>
      </c>
      <c r="Y35" s="151">
        <f>IF(OR($C35="",'1045Bi Dati di base lav.'!M31="",F35="",'1045Bi Dati di base lav.'!O31="",X35=""),"",'1045Bi Dati di base lav.'!M31-F35-'1045Bi Dati di base lav.'!O31-X35)</f>
      </c>
      <c r="Z35" s="134">
        <f>IF(K35="","",K35-'1045Bi Dati di base lav.'!R31)</f>
      </c>
      <c r="AA35" s="134">
        <f t="shared" si="7"/>
      </c>
      <c r="AB35" s="134">
        <f t="shared" si="8"/>
      </c>
      <c r="AC35" s="134">
        <f t="shared" si="4"/>
      </c>
      <c r="AD35" s="134">
        <f>IF(OR($C35="",K35="",N35=""),"",MAX(O35+'1045Bi Dati di base lav.'!S31-N35,0))</f>
      </c>
      <c r="AE35" s="134">
        <f>'1045Bi Dati di base lav.'!S31</f>
        <v>0</v>
      </c>
      <c r="AF35" s="134">
        <f t="shared" si="9"/>
      </c>
      <c r="AG35" s="139">
        <f>IF('1045Bi Dati di base lav.'!M31="",0,1)</f>
        <v>0</v>
      </c>
      <c r="AH35" s="143">
        <f t="shared" si="10"/>
        <v>0</v>
      </c>
      <c r="AI35" s="134">
        <f>IF('1045Bi Dati di base lav.'!M31="",0,'1045Bi Dati di base lav.'!M31)</f>
        <v>0</v>
      </c>
      <c r="AJ35" s="134">
        <f>IF('1045Bi Dati di base lav.'!M31="",0,'1045Bi Dati di base lav.'!O31)</f>
        <v>0</v>
      </c>
      <c r="AK35" s="158">
        <f>IF('1045Bi Dati di base lav.'!U31&gt;0,AA35,0)</f>
        <v>0</v>
      </c>
      <c r="AL35" s="140">
        <f>IF('1045Bi Dati di base lav.'!U31&gt;0,'1045Bi Dati di base lav.'!S31,0)</f>
        <v>0</v>
      </c>
      <c r="AM35" s="134">
        <f>'1045Bi Dati di base lav.'!M31</f>
        <v>0</v>
      </c>
      <c r="AN35" s="134">
        <f>'1045Bi Dati di base lav.'!O31</f>
        <v>0</v>
      </c>
      <c r="AO35" s="134">
        <f t="shared" si="17"/>
        <v>0</v>
      </c>
    </row>
    <row r="36" spans="1:41" s="135" customFormat="1" ht="16.5" customHeight="1">
      <c r="A36" s="159">
        <f>IF('1045Bi Dati di base lav.'!A32="","",'1045Bi Dati di base lav.'!A32)</f>
      </c>
      <c r="B36" s="160">
        <f>IF('1045Bi Dati di base lav.'!B32="","",'1045Bi Dati di base lav.'!B32)</f>
      </c>
      <c r="C36" s="161">
        <f>IF('1045Bi Dati di base lav.'!C32="","",'1045Bi Dati di base lav.'!C32)</f>
      </c>
      <c r="D36" s="232">
        <f>IF('1045Bi Dati di base lav.'!AF32="","",IF('1045Bi Dati di base lav.'!AF32*E36&gt;'1045Ai Domanda'!$B$28,'1045Ai Domanda'!$B$28/E36,'1045Bi Dati di base lav.'!AF32))</f>
      </c>
      <c r="E36" s="240">
        <f>IF('1045Bi Dati di base lav.'!M32="","",'1045Bi Dati di base lav.'!M32)</f>
      </c>
      <c r="F36" s="228">
        <f>IF('1045Bi Dati di base lav.'!N32="","",'1045Bi Dati di base lav.'!N32)</f>
      </c>
      <c r="G36" s="235">
        <f>IF('1045Bi Dati di base lav.'!O32="","",'1045Bi Dati di base lav.'!O32)</f>
      </c>
      <c r="H36" s="236">
        <f>IF('1045Bi Dati di base lav.'!P32="","",'1045Bi Dati di base lav.'!P32)</f>
      </c>
      <c r="I36" s="237">
        <f>IF('1045Bi Dati di base lav.'!Q32="","",'1045Bi Dati di base lav.'!Q32)</f>
      </c>
      <c r="J36" s="349">
        <f t="shared" si="2"/>
      </c>
      <c r="K36" s="240">
        <f t="shared" si="11"/>
      </c>
      <c r="L36" s="238">
        <f>IF('1045Bi Dati di base lav.'!R32="","",'1045Bi Dati di base lav.'!R32)</f>
      </c>
      <c r="M36" s="239">
        <f t="shared" si="12"/>
      </c>
      <c r="N36" s="350">
        <f t="shared" si="13"/>
      </c>
      <c r="O36" s="349">
        <f t="shared" si="14"/>
      </c>
      <c r="P36" s="240">
        <f t="shared" si="5"/>
      </c>
      <c r="Q36" s="238">
        <f t="shared" si="15"/>
      </c>
      <c r="R36" s="239">
        <f t="shared" si="16"/>
      </c>
      <c r="S36" s="240">
        <f>IF(N36="","",MAX((N36-AE36)*'1045Ai Domanda'!$B$30,0))</f>
      </c>
      <c r="T36" s="241">
        <f t="shared" si="6"/>
      </c>
      <c r="U36" s="151"/>
      <c r="V36" s="158">
        <f>IF('1045Bi Dati di base lav.'!L32="","",'1045Bi Dati di base lav.'!L32)</f>
      </c>
      <c r="W36" s="158">
        <f>IF($C36="","",'1045Ei Calcolo'!D36)</f>
      </c>
      <c r="X36" s="151">
        <f>IF(AND('1045Bi Dati di base lav.'!P32="",'1045Bi Dati di base lav.'!Q32=""),0,'1045Bi Dati di base lav.'!P32-'1045Bi Dati di base lav.'!Q32)</f>
        <v>0</v>
      </c>
      <c r="Y36" s="151">
        <f>IF(OR($C36="",'1045Bi Dati di base lav.'!M32="",F36="",'1045Bi Dati di base lav.'!O32="",X36=""),"",'1045Bi Dati di base lav.'!M32-F36-'1045Bi Dati di base lav.'!O32-X36)</f>
      </c>
      <c r="Z36" s="134">
        <f>IF(K36="","",K36-'1045Bi Dati di base lav.'!R32)</f>
      </c>
      <c r="AA36" s="134">
        <f t="shared" si="7"/>
      </c>
      <c r="AB36" s="134">
        <f t="shared" si="8"/>
      </c>
      <c r="AC36" s="134">
        <f t="shared" si="4"/>
      </c>
      <c r="AD36" s="134">
        <f>IF(OR($C36="",K36="",N36=""),"",MAX(O36+'1045Bi Dati di base lav.'!S32-N36,0))</f>
      </c>
      <c r="AE36" s="134">
        <f>'1045Bi Dati di base lav.'!S32</f>
        <v>0</v>
      </c>
      <c r="AF36" s="134">
        <f t="shared" si="9"/>
      </c>
      <c r="AG36" s="139">
        <f>IF('1045Bi Dati di base lav.'!M32="",0,1)</f>
        <v>0</v>
      </c>
      <c r="AH36" s="143">
        <f t="shared" si="10"/>
        <v>0</v>
      </c>
      <c r="AI36" s="134">
        <f>IF('1045Bi Dati di base lav.'!M32="",0,'1045Bi Dati di base lav.'!M32)</f>
        <v>0</v>
      </c>
      <c r="AJ36" s="134">
        <f>IF('1045Bi Dati di base lav.'!M32="",0,'1045Bi Dati di base lav.'!O32)</f>
        <v>0</v>
      </c>
      <c r="AK36" s="158">
        <f>IF('1045Bi Dati di base lav.'!U32&gt;0,AA36,0)</f>
        <v>0</v>
      </c>
      <c r="AL36" s="140">
        <f>IF('1045Bi Dati di base lav.'!U32&gt;0,'1045Bi Dati di base lav.'!S32,0)</f>
        <v>0</v>
      </c>
      <c r="AM36" s="134">
        <f>'1045Bi Dati di base lav.'!M32</f>
        <v>0</v>
      </c>
      <c r="AN36" s="134">
        <f>'1045Bi Dati di base lav.'!O32</f>
        <v>0</v>
      </c>
      <c r="AO36" s="134">
        <f t="shared" si="17"/>
        <v>0</v>
      </c>
    </row>
    <row r="37" spans="1:41" s="135" customFormat="1" ht="16.5" customHeight="1">
      <c r="A37" s="159">
        <f>IF('1045Bi Dati di base lav.'!A33="","",'1045Bi Dati di base lav.'!A33)</f>
      </c>
      <c r="B37" s="160">
        <f>IF('1045Bi Dati di base lav.'!B33="","",'1045Bi Dati di base lav.'!B33)</f>
      </c>
      <c r="C37" s="161">
        <f>IF('1045Bi Dati di base lav.'!C33="","",'1045Bi Dati di base lav.'!C33)</f>
      </c>
      <c r="D37" s="232">
        <f>IF('1045Bi Dati di base lav.'!AF33="","",IF('1045Bi Dati di base lav.'!AF33*E37&gt;'1045Ai Domanda'!$B$28,'1045Ai Domanda'!$B$28/E37,'1045Bi Dati di base lav.'!AF33))</f>
      </c>
      <c r="E37" s="240">
        <f>IF('1045Bi Dati di base lav.'!M33="","",'1045Bi Dati di base lav.'!M33)</f>
      </c>
      <c r="F37" s="228">
        <f>IF('1045Bi Dati di base lav.'!N33="","",'1045Bi Dati di base lav.'!N33)</f>
      </c>
      <c r="G37" s="235">
        <f>IF('1045Bi Dati di base lav.'!O33="","",'1045Bi Dati di base lav.'!O33)</f>
      </c>
      <c r="H37" s="236">
        <f>IF('1045Bi Dati di base lav.'!P33="","",'1045Bi Dati di base lav.'!P33)</f>
      </c>
      <c r="I37" s="237">
        <f>IF('1045Bi Dati di base lav.'!Q33="","",'1045Bi Dati di base lav.'!Q33)</f>
      </c>
      <c r="J37" s="349">
        <f t="shared" si="2"/>
      </c>
      <c r="K37" s="240">
        <f t="shared" si="11"/>
      </c>
      <c r="L37" s="238">
        <f>IF('1045Bi Dati di base lav.'!R33="","",'1045Bi Dati di base lav.'!R33)</f>
      </c>
      <c r="M37" s="239">
        <f t="shared" si="12"/>
      </c>
      <c r="N37" s="350">
        <f t="shared" si="13"/>
      </c>
      <c r="O37" s="349">
        <f t="shared" si="14"/>
      </c>
      <c r="P37" s="240">
        <f t="shared" si="5"/>
      </c>
      <c r="Q37" s="238">
        <f t="shared" si="15"/>
      </c>
      <c r="R37" s="239">
        <f t="shared" si="16"/>
      </c>
      <c r="S37" s="240">
        <f>IF(N37="","",MAX((N37-AE37)*'1045Ai Domanda'!$B$30,0))</f>
      </c>
      <c r="T37" s="241">
        <f t="shared" si="6"/>
      </c>
      <c r="U37" s="151"/>
      <c r="V37" s="158">
        <f>IF('1045Bi Dati di base lav.'!L33="","",'1045Bi Dati di base lav.'!L33)</f>
      </c>
      <c r="W37" s="158">
        <f>IF($C37="","",'1045Ei Calcolo'!D37)</f>
      </c>
      <c r="X37" s="151">
        <f>IF(AND('1045Bi Dati di base lav.'!P33="",'1045Bi Dati di base lav.'!Q33=""),0,'1045Bi Dati di base lav.'!P33-'1045Bi Dati di base lav.'!Q33)</f>
        <v>0</v>
      </c>
      <c r="Y37" s="151">
        <f>IF(OR($C37="",'1045Bi Dati di base lav.'!M33="",F37="",'1045Bi Dati di base lav.'!O33="",X37=""),"",'1045Bi Dati di base lav.'!M33-F37-'1045Bi Dati di base lav.'!O33-X37)</f>
      </c>
      <c r="Z37" s="134">
        <f>IF(K37="","",K37-'1045Bi Dati di base lav.'!R33)</f>
      </c>
      <c r="AA37" s="134">
        <f t="shared" si="7"/>
      </c>
      <c r="AB37" s="134">
        <f t="shared" si="8"/>
      </c>
      <c r="AC37" s="134">
        <f t="shared" si="4"/>
      </c>
      <c r="AD37" s="134">
        <f>IF(OR($C37="",K37="",N37=""),"",MAX(O37+'1045Bi Dati di base lav.'!S33-N37,0))</f>
      </c>
      <c r="AE37" s="134">
        <f>'1045Bi Dati di base lav.'!S33</f>
        <v>0</v>
      </c>
      <c r="AF37" s="134">
        <f t="shared" si="9"/>
      </c>
      <c r="AG37" s="139">
        <f>IF('1045Bi Dati di base lav.'!M33="",0,1)</f>
        <v>0</v>
      </c>
      <c r="AH37" s="143">
        <f t="shared" si="10"/>
        <v>0</v>
      </c>
      <c r="AI37" s="134">
        <f>IF('1045Bi Dati di base lav.'!M33="",0,'1045Bi Dati di base lav.'!M33)</f>
        <v>0</v>
      </c>
      <c r="AJ37" s="134">
        <f>IF('1045Bi Dati di base lav.'!M33="",0,'1045Bi Dati di base lav.'!O33)</f>
        <v>0</v>
      </c>
      <c r="AK37" s="158">
        <f>IF('1045Bi Dati di base lav.'!U33&gt;0,AA37,0)</f>
        <v>0</v>
      </c>
      <c r="AL37" s="140">
        <f>IF('1045Bi Dati di base lav.'!U33&gt;0,'1045Bi Dati di base lav.'!S33,0)</f>
        <v>0</v>
      </c>
      <c r="AM37" s="134">
        <f>'1045Bi Dati di base lav.'!M33</f>
        <v>0</v>
      </c>
      <c r="AN37" s="134">
        <f>'1045Bi Dati di base lav.'!O33</f>
        <v>0</v>
      </c>
      <c r="AO37" s="134">
        <f t="shared" si="17"/>
        <v>0</v>
      </c>
    </row>
    <row r="38" spans="1:41" s="135" customFormat="1" ht="16.5" customHeight="1">
      <c r="A38" s="159">
        <f>IF('1045Bi Dati di base lav.'!A34="","",'1045Bi Dati di base lav.'!A34)</f>
      </c>
      <c r="B38" s="160">
        <f>IF('1045Bi Dati di base lav.'!B34="","",'1045Bi Dati di base lav.'!B34)</f>
      </c>
      <c r="C38" s="161">
        <f>IF('1045Bi Dati di base lav.'!C34="","",'1045Bi Dati di base lav.'!C34)</f>
      </c>
      <c r="D38" s="232">
        <f>IF('1045Bi Dati di base lav.'!AF34="","",IF('1045Bi Dati di base lav.'!AF34*E38&gt;'1045Ai Domanda'!$B$28,'1045Ai Domanda'!$B$28/E38,'1045Bi Dati di base lav.'!AF34))</f>
      </c>
      <c r="E38" s="240">
        <f>IF('1045Bi Dati di base lav.'!M34="","",'1045Bi Dati di base lav.'!M34)</f>
      </c>
      <c r="F38" s="228">
        <f>IF('1045Bi Dati di base lav.'!N34="","",'1045Bi Dati di base lav.'!N34)</f>
      </c>
      <c r="G38" s="235">
        <f>IF('1045Bi Dati di base lav.'!O34="","",'1045Bi Dati di base lav.'!O34)</f>
      </c>
      <c r="H38" s="236">
        <f>IF('1045Bi Dati di base lav.'!P34="","",'1045Bi Dati di base lav.'!P34)</f>
      </c>
      <c r="I38" s="237">
        <f>IF('1045Bi Dati di base lav.'!Q34="","",'1045Bi Dati di base lav.'!Q34)</f>
      </c>
      <c r="J38" s="349">
        <f t="shared" si="2"/>
      </c>
      <c r="K38" s="240">
        <f t="shared" si="11"/>
      </c>
      <c r="L38" s="238">
        <f>IF('1045Bi Dati di base lav.'!R34="","",'1045Bi Dati di base lav.'!R34)</f>
      </c>
      <c r="M38" s="239">
        <f t="shared" si="12"/>
      </c>
      <c r="N38" s="350">
        <f t="shared" si="13"/>
      </c>
      <c r="O38" s="349">
        <f t="shared" si="14"/>
      </c>
      <c r="P38" s="240">
        <f t="shared" si="5"/>
      </c>
      <c r="Q38" s="238">
        <f t="shared" si="15"/>
      </c>
      <c r="R38" s="239">
        <f t="shared" si="16"/>
      </c>
      <c r="S38" s="240">
        <f>IF(N38="","",MAX((N38-AE38)*'1045Ai Domanda'!$B$30,0))</f>
      </c>
      <c r="T38" s="241">
        <f t="shared" si="6"/>
      </c>
      <c r="U38" s="151"/>
      <c r="V38" s="158">
        <f>IF('1045Bi Dati di base lav.'!L34="","",'1045Bi Dati di base lav.'!L34)</f>
      </c>
      <c r="W38" s="158">
        <f>IF($C38="","",'1045Ei Calcolo'!D38)</f>
      </c>
      <c r="X38" s="151">
        <f>IF(AND('1045Bi Dati di base lav.'!P34="",'1045Bi Dati di base lav.'!Q34=""),0,'1045Bi Dati di base lav.'!P34-'1045Bi Dati di base lav.'!Q34)</f>
        <v>0</v>
      </c>
      <c r="Y38" s="151">
        <f>IF(OR($C38="",'1045Bi Dati di base lav.'!M34="",F38="",'1045Bi Dati di base lav.'!O34="",X38=""),"",'1045Bi Dati di base lav.'!M34-F38-'1045Bi Dati di base lav.'!O34-X38)</f>
      </c>
      <c r="Z38" s="134">
        <f>IF(K38="","",K38-'1045Bi Dati di base lav.'!R34)</f>
      </c>
      <c r="AA38" s="134">
        <f t="shared" si="7"/>
      </c>
      <c r="AB38" s="134">
        <f t="shared" si="8"/>
      </c>
      <c r="AC38" s="134">
        <f t="shared" si="4"/>
      </c>
      <c r="AD38" s="134">
        <f>IF(OR($C38="",K38="",N38=""),"",MAX(O38+'1045Bi Dati di base lav.'!S34-N38,0))</f>
      </c>
      <c r="AE38" s="134">
        <f>'1045Bi Dati di base lav.'!S34</f>
        <v>0</v>
      </c>
      <c r="AF38" s="134">
        <f t="shared" si="9"/>
      </c>
      <c r="AG38" s="139">
        <f>IF('1045Bi Dati di base lav.'!M34="",0,1)</f>
        <v>0</v>
      </c>
      <c r="AH38" s="143">
        <f t="shared" si="10"/>
        <v>0</v>
      </c>
      <c r="AI38" s="134">
        <f>IF('1045Bi Dati di base lav.'!M34="",0,'1045Bi Dati di base lav.'!M34)</f>
        <v>0</v>
      </c>
      <c r="AJ38" s="134">
        <f>IF('1045Bi Dati di base lav.'!M34="",0,'1045Bi Dati di base lav.'!O34)</f>
        <v>0</v>
      </c>
      <c r="AK38" s="158">
        <f>IF('1045Bi Dati di base lav.'!U34&gt;0,AA38,0)</f>
        <v>0</v>
      </c>
      <c r="AL38" s="140">
        <f>IF('1045Bi Dati di base lav.'!U34&gt;0,'1045Bi Dati di base lav.'!S34,0)</f>
        <v>0</v>
      </c>
      <c r="AM38" s="134">
        <f>'1045Bi Dati di base lav.'!M34</f>
        <v>0</v>
      </c>
      <c r="AN38" s="134">
        <f>'1045Bi Dati di base lav.'!O34</f>
        <v>0</v>
      </c>
      <c r="AO38" s="134">
        <f t="shared" si="17"/>
        <v>0</v>
      </c>
    </row>
    <row r="39" spans="1:41" s="135" customFormat="1" ht="16.5" customHeight="1">
      <c r="A39" s="159">
        <f>IF('1045Bi Dati di base lav.'!A35="","",'1045Bi Dati di base lav.'!A35)</f>
      </c>
      <c r="B39" s="160">
        <f>IF('1045Bi Dati di base lav.'!B35="","",'1045Bi Dati di base lav.'!B35)</f>
      </c>
      <c r="C39" s="161">
        <f>IF('1045Bi Dati di base lav.'!C35="","",'1045Bi Dati di base lav.'!C35)</f>
      </c>
      <c r="D39" s="232">
        <f>IF('1045Bi Dati di base lav.'!AF35="","",IF('1045Bi Dati di base lav.'!AF35*E39&gt;'1045Ai Domanda'!$B$28,'1045Ai Domanda'!$B$28/E39,'1045Bi Dati di base lav.'!AF35))</f>
      </c>
      <c r="E39" s="240">
        <f>IF('1045Bi Dati di base lav.'!M35="","",'1045Bi Dati di base lav.'!M35)</f>
      </c>
      <c r="F39" s="228">
        <f>IF('1045Bi Dati di base lav.'!N35="","",'1045Bi Dati di base lav.'!N35)</f>
      </c>
      <c r="G39" s="235">
        <f>IF('1045Bi Dati di base lav.'!O35="","",'1045Bi Dati di base lav.'!O35)</f>
      </c>
      <c r="H39" s="236">
        <f>IF('1045Bi Dati di base lav.'!P35="","",'1045Bi Dati di base lav.'!P35)</f>
      </c>
      <c r="I39" s="237">
        <f>IF('1045Bi Dati di base lav.'!Q35="","",'1045Bi Dati di base lav.'!Q35)</f>
      </c>
      <c r="J39" s="349">
        <f t="shared" si="2"/>
      </c>
      <c r="K39" s="240">
        <f t="shared" si="11"/>
      </c>
      <c r="L39" s="238">
        <f>IF('1045Bi Dati di base lav.'!R35="","",'1045Bi Dati di base lav.'!R35)</f>
      </c>
      <c r="M39" s="239">
        <f t="shared" si="12"/>
      </c>
      <c r="N39" s="350">
        <f t="shared" si="13"/>
      </c>
      <c r="O39" s="349">
        <f t="shared" si="14"/>
      </c>
      <c r="P39" s="240">
        <f t="shared" si="5"/>
      </c>
      <c r="Q39" s="238">
        <f t="shared" si="15"/>
      </c>
      <c r="R39" s="239">
        <f t="shared" si="16"/>
      </c>
      <c r="S39" s="240">
        <f>IF(N39="","",MAX((N39-AE39)*'1045Ai Domanda'!$B$30,0))</f>
      </c>
      <c r="T39" s="241">
        <f t="shared" si="6"/>
      </c>
      <c r="U39" s="151"/>
      <c r="V39" s="158">
        <f>IF('1045Bi Dati di base lav.'!L35="","",'1045Bi Dati di base lav.'!L35)</f>
      </c>
      <c r="W39" s="158">
        <f>IF($C39="","",'1045Ei Calcolo'!D39)</f>
      </c>
      <c r="X39" s="151">
        <f>IF(AND('1045Bi Dati di base lav.'!P35="",'1045Bi Dati di base lav.'!Q35=""),0,'1045Bi Dati di base lav.'!P35-'1045Bi Dati di base lav.'!Q35)</f>
        <v>0</v>
      </c>
      <c r="Y39" s="151">
        <f>IF(OR($C39="",'1045Bi Dati di base lav.'!M35="",F39="",'1045Bi Dati di base lav.'!O35="",X39=""),"",'1045Bi Dati di base lav.'!M35-F39-'1045Bi Dati di base lav.'!O35-X39)</f>
      </c>
      <c r="Z39" s="134">
        <f>IF(K39="","",K39-'1045Bi Dati di base lav.'!R35)</f>
      </c>
      <c r="AA39" s="134">
        <f t="shared" si="7"/>
      </c>
      <c r="AB39" s="134">
        <f t="shared" si="8"/>
      </c>
      <c r="AC39" s="134">
        <f t="shared" si="4"/>
      </c>
      <c r="AD39" s="134">
        <f>IF(OR($C39="",K39="",N39=""),"",MAX(O39+'1045Bi Dati di base lav.'!S35-N39,0))</f>
      </c>
      <c r="AE39" s="134">
        <f>'1045Bi Dati di base lav.'!S35</f>
        <v>0</v>
      </c>
      <c r="AF39" s="134">
        <f t="shared" si="9"/>
      </c>
      <c r="AG39" s="139">
        <f>IF('1045Bi Dati di base lav.'!M35="",0,1)</f>
        <v>0</v>
      </c>
      <c r="AH39" s="143">
        <f t="shared" si="10"/>
        <v>0</v>
      </c>
      <c r="AI39" s="134">
        <f>IF('1045Bi Dati di base lav.'!M35="",0,'1045Bi Dati di base lav.'!M35)</f>
        <v>0</v>
      </c>
      <c r="AJ39" s="134">
        <f>IF('1045Bi Dati di base lav.'!M35="",0,'1045Bi Dati di base lav.'!O35)</f>
        <v>0</v>
      </c>
      <c r="AK39" s="158">
        <f>IF('1045Bi Dati di base lav.'!U35&gt;0,AA39,0)</f>
        <v>0</v>
      </c>
      <c r="AL39" s="140">
        <f>IF('1045Bi Dati di base lav.'!U35&gt;0,'1045Bi Dati di base lav.'!S35,0)</f>
        <v>0</v>
      </c>
      <c r="AM39" s="134">
        <f>'1045Bi Dati di base lav.'!M35</f>
        <v>0</v>
      </c>
      <c r="AN39" s="134">
        <f>'1045Bi Dati di base lav.'!O35</f>
        <v>0</v>
      </c>
      <c r="AO39" s="134">
        <f t="shared" si="17"/>
        <v>0</v>
      </c>
    </row>
    <row r="40" spans="1:41" s="135" customFormat="1" ht="16.5" customHeight="1">
      <c r="A40" s="159">
        <f>IF('1045Bi Dati di base lav.'!A36="","",'1045Bi Dati di base lav.'!A36)</f>
      </c>
      <c r="B40" s="160">
        <f>IF('1045Bi Dati di base lav.'!B36="","",'1045Bi Dati di base lav.'!B36)</f>
      </c>
      <c r="C40" s="161">
        <f>IF('1045Bi Dati di base lav.'!C36="","",'1045Bi Dati di base lav.'!C36)</f>
      </c>
      <c r="D40" s="232">
        <f>IF('1045Bi Dati di base lav.'!AF36="","",IF('1045Bi Dati di base lav.'!AF36*E40&gt;'1045Ai Domanda'!$B$28,'1045Ai Domanda'!$B$28/E40,'1045Bi Dati di base lav.'!AF36))</f>
      </c>
      <c r="E40" s="240">
        <f>IF('1045Bi Dati di base lav.'!M36="","",'1045Bi Dati di base lav.'!M36)</f>
      </c>
      <c r="F40" s="228">
        <f>IF('1045Bi Dati di base lav.'!N36="","",'1045Bi Dati di base lav.'!N36)</f>
      </c>
      <c r="G40" s="235">
        <f>IF('1045Bi Dati di base lav.'!O36="","",'1045Bi Dati di base lav.'!O36)</f>
      </c>
      <c r="H40" s="236">
        <f>IF('1045Bi Dati di base lav.'!P36="","",'1045Bi Dati di base lav.'!P36)</f>
      </c>
      <c r="I40" s="237">
        <f>IF('1045Bi Dati di base lav.'!Q36="","",'1045Bi Dati di base lav.'!Q36)</f>
      </c>
      <c r="J40" s="349">
        <f t="shared" si="2"/>
      </c>
      <c r="K40" s="240">
        <f t="shared" si="11"/>
      </c>
      <c r="L40" s="238">
        <f>IF('1045Bi Dati di base lav.'!R36="","",'1045Bi Dati di base lav.'!R36)</f>
      </c>
      <c r="M40" s="239">
        <f t="shared" si="12"/>
      </c>
      <c r="N40" s="350">
        <f t="shared" si="13"/>
      </c>
      <c r="O40" s="349">
        <f t="shared" si="14"/>
      </c>
      <c r="P40" s="240">
        <f t="shared" si="5"/>
      </c>
      <c r="Q40" s="238">
        <f t="shared" si="15"/>
      </c>
      <c r="R40" s="239">
        <f t="shared" si="16"/>
      </c>
      <c r="S40" s="240">
        <f>IF(N40="","",MAX((N40-AE40)*'1045Ai Domanda'!$B$30,0))</f>
      </c>
      <c r="T40" s="241">
        <f t="shared" si="6"/>
      </c>
      <c r="U40" s="151"/>
      <c r="V40" s="158">
        <f>IF('1045Bi Dati di base lav.'!L36="","",'1045Bi Dati di base lav.'!L36)</f>
      </c>
      <c r="W40" s="158">
        <f>IF($C40="","",'1045Ei Calcolo'!D40)</f>
      </c>
      <c r="X40" s="151">
        <f>IF(AND('1045Bi Dati di base lav.'!P36="",'1045Bi Dati di base lav.'!Q36=""),0,'1045Bi Dati di base lav.'!P36-'1045Bi Dati di base lav.'!Q36)</f>
        <v>0</v>
      </c>
      <c r="Y40" s="151">
        <f>IF(OR($C40="",'1045Bi Dati di base lav.'!M36="",F40="",'1045Bi Dati di base lav.'!O36="",X40=""),"",'1045Bi Dati di base lav.'!M36-F40-'1045Bi Dati di base lav.'!O36-X40)</f>
      </c>
      <c r="Z40" s="134">
        <f>IF(K40="","",K40-'1045Bi Dati di base lav.'!R36)</f>
      </c>
      <c r="AA40" s="134">
        <f t="shared" si="7"/>
      </c>
      <c r="AB40" s="134">
        <f t="shared" si="8"/>
      </c>
      <c r="AC40" s="134">
        <f t="shared" si="4"/>
      </c>
      <c r="AD40" s="134">
        <f>IF(OR($C40="",K40="",N40=""),"",MAX(O40+'1045Bi Dati di base lav.'!S36-N40,0))</f>
      </c>
      <c r="AE40" s="134">
        <f>'1045Bi Dati di base lav.'!S36</f>
        <v>0</v>
      </c>
      <c r="AF40" s="134">
        <f t="shared" si="9"/>
      </c>
      <c r="AG40" s="139">
        <f>IF('1045Bi Dati di base lav.'!M36="",0,1)</f>
        <v>0</v>
      </c>
      <c r="AH40" s="143">
        <f t="shared" si="10"/>
        <v>0</v>
      </c>
      <c r="AI40" s="134">
        <f>IF('1045Bi Dati di base lav.'!M36="",0,'1045Bi Dati di base lav.'!M36)</f>
        <v>0</v>
      </c>
      <c r="AJ40" s="134">
        <f>IF('1045Bi Dati di base lav.'!M36="",0,'1045Bi Dati di base lav.'!O36)</f>
        <v>0</v>
      </c>
      <c r="AK40" s="158">
        <f>IF('1045Bi Dati di base lav.'!U36&gt;0,AA40,0)</f>
        <v>0</v>
      </c>
      <c r="AL40" s="140">
        <f>IF('1045Bi Dati di base lav.'!U36&gt;0,'1045Bi Dati di base lav.'!S36,0)</f>
        <v>0</v>
      </c>
      <c r="AM40" s="134">
        <f>'1045Bi Dati di base lav.'!M36</f>
        <v>0</v>
      </c>
      <c r="AN40" s="134">
        <f>'1045Bi Dati di base lav.'!O36</f>
        <v>0</v>
      </c>
      <c r="AO40" s="134">
        <f t="shared" si="17"/>
        <v>0</v>
      </c>
    </row>
    <row r="41" spans="1:41" s="135" customFormat="1" ht="16.5" customHeight="1">
      <c r="A41" s="159">
        <f>IF('1045Bi Dati di base lav.'!A37="","",'1045Bi Dati di base lav.'!A37)</f>
      </c>
      <c r="B41" s="160">
        <f>IF('1045Bi Dati di base lav.'!B37="","",'1045Bi Dati di base lav.'!B37)</f>
      </c>
      <c r="C41" s="161">
        <f>IF('1045Bi Dati di base lav.'!C37="","",'1045Bi Dati di base lav.'!C37)</f>
      </c>
      <c r="D41" s="232">
        <f>IF('1045Bi Dati di base lav.'!AF37="","",IF('1045Bi Dati di base lav.'!AF37*E41&gt;'1045Ai Domanda'!$B$28,'1045Ai Domanda'!$B$28/E41,'1045Bi Dati di base lav.'!AF37))</f>
      </c>
      <c r="E41" s="240">
        <f>IF('1045Bi Dati di base lav.'!M37="","",'1045Bi Dati di base lav.'!M37)</f>
      </c>
      <c r="F41" s="228">
        <f>IF('1045Bi Dati di base lav.'!N37="","",'1045Bi Dati di base lav.'!N37)</f>
      </c>
      <c r="G41" s="235">
        <f>IF('1045Bi Dati di base lav.'!O37="","",'1045Bi Dati di base lav.'!O37)</f>
      </c>
      <c r="H41" s="236">
        <f>IF('1045Bi Dati di base lav.'!P37="","",'1045Bi Dati di base lav.'!P37)</f>
      </c>
      <c r="I41" s="237">
        <f>IF('1045Bi Dati di base lav.'!Q37="","",'1045Bi Dati di base lav.'!Q37)</f>
      </c>
      <c r="J41" s="349">
        <f t="shared" si="2"/>
      </c>
      <c r="K41" s="240">
        <f t="shared" si="11"/>
      </c>
      <c r="L41" s="238">
        <f>IF('1045Bi Dati di base lav.'!R37="","",'1045Bi Dati di base lav.'!R37)</f>
      </c>
      <c r="M41" s="239">
        <f t="shared" si="12"/>
      </c>
      <c r="N41" s="350">
        <f t="shared" si="13"/>
      </c>
      <c r="O41" s="349">
        <f t="shared" si="14"/>
      </c>
      <c r="P41" s="240">
        <f t="shared" si="5"/>
      </c>
      <c r="Q41" s="238">
        <f t="shared" si="15"/>
      </c>
      <c r="R41" s="239">
        <f t="shared" si="16"/>
      </c>
      <c r="S41" s="240">
        <f>IF(N41="","",MAX((N41-AE41)*'1045Ai Domanda'!$B$30,0))</f>
      </c>
      <c r="T41" s="241">
        <f t="shared" si="6"/>
      </c>
      <c r="U41" s="151"/>
      <c r="V41" s="158">
        <f>IF('1045Bi Dati di base lav.'!L37="","",'1045Bi Dati di base lav.'!L37)</f>
      </c>
      <c r="W41" s="158">
        <f>IF($C41="","",'1045Ei Calcolo'!D41)</f>
      </c>
      <c r="X41" s="151">
        <f>IF(AND('1045Bi Dati di base lav.'!P37="",'1045Bi Dati di base lav.'!Q37=""),0,'1045Bi Dati di base lav.'!P37-'1045Bi Dati di base lav.'!Q37)</f>
        <v>0</v>
      </c>
      <c r="Y41" s="151">
        <f>IF(OR($C41="",'1045Bi Dati di base lav.'!M37="",F41="",'1045Bi Dati di base lav.'!O37="",X41=""),"",'1045Bi Dati di base lav.'!M37-F41-'1045Bi Dati di base lav.'!O37-X41)</f>
      </c>
      <c r="Z41" s="134">
        <f>IF(K41="","",K41-'1045Bi Dati di base lav.'!R37)</f>
      </c>
      <c r="AA41" s="134">
        <f t="shared" si="7"/>
      </c>
      <c r="AB41" s="134">
        <f t="shared" si="8"/>
      </c>
      <c r="AC41" s="134">
        <f t="shared" si="4"/>
      </c>
      <c r="AD41" s="134">
        <f>IF(OR($C41="",K41="",N41=""),"",MAX(O41+'1045Bi Dati di base lav.'!S37-N41,0))</f>
      </c>
      <c r="AE41" s="134">
        <f>'1045Bi Dati di base lav.'!S37</f>
        <v>0</v>
      </c>
      <c r="AF41" s="134">
        <f t="shared" si="9"/>
      </c>
      <c r="AG41" s="139">
        <f>IF('1045Bi Dati di base lav.'!M37="",0,1)</f>
        <v>0</v>
      </c>
      <c r="AH41" s="143">
        <f t="shared" si="10"/>
        <v>0</v>
      </c>
      <c r="AI41" s="134">
        <f>IF('1045Bi Dati di base lav.'!M37="",0,'1045Bi Dati di base lav.'!M37)</f>
        <v>0</v>
      </c>
      <c r="AJ41" s="134">
        <f>IF('1045Bi Dati di base lav.'!M37="",0,'1045Bi Dati di base lav.'!O37)</f>
        <v>0</v>
      </c>
      <c r="AK41" s="158">
        <f>IF('1045Bi Dati di base lav.'!U37&gt;0,AA41,0)</f>
        <v>0</v>
      </c>
      <c r="AL41" s="140">
        <f>IF('1045Bi Dati di base lav.'!U37&gt;0,'1045Bi Dati di base lav.'!S37,0)</f>
        <v>0</v>
      </c>
      <c r="AM41" s="134">
        <f>'1045Bi Dati di base lav.'!M37</f>
        <v>0</v>
      </c>
      <c r="AN41" s="134">
        <f>'1045Bi Dati di base lav.'!O37</f>
        <v>0</v>
      </c>
      <c r="AO41" s="134">
        <f t="shared" si="17"/>
        <v>0</v>
      </c>
    </row>
    <row r="42" spans="1:41" s="135" customFormat="1" ht="16.5" customHeight="1">
      <c r="A42" s="159">
        <f>IF('1045Bi Dati di base lav.'!A38="","",'1045Bi Dati di base lav.'!A38)</f>
      </c>
      <c r="B42" s="160">
        <f>IF('1045Bi Dati di base lav.'!B38="","",'1045Bi Dati di base lav.'!B38)</f>
      </c>
      <c r="C42" s="161">
        <f>IF('1045Bi Dati di base lav.'!C38="","",'1045Bi Dati di base lav.'!C38)</f>
      </c>
      <c r="D42" s="232">
        <f>IF('1045Bi Dati di base lav.'!AF38="","",IF('1045Bi Dati di base lav.'!AF38*E42&gt;'1045Ai Domanda'!$B$28,'1045Ai Domanda'!$B$28/E42,'1045Bi Dati di base lav.'!AF38))</f>
      </c>
      <c r="E42" s="240">
        <f>IF('1045Bi Dati di base lav.'!M38="","",'1045Bi Dati di base lav.'!M38)</f>
      </c>
      <c r="F42" s="228">
        <f>IF('1045Bi Dati di base lav.'!N38="","",'1045Bi Dati di base lav.'!N38)</f>
      </c>
      <c r="G42" s="235">
        <f>IF('1045Bi Dati di base lav.'!O38="","",'1045Bi Dati di base lav.'!O38)</f>
      </c>
      <c r="H42" s="236">
        <f>IF('1045Bi Dati di base lav.'!P38="","",'1045Bi Dati di base lav.'!P38)</f>
      </c>
      <c r="I42" s="237">
        <f>IF('1045Bi Dati di base lav.'!Q38="","",'1045Bi Dati di base lav.'!Q38)</f>
      </c>
      <c r="J42" s="349">
        <f t="shared" si="2"/>
      </c>
      <c r="K42" s="240">
        <f t="shared" si="11"/>
      </c>
      <c r="L42" s="238">
        <f>IF('1045Bi Dati di base lav.'!R38="","",'1045Bi Dati di base lav.'!R38)</f>
      </c>
      <c r="M42" s="239">
        <f t="shared" si="12"/>
      </c>
      <c r="N42" s="350">
        <f t="shared" si="13"/>
      </c>
      <c r="O42" s="349">
        <f t="shared" si="14"/>
      </c>
      <c r="P42" s="240">
        <f t="shared" si="5"/>
      </c>
      <c r="Q42" s="238">
        <f t="shared" si="15"/>
      </c>
      <c r="R42" s="239">
        <f t="shared" si="16"/>
      </c>
      <c r="S42" s="240">
        <f>IF(N42="","",MAX((N42-AE42)*'1045Ai Domanda'!$B$30,0))</f>
      </c>
      <c r="T42" s="241">
        <f t="shared" si="6"/>
      </c>
      <c r="U42" s="151"/>
      <c r="V42" s="158">
        <f>IF('1045Bi Dati di base lav.'!L38="","",'1045Bi Dati di base lav.'!L38)</f>
      </c>
      <c r="W42" s="158">
        <f>IF($C42="","",'1045Ei Calcolo'!D42)</f>
      </c>
      <c r="X42" s="151">
        <f>IF(AND('1045Bi Dati di base lav.'!P38="",'1045Bi Dati di base lav.'!Q38=""),0,'1045Bi Dati di base lav.'!P38-'1045Bi Dati di base lav.'!Q38)</f>
        <v>0</v>
      </c>
      <c r="Y42" s="151">
        <f>IF(OR($C42="",'1045Bi Dati di base lav.'!M38="",F42="",'1045Bi Dati di base lav.'!O38="",X42=""),"",'1045Bi Dati di base lav.'!M38-F42-'1045Bi Dati di base lav.'!O38-X42)</f>
      </c>
      <c r="Z42" s="134">
        <f>IF(K42="","",K42-'1045Bi Dati di base lav.'!R38)</f>
      </c>
      <c r="AA42" s="134">
        <f t="shared" si="7"/>
      </c>
      <c r="AB42" s="134">
        <f t="shared" si="8"/>
      </c>
      <c r="AC42" s="134">
        <f t="shared" si="4"/>
      </c>
      <c r="AD42" s="134">
        <f>IF(OR($C42="",K42="",N42=""),"",MAX(O42+'1045Bi Dati di base lav.'!S38-N42,0))</f>
      </c>
      <c r="AE42" s="134">
        <f>'1045Bi Dati di base lav.'!S38</f>
        <v>0</v>
      </c>
      <c r="AF42" s="134">
        <f t="shared" si="9"/>
      </c>
      <c r="AG42" s="139">
        <f>IF('1045Bi Dati di base lav.'!M38="",0,1)</f>
        <v>0</v>
      </c>
      <c r="AH42" s="143">
        <f t="shared" si="10"/>
        <v>0</v>
      </c>
      <c r="AI42" s="134">
        <f>IF('1045Bi Dati di base lav.'!M38="",0,'1045Bi Dati di base lav.'!M38)</f>
        <v>0</v>
      </c>
      <c r="AJ42" s="134">
        <f>IF('1045Bi Dati di base lav.'!M38="",0,'1045Bi Dati di base lav.'!O38)</f>
        <v>0</v>
      </c>
      <c r="AK42" s="158">
        <f>IF('1045Bi Dati di base lav.'!U38&gt;0,AA42,0)</f>
        <v>0</v>
      </c>
      <c r="AL42" s="140">
        <f>IF('1045Bi Dati di base lav.'!U38&gt;0,'1045Bi Dati di base lav.'!S38,0)</f>
        <v>0</v>
      </c>
      <c r="AM42" s="134">
        <f>'1045Bi Dati di base lav.'!M38</f>
        <v>0</v>
      </c>
      <c r="AN42" s="134">
        <f>'1045Bi Dati di base lav.'!O38</f>
        <v>0</v>
      </c>
      <c r="AO42" s="134">
        <f t="shared" si="17"/>
        <v>0</v>
      </c>
    </row>
    <row r="43" spans="1:41" s="135" customFormat="1" ht="16.5" customHeight="1">
      <c r="A43" s="159">
        <f>IF('1045Bi Dati di base lav.'!A39="","",'1045Bi Dati di base lav.'!A39)</f>
      </c>
      <c r="B43" s="160">
        <f>IF('1045Bi Dati di base lav.'!B39="","",'1045Bi Dati di base lav.'!B39)</f>
      </c>
      <c r="C43" s="161">
        <f>IF('1045Bi Dati di base lav.'!C39="","",'1045Bi Dati di base lav.'!C39)</f>
      </c>
      <c r="D43" s="232">
        <f>IF('1045Bi Dati di base lav.'!AF39="","",IF('1045Bi Dati di base lav.'!AF39*E43&gt;'1045Ai Domanda'!$B$28,'1045Ai Domanda'!$B$28/E43,'1045Bi Dati di base lav.'!AF39))</f>
      </c>
      <c r="E43" s="240">
        <f>IF('1045Bi Dati di base lav.'!M39="","",'1045Bi Dati di base lav.'!M39)</f>
      </c>
      <c r="F43" s="228">
        <f>IF('1045Bi Dati di base lav.'!N39="","",'1045Bi Dati di base lav.'!N39)</f>
      </c>
      <c r="G43" s="235">
        <f>IF('1045Bi Dati di base lav.'!O39="","",'1045Bi Dati di base lav.'!O39)</f>
      </c>
      <c r="H43" s="236">
        <f>IF('1045Bi Dati di base lav.'!P39="","",'1045Bi Dati di base lav.'!P39)</f>
      </c>
      <c r="I43" s="237">
        <f>IF('1045Bi Dati di base lav.'!Q39="","",'1045Bi Dati di base lav.'!Q39)</f>
      </c>
      <c r="J43" s="349">
        <f t="shared" si="2"/>
      </c>
      <c r="K43" s="240">
        <f t="shared" si="11"/>
      </c>
      <c r="L43" s="238">
        <f>IF('1045Bi Dati di base lav.'!R39="","",'1045Bi Dati di base lav.'!R39)</f>
      </c>
      <c r="M43" s="239">
        <f t="shared" si="12"/>
      </c>
      <c r="N43" s="350">
        <f t="shared" si="13"/>
      </c>
      <c r="O43" s="349">
        <f t="shared" si="14"/>
      </c>
      <c r="P43" s="240">
        <f t="shared" si="5"/>
      </c>
      <c r="Q43" s="238">
        <f t="shared" si="15"/>
      </c>
      <c r="R43" s="239">
        <f t="shared" si="16"/>
      </c>
      <c r="S43" s="240">
        <f>IF(N43="","",MAX((N43-AE43)*'1045Ai Domanda'!$B$30,0))</f>
      </c>
      <c r="T43" s="241">
        <f t="shared" si="6"/>
      </c>
      <c r="U43" s="151"/>
      <c r="V43" s="158">
        <f>IF('1045Bi Dati di base lav.'!L39="","",'1045Bi Dati di base lav.'!L39)</f>
      </c>
      <c r="W43" s="158">
        <f>IF($C43="","",'1045Ei Calcolo'!D43)</f>
      </c>
      <c r="X43" s="151">
        <f>IF(AND('1045Bi Dati di base lav.'!P39="",'1045Bi Dati di base lav.'!Q39=""),0,'1045Bi Dati di base lav.'!P39-'1045Bi Dati di base lav.'!Q39)</f>
        <v>0</v>
      </c>
      <c r="Y43" s="151">
        <f>IF(OR($C43="",'1045Bi Dati di base lav.'!M39="",F43="",'1045Bi Dati di base lav.'!O39="",X43=""),"",'1045Bi Dati di base lav.'!M39-F43-'1045Bi Dati di base lav.'!O39-X43)</f>
      </c>
      <c r="Z43" s="134">
        <f>IF(K43="","",K43-'1045Bi Dati di base lav.'!R39)</f>
      </c>
      <c r="AA43" s="134">
        <f t="shared" si="7"/>
      </c>
      <c r="AB43" s="134">
        <f t="shared" si="8"/>
      </c>
      <c r="AC43" s="134">
        <f t="shared" si="4"/>
      </c>
      <c r="AD43" s="134">
        <f>IF(OR($C43="",K43="",N43=""),"",MAX(O43+'1045Bi Dati di base lav.'!S39-N43,0))</f>
      </c>
      <c r="AE43" s="134">
        <f>'1045Bi Dati di base lav.'!S39</f>
        <v>0</v>
      </c>
      <c r="AF43" s="134">
        <f t="shared" si="9"/>
      </c>
      <c r="AG43" s="139">
        <f>IF('1045Bi Dati di base lav.'!M39="",0,1)</f>
        <v>0</v>
      </c>
      <c r="AH43" s="143">
        <f t="shared" si="10"/>
        <v>0</v>
      </c>
      <c r="AI43" s="134">
        <f>IF('1045Bi Dati di base lav.'!M39="",0,'1045Bi Dati di base lav.'!M39)</f>
        <v>0</v>
      </c>
      <c r="AJ43" s="134">
        <f>IF('1045Bi Dati di base lav.'!M39="",0,'1045Bi Dati di base lav.'!O39)</f>
        <v>0</v>
      </c>
      <c r="AK43" s="158">
        <f>IF('1045Bi Dati di base lav.'!U39&gt;0,AA43,0)</f>
        <v>0</v>
      </c>
      <c r="AL43" s="140">
        <f>IF('1045Bi Dati di base lav.'!U39&gt;0,'1045Bi Dati di base lav.'!S39,0)</f>
        <v>0</v>
      </c>
      <c r="AM43" s="134">
        <f>'1045Bi Dati di base lav.'!M39</f>
        <v>0</v>
      </c>
      <c r="AN43" s="134">
        <f>'1045Bi Dati di base lav.'!O39</f>
        <v>0</v>
      </c>
      <c r="AO43" s="134">
        <f t="shared" si="17"/>
        <v>0</v>
      </c>
    </row>
    <row r="44" spans="1:41" s="135" customFormat="1" ht="16.5" customHeight="1">
      <c r="A44" s="159">
        <f>IF('1045Bi Dati di base lav.'!A40="","",'1045Bi Dati di base lav.'!A40)</f>
      </c>
      <c r="B44" s="160">
        <f>IF('1045Bi Dati di base lav.'!B40="","",'1045Bi Dati di base lav.'!B40)</f>
      </c>
      <c r="C44" s="161">
        <f>IF('1045Bi Dati di base lav.'!C40="","",'1045Bi Dati di base lav.'!C40)</f>
      </c>
      <c r="D44" s="232">
        <f>IF('1045Bi Dati di base lav.'!AF40="","",IF('1045Bi Dati di base lav.'!AF40*E44&gt;'1045Ai Domanda'!$B$28,'1045Ai Domanda'!$B$28/E44,'1045Bi Dati di base lav.'!AF40))</f>
      </c>
      <c r="E44" s="240">
        <f>IF('1045Bi Dati di base lav.'!M40="","",'1045Bi Dati di base lav.'!M40)</f>
      </c>
      <c r="F44" s="228">
        <f>IF('1045Bi Dati di base lav.'!N40="","",'1045Bi Dati di base lav.'!N40)</f>
      </c>
      <c r="G44" s="235">
        <f>IF('1045Bi Dati di base lav.'!O40="","",'1045Bi Dati di base lav.'!O40)</f>
      </c>
      <c r="H44" s="236">
        <f>IF('1045Bi Dati di base lav.'!P40="","",'1045Bi Dati di base lav.'!P40)</f>
      </c>
      <c r="I44" s="237">
        <f>IF('1045Bi Dati di base lav.'!Q40="","",'1045Bi Dati di base lav.'!Q40)</f>
      </c>
      <c r="J44" s="349">
        <f aca="true" t="shared" si="18" ref="J44:J75">IF(A44="","",X44)</f>
      </c>
      <c r="K44" s="240">
        <f t="shared" si="11"/>
      </c>
      <c r="L44" s="238">
        <f>IF('1045Bi Dati di base lav.'!R40="","",'1045Bi Dati di base lav.'!R40)</f>
      </c>
      <c r="M44" s="239">
        <f t="shared" si="12"/>
      </c>
      <c r="N44" s="350">
        <f t="shared" si="13"/>
      </c>
      <c r="O44" s="349">
        <f t="shared" si="14"/>
      </c>
      <c r="P44" s="240">
        <f t="shared" si="5"/>
      </c>
      <c r="Q44" s="238">
        <f t="shared" si="15"/>
      </c>
      <c r="R44" s="239">
        <f t="shared" si="16"/>
      </c>
      <c r="S44" s="240">
        <f>IF(N44="","",MAX((N44-AE44)*'1045Ai Domanda'!$B$30,0))</f>
      </c>
      <c r="T44" s="241">
        <f t="shared" si="6"/>
      </c>
      <c r="U44" s="151"/>
      <c r="V44" s="158">
        <f>IF('1045Bi Dati di base lav.'!L40="","",'1045Bi Dati di base lav.'!L40)</f>
      </c>
      <c r="W44" s="158">
        <f>IF($C44="","",'1045Ei Calcolo'!D44)</f>
      </c>
      <c r="X44" s="151">
        <f>IF(AND('1045Bi Dati di base lav.'!P40="",'1045Bi Dati di base lav.'!Q40=""),0,'1045Bi Dati di base lav.'!P40-'1045Bi Dati di base lav.'!Q40)</f>
        <v>0</v>
      </c>
      <c r="Y44" s="151">
        <f>IF(OR($C44="",'1045Bi Dati di base lav.'!M40="",F44="",'1045Bi Dati di base lav.'!O40="",X44=""),"",'1045Bi Dati di base lav.'!M40-F44-'1045Bi Dati di base lav.'!O40-X44)</f>
      </c>
      <c r="Z44" s="134">
        <f>IF(K44="","",K44-'1045Bi Dati di base lav.'!R40)</f>
      </c>
      <c r="AA44" s="134">
        <f t="shared" si="7"/>
      </c>
      <c r="AB44" s="134">
        <f t="shared" si="8"/>
      </c>
      <c r="AC44" s="134">
        <f aca="true" t="shared" si="19" ref="AC44:AC75">IF(OR($C44="",D44="",N44=""),"",$AC$4/5*V44*D44*0.8)</f>
      </c>
      <c r="AD44" s="134">
        <f>IF(OR($C44="",K44="",N44=""),"",MAX(O44+'1045Bi Dati di base lav.'!S40-N44,0))</f>
      </c>
      <c r="AE44" s="134">
        <f>'1045Bi Dati di base lav.'!S40</f>
        <v>0</v>
      </c>
      <c r="AF44" s="134">
        <f t="shared" si="9"/>
      </c>
      <c r="AG44" s="139">
        <f>IF('1045Bi Dati di base lav.'!M40="",0,1)</f>
        <v>0</v>
      </c>
      <c r="AH44" s="143">
        <f t="shared" si="10"/>
        <v>0</v>
      </c>
      <c r="AI44" s="134">
        <f>IF('1045Bi Dati di base lav.'!M40="",0,'1045Bi Dati di base lav.'!M40)</f>
        <v>0</v>
      </c>
      <c r="AJ44" s="134">
        <f>IF('1045Bi Dati di base lav.'!M40="",0,'1045Bi Dati di base lav.'!O40)</f>
        <v>0</v>
      </c>
      <c r="AK44" s="158">
        <f>IF('1045Bi Dati di base lav.'!U40&gt;0,AA44,0)</f>
        <v>0</v>
      </c>
      <c r="AL44" s="140">
        <f>IF('1045Bi Dati di base lav.'!U40&gt;0,'1045Bi Dati di base lav.'!S40,0)</f>
        <v>0</v>
      </c>
      <c r="AM44" s="134">
        <f>'1045Bi Dati di base lav.'!M40</f>
        <v>0</v>
      </c>
      <c r="AN44" s="134">
        <f>'1045Bi Dati di base lav.'!O40</f>
        <v>0</v>
      </c>
      <c r="AO44" s="134">
        <f t="shared" si="17"/>
        <v>0</v>
      </c>
    </row>
    <row r="45" spans="1:41" s="135" customFormat="1" ht="16.5" customHeight="1">
      <c r="A45" s="159">
        <f>IF('1045Bi Dati di base lav.'!A41="","",'1045Bi Dati di base lav.'!A41)</f>
      </c>
      <c r="B45" s="160">
        <f>IF('1045Bi Dati di base lav.'!B41="","",'1045Bi Dati di base lav.'!B41)</f>
      </c>
      <c r="C45" s="161">
        <f>IF('1045Bi Dati di base lav.'!C41="","",'1045Bi Dati di base lav.'!C41)</f>
      </c>
      <c r="D45" s="232">
        <f>IF('1045Bi Dati di base lav.'!AF41="","",IF('1045Bi Dati di base lav.'!AF41*E45&gt;'1045Ai Domanda'!$B$28,'1045Ai Domanda'!$B$28/E45,'1045Bi Dati di base lav.'!AF41))</f>
      </c>
      <c r="E45" s="240">
        <f>IF('1045Bi Dati di base lav.'!M41="","",'1045Bi Dati di base lav.'!M41)</f>
      </c>
      <c r="F45" s="228">
        <f>IF('1045Bi Dati di base lav.'!N41="","",'1045Bi Dati di base lav.'!N41)</f>
      </c>
      <c r="G45" s="235">
        <f>IF('1045Bi Dati di base lav.'!O41="","",'1045Bi Dati di base lav.'!O41)</f>
      </c>
      <c r="H45" s="236">
        <f>IF('1045Bi Dati di base lav.'!P41="","",'1045Bi Dati di base lav.'!P41)</f>
      </c>
      <c r="I45" s="237">
        <f>IF('1045Bi Dati di base lav.'!Q41="","",'1045Bi Dati di base lav.'!Q41)</f>
      </c>
      <c r="J45" s="349">
        <f t="shared" si="18"/>
      </c>
      <c r="K45" s="240">
        <f t="shared" si="11"/>
      </c>
      <c r="L45" s="238">
        <f>IF('1045Bi Dati di base lav.'!R41="","",'1045Bi Dati di base lav.'!R41)</f>
      </c>
      <c r="M45" s="239">
        <f t="shared" si="12"/>
      </c>
      <c r="N45" s="350">
        <f t="shared" si="13"/>
      </c>
      <c r="O45" s="349">
        <f t="shared" si="14"/>
      </c>
      <c r="P45" s="240">
        <f t="shared" si="5"/>
      </c>
      <c r="Q45" s="238">
        <f t="shared" si="15"/>
      </c>
      <c r="R45" s="239">
        <f t="shared" si="16"/>
      </c>
      <c r="S45" s="240">
        <f>IF(N45="","",MAX((N45-AE45)*'1045Ai Domanda'!$B$30,0))</f>
      </c>
      <c r="T45" s="241">
        <f t="shared" si="6"/>
      </c>
      <c r="U45" s="151"/>
      <c r="V45" s="158">
        <f>IF('1045Bi Dati di base lav.'!L41="","",'1045Bi Dati di base lav.'!L41)</f>
      </c>
      <c r="W45" s="158">
        <f>IF($C45="","",'1045Ei Calcolo'!D45)</f>
      </c>
      <c r="X45" s="151">
        <f>IF(AND('1045Bi Dati di base lav.'!P41="",'1045Bi Dati di base lav.'!Q41=""),0,'1045Bi Dati di base lav.'!P41-'1045Bi Dati di base lav.'!Q41)</f>
        <v>0</v>
      </c>
      <c r="Y45" s="151">
        <f>IF(OR($C45="",'1045Bi Dati di base lav.'!M41="",F45="",'1045Bi Dati di base lav.'!O41="",X45=""),"",'1045Bi Dati di base lav.'!M41-F45-'1045Bi Dati di base lav.'!O41-X45)</f>
      </c>
      <c r="Z45" s="134">
        <f>IF(K45="","",K45-'1045Bi Dati di base lav.'!R41)</f>
      </c>
      <c r="AA45" s="134">
        <f t="shared" si="7"/>
      </c>
      <c r="AB45" s="134">
        <f t="shared" si="8"/>
      </c>
      <c r="AC45" s="134">
        <f t="shared" si="19"/>
      </c>
      <c r="AD45" s="134">
        <f>IF(OR($C45="",K45="",N45=""),"",MAX(O45+'1045Bi Dati di base lav.'!S41-N45,0))</f>
      </c>
      <c r="AE45" s="134">
        <f>'1045Bi Dati di base lav.'!S41</f>
        <v>0</v>
      </c>
      <c r="AF45" s="134">
        <f t="shared" si="9"/>
      </c>
      <c r="AG45" s="139">
        <f>IF('1045Bi Dati di base lav.'!M41="",0,1)</f>
        <v>0</v>
      </c>
      <c r="AH45" s="143">
        <f t="shared" si="10"/>
        <v>0</v>
      </c>
      <c r="AI45" s="134">
        <f>IF('1045Bi Dati di base lav.'!M41="",0,'1045Bi Dati di base lav.'!M41)</f>
        <v>0</v>
      </c>
      <c r="AJ45" s="134">
        <f>IF('1045Bi Dati di base lav.'!M41="",0,'1045Bi Dati di base lav.'!O41)</f>
        <v>0</v>
      </c>
      <c r="AK45" s="158">
        <f>IF('1045Bi Dati di base lav.'!U41&gt;0,AA45,0)</f>
        <v>0</v>
      </c>
      <c r="AL45" s="140">
        <f>IF('1045Bi Dati di base lav.'!U41&gt;0,'1045Bi Dati di base lav.'!S41,0)</f>
        <v>0</v>
      </c>
      <c r="AM45" s="134">
        <f>'1045Bi Dati di base lav.'!M41</f>
        <v>0</v>
      </c>
      <c r="AN45" s="134">
        <f>'1045Bi Dati di base lav.'!O41</f>
        <v>0</v>
      </c>
      <c r="AO45" s="134">
        <f t="shared" si="17"/>
        <v>0</v>
      </c>
    </row>
    <row r="46" spans="1:41" s="135" customFormat="1" ht="16.5" customHeight="1">
      <c r="A46" s="159">
        <f>IF('1045Bi Dati di base lav.'!A42="","",'1045Bi Dati di base lav.'!A42)</f>
      </c>
      <c r="B46" s="160">
        <f>IF('1045Bi Dati di base lav.'!B42="","",'1045Bi Dati di base lav.'!B42)</f>
      </c>
      <c r="C46" s="161">
        <f>IF('1045Bi Dati di base lav.'!C42="","",'1045Bi Dati di base lav.'!C42)</f>
      </c>
      <c r="D46" s="232">
        <f>IF('1045Bi Dati di base lav.'!AF42="","",IF('1045Bi Dati di base lav.'!AF42*E46&gt;'1045Ai Domanda'!$B$28,'1045Ai Domanda'!$B$28/E46,'1045Bi Dati di base lav.'!AF42))</f>
      </c>
      <c r="E46" s="240">
        <f>IF('1045Bi Dati di base lav.'!M42="","",'1045Bi Dati di base lav.'!M42)</f>
      </c>
      <c r="F46" s="228">
        <f>IF('1045Bi Dati di base lav.'!N42="","",'1045Bi Dati di base lav.'!N42)</f>
      </c>
      <c r="G46" s="235">
        <f>IF('1045Bi Dati di base lav.'!O42="","",'1045Bi Dati di base lav.'!O42)</f>
      </c>
      <c r="H46" s="236">
        <f>IF('1045Bi Dati di base lav.'!P42="","",'1045Bi Dati di base lav.'!P42)</f>
      </c>
      <c r="I46" s="237">
        <f>IF('1045Bi Dati di base lav.'!Q42="","",'1045Bi Dati di base lav.'!Q42)</f>
      </c>
      <c r="J46" s="349">
        <f t="shared" si="18"/>
      </c>
      <c r="K46" s="240">
        <f t="shared" si="11"/>
      </c>
      <c r="L46" s="238">
        <f>IF('1045Bi Dati di base lav.'!R42="","",'1045Bi Dati di base lav.'!R42)</f>
      </c>
      <c r="M46" s="239">
        <f t="shared" si="12"/>
      </c>
      <c r="N46" s="350">
        <f t="shared" si="13"/>
      </c>
      <c r="O46" s="349">
        <f t="shared" si="14"/>
      </c>
      <c r="P46" s="240">
        <f t="shared" si="5"/>
      </c>
      <c r="Q46" s="238">
        <f t="shared" si="15"/>
      </c>
      <c r="R46" s="239">
        <f t="shared" si="16"/>
      </c>
      <c r="S46" s="240">
        <f>IF(N46="","",MAX((N46-AE46)*'1045Ai Domanda'!$B$30,0))</f>
      </c>
      <c r="T46" s="241">
        <f t="shared" si="6"/>
      </c>
      <c r="U46" s="151"/>
      <c r="V46" s="158">
        <f>IF('1045Bi Dati di base lav.'!L42="","",'1045Bi Dati di base lav.'!L42)</f>
      </c>
      <c r="W46" s="158">
        <f>IF($C46="","",'1045Ei Calcolo'!D46)</f>
      </c>
      <c r="X46" s="151">
        <f>IF(AND('1045Bi Dati di base lav.'!P42="",'1045Bi Dati di base lav.'!Q42=""),0,'1045Bi Dati di base lav.'!P42-'1045Bi Dati di base lav.'!Q42)</f>
        <v>0</v>
      </c>
      <c r="Y46" s="151">
        <f>IF(OR($C46="",'1045Bi Dati di base lav.'!M42="",F46="",'1045Bi Dati di base lav.'!O42="",X46=""),"",'1045Bi Dati di base lav.'!M42-F46-'1045Bi Dati di base lav.'!O42-X46)</f>
      </c>
      <c r="Z46" s="134">
        <f>IF(K46="","",K46-'1045Bi Dati di base lav.'!R42)</f>
      </c>
      <c r="AA46" s="134">
        <f t="shared" si="7"/>
      </c>
      <c r="AB46" s="134">
        <f t="shared" si="8"/>
      </c>
      <c r="AC46" s="134">
        <f t="shared" si="19"/>
      </c>
      <c r="AD46" s="134">
        <f>IF(OR($C46="",K46="",N46=""),"",MAX(O46+'1045Bi Dati di base lav.'!S42-N46,0))</f>
      </c>
      <c r="AE46" s="134">
        <f>'1045Bi Dati di base lav.'!S42</f>
        <v>0</v>
      </c>
      <c r="AF46" s="134">
        <f t="shared" si="9"/>
      </c>
      <c r="AG46" s="139">
        <f>IF('1045Bi Dati di base lav.'!M42="",0,1)</f>
        <v>0</v>
      </c>
      <c r="AH46" s="143">
        <f t="shared" si="10"/>
        <v>0</v>
      </c>
      <c r="AI46" s="134">
        <f>IF('1045Bi Dati di base lav.'!M42="",0,'1045Bi Dati di base lav.'!M42)</f>
        <v>0</v>
      </c>
      <c r="AJ46" s="134">
        <f>IF('1045Bi Dati di base lav.'!M42="",0,'1045Bi Dati di base lav.'!O42)</f>
        <v>0</v>
      </c>
      <c r="AK46" s="158">
        <f>IF('1045Bi Dati di base lav.'!U42&gt;0,AA46,0)</f>
        <v>0</v>
      </c>
      <c r="AL46" s="140">
        <f>IF('1045Bi Dati di base lav.'!U42&gt;0,'1045Bi Dati di base lav.'!S42,0)</f>
        <v>0</v>
      </c>
      <c r="AM46" s="134">
        <f>'1045Bi Dati di base lav.'!M42</f>
        <v>0</v>
      </c>
      <c r="AN46" s="134">
        <f>'1045Bi Dati di base lav.'!O42</f>
        <v>0</v>
      </c>
      <c r="AO46" s="134">
        <f t="shared" si="17"/>
        <v>0</v>
      </c>
    </row>
    <row r="47" spans="1:41" s="135" customFormat="1" ht="16.5" customHeight="1">
      <c r="A47" s="159">
        <f>IF('1045Bi Dati di base lav.'!A43="","",'1045Bi Dati di base lav.'!A43)</f>
      </c>
      <c r="B47" s="160">
        <f>IF('1045Bi Dati di base lav.'!B43="","",'1045Bi Dati di base lav.'!B43)</f>
      </c>
      <c r="C47" s="161">
        <f>IF('1045Bi Dati di base lav.'!C43="","",'1045Bi Dati di base lav.'!C43)</f>
      </c>
      <c r="D47" s="232">
        <f>IF('1045Bi Dati di base lav.'!AF43="","",IF('1045Bi Dati di base lav.'!AF43*E47&gt;'1045Ai Domanda'!$B$28,'1045Ai Domanda'!$B$28/E47,'1045Bi Dati di base lav.'!AF43))</f>
      </c>
      <c r="E47" s="240">
        <f>IF('1045Bi Dati di base lav.'!M43="","",'1045Bi Dati di base lav.'!M43)</f>
      </c>
      <c r="F47" s="228">
        <f>IF('1045Bi Dati di base lav.'!N43="","",'1045Bi Dati di base lav.'!N43)</f>
      </c>
      <c r="G47" s="235">
        <f>IF('1045Bi Dati di base lav.'!O43="","",'1045Bi Dati di base lav.'!O43)</f>
      </c>
      <c r="H47" s="236">
        <f>IF('1045Bi Dati di base lav.'!P43="","",'1045Bi Dati di base lav.'!P43)</f>
      </c>
      <c r="I47" s="237">
        <f>IF('1045Bi Dati di base lav.'!Q43="","",'1045Bi Dati di base lav.'!Q43)</f>
      </c>
      <c r="J47" s="349">
        <f t="shared" si="18"/>
      </c>
      <c r="K47" s="240">
        <f t="shared" si="11"/>
      </c>
      <c r="L47" s="238">
        <f>IF('1045Bi Dati di base lav.'!R43="","",'1045Bi Dati di base lav.'!R43)</f>
      </c>
      <c r="M47" s="239">
        <f t="shared" si="12"/>
      </c>
      <c r="N47" s="350">
        <f t="shared" si="13"/>
      </c>
      <c r="O47" s="349">
        <f t="shared" si="14"/>
      </c>
      <c r="P47" s="240">
        <f t="shared" si="5"/>
      </c>
      <c r="Q47" s="238">
        <f t="shared" si="15"/>
      </c>
      <c r="R47" s="239">
        <f t="shared" si="16"/>
      </c>
      <c r="S47" s="240">
        <f>IF(N47="","",MAX((N47-AE47)*'1045Ai Domanda'!$B$30,0))</f>
      </c>
      <c r="T47" s="241">
        <f t="shared" si="6"/>
      </c>
      <c r="U47" s="151"/>
      <c r="V47" s="158">
        <f>IF('1045Bi Dati di base lav.'!L43="","",'1045Bi Dati di base lav.'!L43)</f>
      </c>
      <c r="W47" s="158">
        <f>IF($C47="","",'1045Ei Calcolo'!D47)</f>
      </c>
      <c r="X47" s="151">
        <f>IF(AND('1045Bi Dati di base lav.'!P43="",'1045Bi Dati di base lav.'!Q43=""),0,'1045Bi Dati di base lav.'!P43-'1045Bi Dati di base lav.'!Q43)</f>
        <v>0</v>
      </c>
      <c r="Y47" s="151">
        <f>IF(OR($C47="",'1045Bi Dati di base lav.'!M43="",F47="",'1045Bi Dati di base lav.'!O43="",X47=""),"",'1045Bi Dati di base lav.'!M43-F47-'1045Bi Dati di base lav.'!O43-X47)</f>
      </c>
      <c r="Z47" s="134">
        <f>IF(K47="","",K47-'1045Bi Dati di base lav.'!R43)</f>
      </c>
      <c r="AA47" s="134">
        <f t="shared" si="7"/>
      </c>
      <c r="AB47" s="134">
        <f t="shared" si="8"/>
      </c>
      <c r="AC47" s="134">
        <f t="shared" si="19"/>
      </c>
      <c r="AD47" s="134">
        <f>IF(OR($C47="",K47="",N47=""),"",MAX(O47+'1045Bi Dati di base lav.'!S43-N47,0))</f>
      </c>
      <c r="AE47" s="134">
        <f>'1045Bi Dati di base lav.'!S43</f>
        <v>0</v>
      </c>
      <c r="AF47" s="134">
        <f t="shared" si="9"/>
      </c>
      <c r="AG47" s="139">
        <f>IF('1045Bi Dati di base lav.'!M43="",0,1)</f>
        <v>0</v>
      </c>
      <c r="AH47" s="143">
        <f t="shared" si="10"/>
        <v>0</v>
      </c>
      <c r="AI47" s="134">
        <f>IF('1045Bi Dati di base lav.'!M43="",0,'1045Bi Dati di base lav.'!M43)</f>
        <v>0</v>
      </c>
      <c r="AJ47" s="134">
        <f>IF('1045Bi Dati di base lav.'!M43="",0,'1045Bi Dati di base lav.'!O43)</f>
        <v>0</v>
      </c>
      <c r="AK47" s="158">
        <f>IF('1045Bi Dati di base lav.'!U43&gt;0,AA47,0)</f>
        <v>0</v>
      </c>
      <c r="AL47" s="140">
        <f>IF('1045Bi Dati di base lav.'!U43&gt;0,'1045Bi Dati di base lav.'!S43,0)</f>
        <v>0</v>
      </c>
      <c r="AM47" s="134">
        <f>'1045Bi Dati di base lav.'!M43</f>
        <v>0</v>
      </c>
      <c r="AN47" s="134">
        <f>'1045Bi Dati di base lav.'!O43</f>
        <v>0</v>
      </c>
      <c r="AO47" s="134">
        <f t="shared" si="17"/>
        <v>0</v>
      </c>
    </row>
    <row r="48" spans="1:41" s="135" customFormat="1" ht="16.5" customHeight="1">
      <c r="A48" s="159">
        <f>IF('1045Bi Dati di base lav.'!A44="","",'1045Bi Dati di base lav.'!A44)</f>
      </c>
      <c r="B48" s="160">
        <f>IF('1045Bi Dati di base lav.'!B44="","",'1045Bi Dati di base lav.'!B44)</f>
      </c>
      <c r="C48" s="161">
        <f>IF('1045Bi Dati di base lav.'!C44="","",'1045Bi Dati di base lav.'!C44)</f>
      </c>
      <c r="D48" s="232">
        <f>IF('1045Bi Dati di base lav.'!AF44="","",IF('1045Bi Dati di base lav.'!AF44*E48&gt;'1045Ai Domanda'!$B$28,'1045Ai Domanda'!$B$28/E48,'1045Bi Dati di base lav.'!AF44))</f>
      </c>
      <c r="E48" s="240">
        <f>IF('1045Bi Dati di base lav.'!M44="","",'1045Bi Dati di base lav.'!M44)</f>
      </c>
      <c r="F48" s="228">
        <f>IF('1045Bi Dati di base lav.'!N44="","",'1045Bi Dati di base lav.'!N44)</f>
      </c>
      <c r="G48" s="235">
        <f>IF('1045Bi Dati di base lav.'!O44="","",'1045Bi Dati di base lav.'!O44)</f>
      </c>
      <c r="H48" s="236">
        <f>IF('1045Bi Dati di base lav.'!P44="","",'1045Bi Dati di base lav.'!P44)</f>
      </c>
      <c r="I48" s="237">
        <f>IF('1045Bi Dati di base lav.'!Q44="","",'1045Bi Dati di base lav.'!Q44)</f>
      </c>
      <c r="J48" s="349">
        <f t="shared" si="18"/>
      </c>
      <c r="K48" s="240">
        <f t="shared" si="11"/>
      </c>
      <c r="L48" s="238">
        <f>IF('1045Bi Dati di base lav.'!R44="","",'1045Bi Dati di base lav.'!R44)</f>
      </c>
      <c r="M48" s="239">
        <f t="shared" si="12"/>
      </c>
      <c r="N48" s="350">
        <f t="shared" si="13"/>
      </c>
      <c r="O48" s="349">
        <f t="shared" si="14"/>
      </c>
      <c r="P48" s="240">
        <f t="shared" si="5"/>
      </c>
      <c r="Q48" s="238">
        <f t="shared" si="15"/>
      </c>
      <c r="R48" s="239">
        <f t="shared" si="16"/>
      </c>
      <c r="S48" s="240">
        <f>IF(N48="","",MAX((N48-AE48)*'1045Ai Domanda'!$B$30,0))</f>
      </c>
      <c r="T48" s="241">
        <f t="shared" si="6"/>
      </c>
      <c r="U48" s="151"/>
      <c r="V48" s="158">
        <f>IF('1045Bi Dati di base lav.'!L44="","",'1045Bi Dati di base lav.'!L44)</f>
      </c>
      <c r="W48" s="158">
        <f>IF($C48="","",'1045Ei Calcolo'!D48)</f>
      </c>
      <c r="X48" s="151">
        <f>IF(AND('1045Bi Dati di base lav.'!P44="",'1045Bi Dati di base lav.'!Q44=""),0,'1045Bi Dati di base lav.'!P44-'1045Bi Dati di base lav.'!Q44)</f>
        <v>0</v>
      </c>
      <c r="Y48" s="151">
        <f>IF(OR($C48="",'1045Bi Dati di base lav.'!M44="",F48="",'1045Bi Dati di base lav.'!O44="",X48=""),"",'1045Bi Dati di base lav.'!M44-F48-'1045Bi Dati di base lav.'!O44-X48)</f>
      </c>
      <c r="Z48" s="134">
        <f>IF(K48="","",K48-'1045Bi Dati di base lav.'!R44)</f>
      </c>
      <c r="AA48" s="134">
        <f t="shared" si="7"/>
      </c>
      <c r="AB48" s="134">
        <f t="shared" si="8"/>
      </c>
      <c r="AC48" s="134">
        <f t="shared" si="19"/>
      </c>
      <c r="AD48" s="134">
        <f>IF(OR($C48="",K48="",N48=""),"",MAX(O48+'1045Bi Dati di base lav.'!S44-N48,0))</f>
      </c>
      <c r="AE48" s="134">
        <f>'1045Bi Dati di base lav.'!S44</f>
        <v>0</v>
      </c>
      <c r="AF48" s="134">
        <f t="shared" si="9"/>
      </c>
      <c r="AG48" s="139">
        <f>IF('1045Bi Dati di base lav.'!M44="",0,1)</f>
        <v>0</v>
      </c>
      <c r="AH48" s="143">
        <f t="shared" si="10"/>
        <v>0</v>
      </c>
      <c r="AI48" s="134">
        <f>IF('1045Bi Dati di base lav.'!M44="",0,'1045Bi Dati di base lav.'!M44)</f>
        <v>0</v>
      </c>
      <c r="AJ48" s="134">
        <f>IF('1045Bi Dati di base lav.'!M44="",0,'1045Bi Dati di base lav.'!O44)</f>
        <v>0</v>
      </c>
      <c r="AK48" s="158">
        <f>IF('1045Bi Dati di base lav.'!U44&gt;0,AA48,0)</f>
        <v>0</v>
      </c>
      <c r="AL48" s="140">
        <f>IF('1045Bi Dati di base lav.'!U44&gt;0,'1045Bi Dati di base lav.'!S44,0)</f>
        <v>0</v>
      </c>
      <c r="AM48" s="134">
        <f>'1045Bi Dati di base lav.'!M44</f>
        <v>0</v>
      </c>
      <c r="AN48" s="134">
        <f>'1045Bi Dati di base lav.'!O44</f>
        <v>0</v>
      </c>
      <c r="AO48" s="134">
        <f t="shared" si="17"/>
        <v>0</v>
      </c>
    </row>
    <row r="49" spans="1:41" s="135" customFormat="1" ht="16.5" customHeight="1">
      <c r="A49" s="159">
        <f>IF('1045Bi Dati di base lav.'!A45="","",'1045Bi Dati di base lav.'!A45)</f>
      </c>
      <c r="B49" s="160">
        <f>IF('1045Bi Dati di base lav.'!B45="","",'1045Bi Dati di base lav.'!B45)</f>
      </c>
      <c r="C49" s="161">
        <f>IF('1045Bi Dati di base lav.'!C45="","",'1045Bi Dati di base lav.'!C45)</f>
      </c>
      <c r="D49" s="232">
        <f>IF('1045Bi Dati di base lav.'!AF45="","",IF('1045Bi Dati di base lav.'!AF45*E49&gt;'1045Ai Domanda'!$B$28,'1045Ai Domanda'!$B$28/E49,'1045Bi Dati di base lav.'!AF45))</f>
      </c>
      <c r="E49" s="240">
        <f>IF('1045Bi Dati di base lav.'!M45="","",'1045Bi Dati di base lav.'!M45)</f>
      </c>
      <c r="F49" s="228">
        <f>IF('1045Bi Dati di base lav.'!N45="","",'1045Bi Dati di base lav.'!N45)</f>
      </c>
      <c r="G49" s="235">
        <f>IF('1045Bi Dati di base lav.'!O45="","",'1045Bi Dati di base lav.'!O45)</f>
      </c>
      <c r="H49" s="236">
        <f>IF('1045Bi Dati di base lav.'!P45="","",'1045Bi Dati di base lav.'!P45)</f>
      </c>
      <c r="I49" s="237">
        <f>IF('1045Bi Dati di base lav.'!Q45="","",'1045Bi Dati di base lav.'!Q45)</f>
      </c>
      <c r="J49" s="349">
        <f t="shared" si="18"/>
      </c>
      <c r="K49" s="240">
        <f t="shared" si="11"/>
      </c>
      <c r="L49" s="238">
        <f>IF('1045Bi Dati di base lav.'!R45="","",'1045Bi Dati di base lav.'!R45)</f>
      </c>
      <c r="M49" s="239">
        <f t="shared" si="12"/>
      </c>
      <c r="N49" s="350">
        <f t="shared" si="13"/>
      </c>
      <c r="O49" s="349">
        <f t="shared" si="14"/>
      </c>
      <c r="P49" s="240">
        <f t="shared" si="5"/>
      </c>
      <c r="Q49" s="238">
        <f t="shared" si="15"/>
      </c>
      <c r="R49" s="239">
        <f t="shared" si="16"/>
      </c>
      <c r="S49" s="240">
        <f>IF(N49="","",MAX((N49-AE49)*'1045Ai Domanda'!$B$30,0))</f>
      </c>
      <c r="T49" s="241">
        <f t="shared" si="6"/>
      </c>
      <c r="U49" s="151"/>
      <c r="V49" s="158">
        <f>IF('1045Bi Dati di base lav.'!L45="","",'1045Bi Dati di base lav.'!L45)</f>
      </c>
      <c r="W49" s="158">
        <f>IF($C49="","",'1045Ei Calcolo'!D49)</f>
      </c>
      <c r="X49" s="151">
        <f>IF(AND('1045Bi Dati di base lav.'!P45="",'1045Bi Dati di base lav.'!Q45=""),0,'1045Bi Dati di base lav.'!P45-'1045Bi Dati di base lav.'!Q45)</f>
        <v>0</v>
      </c>
      <c r="Y49" s="151">
        <f>IF(OR($C49="",'1045Bi Dati di base lav.'!M45="",F49="",'1045Bi Dati di base lav.'!O45="",X49=""),"",'1045Bi Dati di base lav.'!M45-F49-'1045Bi Dati di base lav.'!O45-X49)</f>
      </c>
      <c r="Z49" s="134">
        <f>IF(K49="","",K49-'1045Bi Dati di base lav.'!R45)</f>
      </c>
      <c r="AA49" s="134">
        <f t="shared" si="7"/>
      </c>
      <c r="AB49" s="134">
        <f t="shared" si="8"/>
      </c>
      <c r="AC49" s="134">
        <f t="shared" si="19"/>
      </c>
      <c r="AD49" s="134">
        <f>IF(OR($C49="",K49="",N49=""),"",MAX(O49+'1045Bi Dati di base lav.'!S45-N49,0))</f>
      </c>
      <c r="AE49" s="134">
        <f>'1045Bi Dati di base lav.'!S45</f>
        <v>0</v>
      </c>
      <c r="AF49" s="134">
        <f t="shared" si="9"/>
      </c>
      <c r="AG49" s="139">
        <f>IF('1045Bi Dati di base lav.'!M45="",0,1)</f>
        <v>0</v>
      </c>
      <c r="AH49" s="143">
        <f t="shared" si="10"/>
        <v>0</v>
      </c>
      <c r="AI49" s="134">
        <f>IF('1045Bi Dati di base lav.'!M45="",0,'1045Bi Dati di base lav.'!M45)</f>
        <v>0</v>
      </c>
      <c r="AJ49" s="134">
        <f>IF('1045Bi Dati di base lav.'!M45="",0,'1045Bi Dati di base lav.'!O45)</f>
        <v>0</v>
      </c>
      <c r="AK49" s="158">
        <f>IF('1045Bi Dati di base lav.'!U45&gt;0,AA49,0)</f>
        <v>0</v>
      </c>
      <c r="AL49" s="140">
        <f>IF('1045Bi Dati di base lav.'!U45&gt;0,'1045Bi Dati di base lav.'!S45,0)</f>
        <v>0</v>
      </c>
      <c r="AM49" s="134">
        <f>'1045Bi Dati di base lav.'!M45</f>
        <v>0</v>
      </c>
      <c r="AN49" s="134">
        <f>'1045Bi Dati di base lav.'!O45</f>
        <v>0</v>
      </c>
      <c r="AO49" s="134">
        <f t="shared" si="17"/>
        <v>0</v>
      </c>
    </row>
    <row r="50" spans="1:41" s="135" customFormat="1" ht="16.5" customHeight="1">
      <c r="A50" s="159">
        <f>IF('1045Bi Dati di base lav.'!A46="","",'1045Bi Dati di base lav.'!A46)</f>
      </c>
      <c r="B50" s="160">
        <f>IF('1045Bi Dati di base lav.'!B46="","",'1045Bi Dati di base lav.'!B46)</f>
      </c>
      <c r="C50" s="161">
        <f>IF('1045Bi Dati di base lav.'!C46="","",'1045Bi Dati di base lav.'!C46)</f>
      </c>
      <c r="D50" s="232">
        <f>IF('1045Bi Dati di base lav.'!AF46="","",IF('1045Bi Dati di base lav.'!AF46*E50&gt;'1045Ai Domanda'!$B$28,'1045Ai Domanda'!$B$28/E50,'1045Bi Dati di base lav.'!AF46))</f>
      </c>
      <c r="E50" s="240">
        <f>IF('1045Bi Dati di base lav.'!M46="","",'1045Bi Dati di base lav.'!M46)</f>
      </c>
      <c r="F50" s="228">
        <f>IF('1045Bi Dati di base lav.'!N46="","",'1045Bi Dati di base lav.'!N46)</f>
      </c>
      <c r="G50" s="235">
        <f>IF('1045Bi Dati di base lav.'!O46="","",'1045Bi Dati di base lav.'!O46)</f>
      </c>
      <c r="H50" s="236">
        <f>IF('1045Bi Dati di base lav.'!P46="","",'1045Bi Dati di base lav.'!P46)</f>
      </c>
      <c r="I50" s="237">
        <f>IF('1045Bi Dati di base lav.'!Q46="","",'1045Bi Dati di base lav.'!Q46)</f>
      </c>
      <c r="J50" s="349">
        <f t="shared" si="18"/>
      </c>
      <c r="K50" s="240">
        <f t="shared" si="11"/>
      </c>
      <c r="L50" s="238">
        <f>IF('1045Bi Dati di base lav.'!R46="","",'1045Bi Dati di base lav.'!R46)</f>
      </c>
      <c r="M50" s="239">
        <f t="shared" si="12"/>
      </c>
      <c r="N50" s="350">
        <f t="shared" si="13"/>
      </c>
      <c r="O50" s="349">
        <f t="shared" si="14"/>
      </c>
      <c r="P50" s="240">
        <f t="shared" si="5"/>
      </c>
      <c r="Q50" s="238">
        <f t="shared" si="15"/>
      </c>
      <c r="R50" s="239">
        <f t="shared" si="16"/>
      </c>
      <c r="S50" s="240">
        <f>IF(N50="","",MAX((N50-AE50)*'1045Ai Domanda'!$B$30,0))</f>
      </c>
      <c r="T50" s="241">
        <f t="shared" si="6"/>
      </c>
      <c r="U50" s="151"/>
      <c r="V50" s="158">
        <f>IF('1045Bi Dati di base lav.'!L46="","",'1045Bi Dati di base lav.'!L46)</f>
      </c>
      <c r="W50" s="158">
        <f>IF($C50="","",'1045Ei Calcolo'!D50)</f>
      </c>
      <c r="X50" s="151">
        <f>IF(AND('1045Bi Dati di base lav.'!P46="",'1045Bi Dati di base lav.'!Q46=""),0,'1045Bi Dati di base lav.'!P46-'1045Bi Dati di base lav.'!Q46)</f>
        <v>0</v>
      </c>
      <c r="Y50" s="151">
        <f>IF(OR($C50="",'1045Bi Dati di base lav.'!M46="",F50="",'1045Bi Dati di base lav.'!O46="",X50=""),"",'1045Bi Dati di base lav.'!M46-F50-'1045Bi Dati di base lav.'!O46-X50)</f>
      </c>
      <c r="Z50" s="134">
        <f>IF(K50="","",K50-'1045Bi Dati di base lav.'!R46)</f>
      </c>
      <c r="AA50" s="134">
        <f t="shared" si="7"/>
      </c>
      <c r="AB50" s="134">
        <f t="shared" si="8"/>
      </c>
      <c r="AC50" s="134">
        <f t="shared" si="19"/>
      </c>
      <c r="AD50" s="134">
        <f>IF(OR($C50="",K50="",N50=""),"",MAX(O50+'1045Bi Dati di base lav.'!S46-N50,0))</f>
      </c>
      <c r="AE50" s="134">
        <f>'1045Bi Dati di base lav.'!S46</f>
        <v>0</v>
      </c>
      <c r="AF50" s="134">
        <f t="shared" si="9"/>
      </c>
      <c r="AG50" s="139">
        <f>IF('1045Bi Dati di base lav.'!M46="",0,1)</f>
        <v>0</v>
      </c>
      <c r="AH50" s="143">
        <f t="shared" si="10"/>
        <v>0</v>
      </c>
      <c r="AI50" s="134">
        <f>IF('1045Bi Dati di base lav.'!M46="",0,'1045Bi Dati di base lav.'!M46)</f>
        <v>0</v>
      </c>
      <c r="AJ50" s="134">
        <f>IF('1045Bi Dati di base lav.'!M46="",0,'1045Bi Dati di base lav.'!O46)</f>
        <v>0</v>
      </c>
      <c r="AK50" s="158">
        <f>IF('1045Bi Dati di base lav.'!U46&gt;0,AA50,0)</f>
        <v>0</v>
      </c>
      <c r="AL50" s="140">
        <f>IF('1045Bi Dati di base lav.'!U46&gt;0,'1045Bi Dati di base lav.'!S46,0)</f>
        <v>0</v>
      </c>
      <c r="AM50" s="134">
        <f>'1045Bi Dati di base lav.'!M46</f>
        <v>0</v>
      </c>
      <c r="AN50" s="134">
        <f>'1045Bi Dati di base lav.'!O46</f>
        <v>0</v>
      </c>
      <c r="AO50" s="134">
        <f t="shared" si="17"/>
        <v>0</v>
      </c>
    </row>
    <row r="51" spans="1:41" s="135" customFormat="1" ht="16.5" customHeight="1">
      <c r="A51" s="159">
        <f>IF('1045Bi Dati di base lav.'!A47="","",'1045Bi Dati di base lav.'!A47)</f>
      </c>
      <c r="B51" s="160">
        <f>IF('1045Bi Dati di base lav.'!B47="","",'1045Bi Dati di base lav.'!B47)</f>
      </c>
      <c r="C51" s="161">
        <f>IF('1045Bi Dati di base lav.'!C47="","",'1045Bi Dati di base lav.'!C47)</f>
      </c>
      <c r="D51" s="232">
        <f>IF('1045Bi Dati di base lav.'!AF47="","",IF('1045Bi Dati di base lav.'!AF47*E51&gt;'1045Ai Domanda'!$B$28,'1045Ai Domanda'!$B$28/E51,'1045Bi Dati di base lav.'!AF47))</f>
      </c>
      <c r="E51" s="240">
        <f>IF('1045Bi Dati di base lav.'!M47="","",'1045Bi Dati di base lav.'!M47)</f>
      </c>
      <c r="F51" s="228">
        <f>IF('1045Bi Dati di base lav.'!N47="","",'1045Bi Dati di base lav.'!N47)</f>
      </c>
      <c r="G51" s="235">
        <f>IF('1045Bi Dati di base lav.'!O47="","",'1045Bi Dati di base lav.'!O47)</f>
      </c>
      <c r="H51" s="236">
        <f>IF('1045Bi Dati di base lav.'!P47="","",'1045Bi Dati di base lav.'!P47)</f>
      </c>
      <c r="I51" s="237">
        <f>IF('1045Bi Dati di base lav.'!Q47="","",'1045Bi Dati di base lav.'!Q47)</f>
      </c>
      <c r="J51" s="349">
        <f t="shared" si="18"/>
      </c>
      <c r="K51" s="240">
        <f t="shared" si="11"/>
      </c>
      <c r="L51" s="238">
        <f>IF('1045Bi Dati di base lav.'!R47="","",'1045Bi Dati di base lav.'!R47)</f>
      </c>
      <c r="M51" s="239">
        <f t="shared" si="12"/>
      </c>
      <c r="N51" s="350">
        <f t="shared" si="13"/>
      </c>
      <c r="O51" s="349">
        <f t="shared" si="14"/>
      </c>
      <c r="P51" s="240">
        <f t="shared" si="5"/>
      </c>
      <c r="Q51" s="238">
        <f t="shared" si="15"/>
      </c>
      <c r="R51" s="239">
        <f t="shared" si="16"/>
      </c>
      <c r="S51" s="240">
        <f>IF(N51="","",MAX((N51-AE51)*'1045Ai Domanda'!$B$30,0))</f>
      </c>
      <c r="T51" s="241">
        <f t="shared" si="6"/>
      </c>
      <c r="U51" s="151"/>
      <c r="V51" s="158">
        <f>IF('1045Bi Dati di base lav.'!L47="","",'1045Bi Dati di base lav.'!L47)</f>
      </c>
      <c r="W51" s="158">
        <f>IF($C51="","",'1045Ei Calcolo'!D51)</f>
      </c>
      <c r="X51" s="151">
        <f>IF(AND('1045Bi Dati di base lav.'!P47="",'1045Bi Dati di base lav.'!Q47=""),0,'1045Bi Dati di base lav.'!P47-'1045Bi Dati di base lav.'!Q47)</f>
        <v>0</v>
      </c>
      <c r="Y51" s="151">
        <f>IF(OR($C51="",'1045Bi Dati di base lav.'!M47="",F51="",'1045Bi Dati di base lav.'!O47="",X51=""),"",'1045Bi Dati di base lav.'!M47-F51-'1045Bi Dati di base lav.'!O47-X51)</f>
      </c>
      <c r="Z51" s="134">
        <f>IF(K51="","",K51-'1045Bi Dati di base lav.'!R47)</f>
      </c>
      <c r="AA51" s="134">
        <f t="shared" si="7"/>
      </c>
      <c r="AB51" s="134">
        <f t="shared" si="8"/>
      </c>
      <c r="AC51" s="134">
        <f t="shared" si="19"/>
      </c>
      <c r="AD51" s="134">
        <f>IF(OR($C51="",K51="",N51=""),"",MAX(O51+'1045Bi Dati di base lav.'!S47-N51,0))</f>
      </c>
      <c r="AE51" s="134">
        <f>'1045Bi Dati di base lav.'!S47</f>
        <v>0</v>
      </c>
      <c r="AF51" s="134">
        <f t="shared" si="9"/>
      </c>
      <c r="AG51" s="139">
        <f>IF('1045Bi Dati di base lav.'!M47="",0,1)</f>
        <v>0</v>
      </c>
      <c r="AH51" s="143">
        <f t="shared" si="10"/>
        <v>0</v>
      </c>
      <c r="AI51" s="134">
        <f>IF('1045Bi Dati di base lav.'!M47="",0,'1045Bi Dati di base lav.'!M47)</f>
        <v>0</v>
      </c>
      <c r="AJ51" s="134">
        <f>IF('1045Bi Dati di base lav.'!M47="",0,'1045Bi Dati di base lav.'!O47)</f>
        <v>0</v>
      </c>
      <c r="AK51" s="158">
        <f>IF('1045Bi Dati di base lav.'!U47&gt;0,AA51,0)</f>
        <v>0</v>
      </c>
      <c r="AL51" s="140">
        <f>IF('1045Bi Dati di base lav.'!U47&gt;0,'1045Bi Dati di base lav.'!S47,0)</f>
        <v>0</v>
      </c>
      <c r="AM51" s="134">
        <f>'1045Bi Dati di base lav.'!M47</f>
        <v>0</v>
      </c>
      <c r="AN51" s="134">
        <f>'1045Bi Dati di base lav.'!O47</f>
        <v>0</v>
      </c>
      <c r="AO51" s="134">
        <f t="shared" si="17"/>
        <v>0</v>
      </c>
    </row>
    <row r="52" spans="1:41" s="135" customFormat="1" ht="16.5" customHeight="1">
      <c r="A52" s="159">
        <f>IF('1045Bi Dati di base lav.'!A48="","",'1045Bi Dati di base lav.'!A48)</f>
      </c>
      <c r="B52" s="160">
        <f>IF('1045Bi Dati di base lav.'!B48="","",'1045Bi Dati di base lav.'!B48)</f>
      </c>
      <c r="C52" s="161">
        <f>IF('1045Bi Dati di base lav.'!C48="","",'1045Bi Dati di base lav.'!C48)</f>
      </c>
      <c r="D52" s="232">
        <f>IF('1045Bi Dati di base lav.'!AF48="","",IF('1045Bi Dati di base lav.'!AF48*E52&gt;'1045Ai Domanda'!$B$28,'1045Ai Domanda'!$B$28/E52,'1045Bi Dati di base lav.'!AF48))</f>
      </c>
      <c r="E52" s="240">
        <f>IF('1045Bi Dati di base lav.'!M48="","",'1045Bi Dati di base lav.'!M48)</f>
      </c>
      <c r="F52" s="228">
        <f>IF('1045Bi Dati di base lav.'!N48="","",'1045Bi Dati di base lav.'!N48)</f>
      </c>
      <c r="G52" s="235">
        <f>IF('1045Bi Dati di base lav.'!O48="","",'1045Bi Dati di base lav.'!O48)</f>
      </c>
      <c r="H52" s="236">
        <f>IF('1045Bi Dati di base lav.'!P48="","",'1045Bi Dati di base lav.'!P48)</f>
      </c>
      <c r="I52" s="237">
        <f>IF('1045Bi Dati di base lav.'!Q48="","",'1045Bi Dati di base lav.'!Q48)</f>
      </c>
      <c r="J52" s="349">
        <f t="shared" si="18"/>
      </c>
      <c r="K52" s="240">
        <f t="shared" si="11"/>
      </c>
      <c r="L52" s="238">
        <f>IF('1045Bi Dati di base lav.'!R48="","",'1045Bi Dati di base lav.'!R48)</f>
      </c>
      <c r="M52" s="239">
        <f t="shared" si="12"/>
      </c>
      <c r="N52" s="350">
        <f t="shared" si="13"/>
      </c>
      <c r="O52" s="349">
        <f t="shared" si="14"/>
      </c>
      <c r="P52" s="240">
        <f t="shared" si="5"/>
      </c>
      <c r="Q52" s="238">
        <f t="shared" si="15"/>
      </c>
      <c r="R52" s="239">
        <f t="shared" si="16"/>
      </c>
      <c r="S52" s="240">
        <f>IF(N52="","",MAX((N52-AE52)*'1045Ai Domanda'!$B$30,0))</f>
      </c>
      <c r="T52" s="241">
        <f t="shared" si="6"/>
      </c>
      <c r="U52" s="151"/>
      <c r="V52" s="158">
        <f>IF('1045Bi Dati di base lav.'!L48="","",'1045Bi Dati di base lav.'!L48)</f>
      </c>
      <c r="W52" s="158">
        <f>IF($C52="","",'1045Ei Calcolo'!D52)</f>
      </c>
      <c r="X52" s="151">
        <f>IF(AND('1045Bi Dati di base lav.'!P48="",'1045Bi Dati di base lav.'!Q48=""),0,'1045Bi Dati di base lav.'!P48-'1045Bi Dati di base lav.'!Q48)</f>
        <v>0</v>
      </c>
      <c r="Y52" s="151">
        <f>IF(OR($C52="",'1045Bi Dati di base lav.'!M48="",F52="",'1045Bi Dati di base lav.'!O48="",X52=""),"",'1045Bi Dati di base lav.'!M48-F52-'1045Bi Dati di base lav.'!O48-X52)</f>
      </c>
      <c r="Z52" s="134">
        <f>IF(K52="","",K52-'1045Bi Dati di base lav.'!R48)</f>
      </c>
      <c r="AA52" s="134">
        <f t="shared" si="7"/>
      </c>
      <c r="AB52" s="134">
        <f t="shared" si="8"/>
      </c>
      <c r="AC52" s="134">
        <f t="shared" si="19"/>
      </c>
      <c r="AD52" s="134">
        <f>IF(OR($C52="",K52="",N52=""),"",MAX(O52+'1045Bi Dati di base lav.'!S48-N52,0))</f>
      </c>
      <c r="AE52" s="134">
        <f>'1045Bi Dati di base lav.'!S48</f>
        <v>0</v>
      </c>
      <c r="AF52" s="134">
        <f t="shared" si="9"/>
      </c>
      <c r="AG52" s="139">
        <f>IF('1045Bi Dati di base lav.'!M48="",0,1)</f>
        <v>0</v>
      </c>
      <c r="AH52" s="143">
        <f t="shared" si="10"/>
        <v>0</v>
      </c>
      <c r="AI52" s="134">
        <f>IF('1045Bi Dati di base lav.'!M48="",0,'1045Bi Dati di base lav.'!M48)</f>
        <v>0</v>
      </c>
      <c r="AJ52" s="134">
        <f>IF('1045Bi Dati di base lav.'!M48="",0,'1045Bi Dati di base lav.'!O48)</f>
        <v>0</v>
      </c>
      <c r="AK52" s="158">
        <f>IF('1045Bi Dati di base lav.'!U48&gt;0,AA52,0)</f>
        <v>0</v>
      </c>
      <c r="AL52" s="140">
        <f>IF('1045Bi Dati di base lav.'!U48&gt;0,'1045Bi Dati di base lav.'!S48,0)</f>
        <v>0</v>
      </c>
      <c r="AM52" s="134">
        <f>'1045Bi Dati di base lav.'!M48</f>
        <v>0</v>
      </c>
      <c r="AN52" s="134">
        <f>'1045Bi Dati di base lav.'!O48</f>
        <v>0</v>
      </c>
      <c r="AO52" s="134">
        <f t="shared" si="17"/>
        <v>0</v>
      </c>
    </row>
    <row r="53" spans="1:41" s="135" customFormat="1" ht="16.5" customHeight="1">
      <c r="A53" s="159">
        <f>IF('1045Bi Dati di base lav.'!A49="","",'1045Bi Dati di base lav.'!A49)</f>
      </c>
      <c r="B53" s="160">
        <f>IF('1045Bi Dati di base lav.'!B49="","",'1045Bi Dati di base lav.'!B49)</f>
      </c>
      <c r="C53" s="161">
        <f>IF('1045Bi Dati di base lav.'!C49="","",'1045Bi Dati di base lav.'!C49)</f>
      </c>
      <c r="D53" s="232">
        <f>IF('1045Bi Dati di base lav.'!AF49="","",IF('1045Bi Dati di base lav.'!AF49*E53&gt;'1045Ai Domanda'!$B$28,'1045Ai Domanda'!$B$28/E53,'1045Bi Dati di base lav.'!AF49))</f>
      </c>
      <c r="E53" s="240">
        <f>IF('1045Bi Dati di base lav.'!M49="","",'1045Bi Dati di base lav.'!M49)</f>
      </c>
      <c r="F53" s="228">
        <f>IF('1045Bi Dati di base lav.'!N49="","",'1045Bi Dati di base lav.'!N49)</f>
      </c>
      <c r="G53" s="235">
        <f>IF('1045Bi Dati di base lav.'!O49="","",'1045Bi Dati di base lav.'!O49)</f>
      </c>
      <c r="H53" s="236">
        <f>IF('1045Bi Dati di base lav.'!P49="","",'1045Bi Dati di base lav.'!P49)</f>
      </c>
      <c r="I53" s="237">
        <f>IF('1045Bi Dati di base lav.'!Q49="","",'1045Bi Dati di base lav.'!Q49)</f>
      </c>
      <c r="J53" s="349">
        <f t="shared" si="18"/>
      </c>
      <c r="K53" s="240">
        <f t="shared" si="11"/>
      </c>
      <c r="L53" s="238">
        <f>IF('1045Bi Dati di base lav.'!R49="","",'1045Bi Dati di base lav.'!R49)</f>
      </c>
      <c r="M53" s="239">
        <f t="shared" si="12"/>
      </c>
      <c r="N53" s="350">
        <f t="shared" si="13"/>
      </c>
      <c r="O53" s="349">
        <f t="shared" si="14"/>
      </c>
      <c r="P53" s="240">
        <f t="shared" si="5"/>
      </c>
      <c r="Q53" s="238">
        <f t="shared" si="15"/>
      </c>
      <c r="R53" s="239">
        <f t="shared" si="16"/>
      </c>
      <c r="S53" s="240">
        <f>IF(N53="","",MAX((N53-AE53)*'1045Ai Domanda'!$B$30,0))</f>
      </c>
      <c r="T53" s="241">
        <f t="shared" si="6"/>
      </c>
      <c r="U53" s="151"/>
      <c r="V53" s="158">
        <f>IF('1045Bi Dati di base lav.'!L49="","",'1045Bi Dati di base lav.'!L49)</f>
      </c>
      <c r="W53" s="158">
        <f>IF($C53="","",'1045Ei Calcolo'!D53)</f>
      </c>
      <c r="X53" s="151">
        <f>IF(AND('1045Bi Dati di base lav.'!P49="",'1045Bi Dati di base lav.'!Q49=""),0,'1045Bi Dati di base lav.'!P49-'1045Bi Dati di base lav.'!Q49)</f>
        <v>0</v>
      </c>
      <c r="Y53" s="151">
        <f>IF(OR($C53="",'1045Bi Dati di base lav.'!M49="",F53="",'1045Bi Dati di base lav.'!O49="",X53=""),"",'1045Bi Dati di base lav.'!M49-F53-'1045Bi Dati di base lav.'!O49-X53)</f>
      </c>
      <c r="Z53" s="134">
        <f>IF(K53="","",K53-'1045Bi Dati di base lav.'!R49)</f>
      </c>
      <c r="AA53" s="134">
        <f t="shared" si="7"/>
      </c>
      <c r="AB53" s="134">
        <f t="shared" si="8"/>
      </c>
      <c r="AC53" s="134">
        <f t="shared" si="19"/>
      </c>
      <c r="AD53" s="134">
        <f>IF(OR($C53="",K53="",N53=""),"",MAX(O53+'1045Bi Dati di base lav.'!S49-N53,0))</f>
      </c>
      <c r="AE53" s="134">
        <f>'1045Bi Dati di base lav.'!S49</f>
        <v>0</v>
      </c>
      <c r="AF53" s="134">
        <f t="shared" si="9"/>
      </c>
      <c r="AG53" s="139">
        <f>IF('1045Bi Dati di base lav.'!M49="",0,1)</f>
        <v>0</v>
      </c>
      <c r="AH53" s="143">
        <f t="shared" si="10"/>
        <v>0</v>
      </c>
      <c r="AI53" s="134">
        <f>IF('1045Bi Dati di base lav.'!M49="",0,'1045Bi Dati di base lav.'!M49)</f>
        <v>0</v>
      </c>
      <c r="AJ53" s="134">
        <f>IF('1045Bi Dati di base lav.'!M49="",0,'1045Bi Dati di base lav.'!O49)</f>
        <v>0</v>
      </c>
      <c r="AK53" s="158">
        <f>IF('1045Bi Dati di base lav.'!U49&gt;0,AA53,0)</f>
        <v>0</v>
      </c>
      <c r="AL53" s="140">
        <f>IF('1045Bi Dati di base lav.'!U49&gt;0,'1045Bi Dati di base lav.'!S49,0)</f>
        <v>0</v>
      </c>
      <c r="AM53" s="134">
        <f>'1045Bi Dati di base lav.'!M49</f>
        <v>0</v>
      </c>
      <c r="AN53" s="134">
        <f>'1045Bi Dati di base lav.'!O49</f>
        <v>0</v>
      </c>
      <c r="AO53" s="134">
        <f t="shared" si="17"/>
        <v>0</v>
      </c>
    </row>
    <row r="54" spans="1:41" s="135" customFormat="1" ht="16.5" customHeight="1">
      <c r="A54" s="159">
        <f>IF('1045Bi Dati di base lav.'!A50="","",'1045Bi Dati di base lav.'!A50)</f>
      </c>
      <c r="B54" s="160">
        <f>IF('1045Bi Dati di base lav.'!B50="","",'1045Bi Dati di base lav.'!B50)</f>
      </c>
      <c r="C54" s="161">
        <f>IF('1045Bi Dati di base lav.'!C50="","",'1045Bi Dati di base lav.'!C50)</f>
      </c>
      <c r="D54" s="232">
        <f>IF('1045Bi Dati di base lav.'!AF50="","",IF('1045Bi Dati di base lav.'!AF50*E54&gt;'1045Ai Domanda'!$B$28,'1045Ai Domanda'!$B$28/E54,'1045Bi Dati di base lav.'!AF50))</f>
      </c>
      <c r="E54" s="240">
        <f>IF('1045Bi Dati di base lav.'!M50="","",'1045Bi Dati di base lav.'!M50)</f>
      </c>
      <c r="F54" s="228">
        <f>IF('1045Bi Dati di base lav.'!N50="","",'1045Bi Dati di base lav.'!N50)</f>
      </c>
      <c r="G54" s="235">
        <f>IF('1045Bi Dati di base lav.'!O50="","",'1045Bi Dati di base lav.'!O50)</f>
      </c>
      <c r="H54" s="236">
        <f>IF('1045Bi Dati di base lav.'!P50="","",'1045Bi Dati di base lav.'!P50)</f>
      </c>
      <c r="I54" s="237">
        <f>IF('1045Bi Dati di base lav.'!Q50="","",'1045Bi Dati di base lav.'!Q50)</f>
      </c>
      <c r="J54" s="349">
        <f t="shared" si="18"/>
      </c>
      <c r="K54" s="240">
        <f t="shared" si="11"/>
      </c>
      <c r="L54" s="238">
        <f>IF('1045Bi Dati di base lav.'!R50="","",'1045Bi Dati di base lav.'!R50)</f>
      </c>
      <c r="M54" s="239">
        <f t="shared" si="12"/>
      </c>
      <c r="N54" s="350">
        <f t="shared" si="13"/>
      </c>
      <c r="O54" s="349">
        <f t="shared" si="14"/>
      </c>
      <c r="P54" s="240">
        <f t="shared" si="5"/>
      </c>
      <c r="Q54" s="238">
        <f t="shared" si="15"/>
      </c>
      <c r="R54" s="239">
        <f t="shared" si="16"/>
      </c>
      <c r="S54" s="240">
        <f>IF(N54="","",MAX((N54-AE54)*'1045Ai Domanda'!$B$30,0))</f>
      </c>
      <c r="T54" s="241">
        <f t="shared" si="6"/>
      </c>
      <c r="U54" s="151"/>
      <c r="V54" s="158">
        <f>IF('1045Bi Dati di base lav.'!L50="","",'1045Bi Dati di base lav.'!L50)</f>
      </c>
      <c r="W54" s="158">
        <f>IF($C54="","",'1045Ei Calcolo'!D54)</f>
      </c>
      <c r="X54" s="151">
        <f>IF(AND('1045Bi Dati di base lav.'!P50="",'1045Bi Dati di base lav.'!Q50=""),0,'1045Bi Dati di base lav.'!P50-'1045Bi Dati di base lav.'!Q50)</f>
        <v>0</v>
      </c>
      <c r="Y54" s="151">
        <f>IF(OR($C54="",'1045Bi Dati di base lav.'!M50="",F54="",'1045Bi Dati di base lav.'!O50="",X54=""),"",'1045Bi Dati di base lav.'!M50-F54-'1045Bi Dati di base lav.'!O50-X54)</f>
      </c>
      <c r="Z54" s="134">
        <f>IF(K54="","",K54-'1045Bi Dati di base lav.'!R50)</f>
      </c>
      <c r="AA54" s="134">
        <f t="shared" si="7"/>
      </c>
      <c r="AB54" s="134">
        <f t="shared" si="8"/>
      </c>
      <c r="AC54" s="134">
        <f t="shared" si="19"/>
      </c>
      <c r="AD54" s="134">
        <f>IF(OR($C54="",K54="",N54=""),"",MAX(O54+'1045Bi Dati di base lav.'!S50-N54,0))</f>
      </c>
      <c r="AE54" s="134">
        <f>'1045Bi Dati di base lav.'!S50</f>
        <v>0</v>
      </c>
      <c r="AF54" s="134">
        <f t="shared" si="9"/>
      </c>
      <c r="AG54" s="139">
        <f>IF('1045Bi Dati di base lav.'!M50="",0,1)</f>
        <v>0</v>
      </c>
      <c r="AH54" s="143">
        <f t="shared" si="10"/>
        <v>0</v>
      </c>
      <c r="AI54" s="134">
        <f>IF('1045Bi Dati di base lav.'!M50="",0,'1045Bi Dati di base lav.'!M50)</f>
        <v>0</v>
      </c>
      <c r="AJ54" s="134">
        <f>IF('1045Bi Dati di base lav.'!M50="",0,'1045Bi Dati di base lav.'!O50)</f>
        <v>0</v>
      </c>
      <c r="AK54" s="158">
        <f>IF('1045Bi Dati di base lav.'!U50&gt;0,AA54,0)</f>
        <v>0</v>
      </c>
      <c r="AL54" s="140">
        <f>IF('1045Bi Dati di base lav.'!U50&gt;0,'1045Bi Dati di base lav.'!S50,0)</f>
        <v>0</v>
      </c>
      <c r="AM54" s="134">
        <f>'1045Bi Dati di base lav.'!M50</f>
        <v>0</v>
      </c>
      <c r="AN54" s="134">
        <f>'1045Bi Dati di base lav.'!O50</f>
        <v>0</v>
      </c>
      <c r="AO54" s="134">
        <f t="shared" si="17"/>
        <v>0</v>
      </c>
    </row>
    <row r="55" spans="1:41" s="135" customFormat="1" ht="16.5" customHeight="1">
      <c r="A55" s="159">
        <f>IF('1045Bi Dati di base lav.'!A51="","",'1045Bi Dati di base lav.'!A51)</f>
      </c>
      <c r="B55" s="160">
        <f>IF('1045Bi Dati di base lav.'!B51="","",'1045Bi Dati di base lav.'!B51)</f>
      </c>
      <c r="C55" s="161">
        <f>IF('1045Bi Dati di base lav.'!C51="","",'1045Bi Dati di base lav.'!C51)</f>
      </c>
      <c r="D55" s="232">
        <f>IF('1045Bi Dati di base lav.'!AF51="","",IF('1045Bi Dati di base lav.'!AF51*E55&gt;'1045Ai Domanda'!$B$28,'1045Ai Domanda'!$B$28/E55,'1045Bi Dati di base lav.'!AF51))</f>
      </c>
      <c r="E55" s="240">
        <f>IF('1045Bi Dati di base lav.'!M51="","",'1045Bi Dati di base lav.'!M51)</f>
      </c>
      <c r="F55" s="228">
        <f>IF('1045Bi Dati di base lav.'!N51="","",'1045Bi Dati di base lav.'!N51)</f>
      </c>
      <c r="G55" s="235">
        <f>IF('1045Bi Dati di base lav.'!O51="","",'1045Bi Dati di base lav.'!O51)</f>
      </c>
      <c r="H55" s="236">
        <f>IF('1045Bi Dati di base lav.'!P51="","",'1045Bi Dati di base lav.'!P51)</f>
      </c>
      <c r="I55" s="237">
        <f>IF('1045Bi Dati di base lav.'!Q51="","",'1045Bi Dati di base lav.'!Q51)</f>
      </c>
      <c r="J55" s="349">
        <f t="shared" si="18"/>
      </c>
      <c r="K55" s="240">
        <f t="shared" si="11"/>
      </c>
      <c r="L55" s="238">
        <f>IF('1045Bi Dati di base lav.'!R51="","",'1045Bi Dati di base lav.'!R51)</f>
      </c>
      <c r="M55" s="239">
        <f t="shared" si="12"/>
      </c>
      <c r="N55" s="350">
        <f t="shared" si="13"/>
      </c>
      <c r="O55" s="349">
        <f t="shared" si="14"/>
      </c>
      <c r="P55" s="240">
        <f t="shared" si="5"/>
      </c>
      <c r="Q55" s="238">
        <f t="shared" si="15"/>
      </c>
      <c r="R55" s="239">
        <f t="shared" si="16"/>
      </c>
      <c r="S55" s="240">
        <f>IF(N55="","",MAX((N55-AE55)*'1045Ai Domanda'!$B$30,0))</f>
      </c>
      <c r="T55" s="241">
        <f t="shared" si="6"/>
      </c>
      <c r="U55" s="151"/>
      <c r="V55" s="158">
        <f>IF('1045Bi Dati di base lav.'!L51="","",'1045Bi Dati di base lav.'!L51)</f>
      </c>
      <c r="W55" s="158">
        <f>IF($C55="","",'1045Ei Calcolo'!D55)</f>
      </c>
      <c r="X55" s="151">
        <f>IF(AND('1045Bi Dati di base lav.'!P51="",'1045Bi Dati di base lav.'!Q51=""),0,'1045Bi Dati di base lav.'!P51-'1045Bi Dati di base lav.'!Q51)</f>
        <v>0</v>
      </c>
      <c r="Y55" s="151">
        <f>IF(OR($C55="",'1045Bi Dati di base lav.'!M51="",F55="",'1045Bi Dati di base lav.'!O51="",X55=""),"",'1045Bi Dati di base lav.'!M51-F55-'1045Bi Dati di base lav.'!O51-X55)</f>
      </c>
      <c r="Z55" s="134">
        <f>IF(K55="","",K55-'1045Bi Dati di base lav.'!R51)</f>
      </c>
      <c r="AA55" s="134">
        <f t="shared" si="7"/>
      </c>
      <c r="AB55" s="134">
        <f t="shared" si="8"/>
      </c>
      <c r="AC55" s="134">
        <f t="shared" si="19"/>
      </c>
      <c r="AD55" s="134">
        <f>IF(OR($C55="",K55="",N55=""),"",MAX(O55+'1045Bi Dati di base lav.'!S51-N55,0))</f>
      </c>
      <c r="AE55" s="134">
        <f>'1045Bi Dati di base lav.'!S51</f>
        <v>0</v>
      </c>
      <c r="AF55" s="134">
        <f t="shared" si="9"/>
      </c>
      <c r="AG55" s="139">
        <f>IF('1045Bi Dati di base lav.'!M51="",0,1)</f>
        <v>0</v>
      </c>
      <c r="AH55" s="143">
        <f t="shared" si="10"/>
        <v>0</v>
      </c>
      <c r="AI55" s="134">
        <f>IF('1045Bi Dati di base lav.'!M51="",0,'1045Bi Dati di base lav.'!M51)</f>
        <v>0</v>
      </c>
      <c r="AJ55" s="134">
        <f>IF('1045Bi Dati di base lav.'!M51="",0,'1045Bi Dati di base lav.'!O51)</f>
        <v>0</v>
      </c>
      <c r="AK55" s="158">
        <f>IF('1045Bi Dati di base lav.'!U51&gt;0,AA55,0)</f>
        <v>0</v>
      </c>
      <c r="AL55" s="140">
        <f>IF('1045Bi Dati di base lav.'!U51&gt;0,'1045Bi Dati di base lav.'!S51,0)</f>
        <v>0</v>
      </c>
      <c r="AM55" s="134">
        <f>'1045Bi Dati di base lav.'!M51</f>
        <v>0</v>
      </c>
      <c r="AN55" s="134">
        <f>'1045Bi Dati di base lav.'!O51</f>
        <v>0</v>
      </c>
      <c r="AO55" s="134">
        <f t="shared" si="17"/>
        <v>0</v>
      </c>
    </row>
    <row r="56" spans="1:41" s="135" customFormat="1" ht="16.5" customHeight="1">
      <c r="A56" s="159">
        <f>IF('1045Bi Dati di base lav.'!A52="","",'1045Bi Dati di base lav.'!A52)</f>
      </c>
      <c r="B56" s="160">
        <f>IF('1045Bi Dati di base lav.'!B52="","",'1045Bi Dati di base lav.'!B52)</f>
      </c>
      <c r="C56" s="161">
        <f>IF('1045Bi Dati di base lav.'!C52="","",'1045Bi Dati di base lav.'!C52)</f>
      </c>
      <c r="D56" s="232">
        <f>IF('1045Bi Dati di base lav.'!AF52="","",IF('1045Bi Dati di base lav.'!AF52*E56&gt;'1045Ai Domanda'!$B$28,'1045Ai Domanda'!$B$28/E56,'1045Bi Dati di base lav.'!AF52))</f>
      </c>
      <c r="E56" s="240">
        <f>IF('1045Bi Dati di base lav.'!M52="","",'1045Bi Dati di base lav.'!M52)</f>
      </c>
      <c r="F56" s="228">
        <f>IF('1045Bi Dati di base lav.'!N52="","",'1045Bi Dati di base lav.'!N52)</f>
      </c>
      <c r="G56" s="235">
        <f>IF('1045Bi Dati di base lav.'!O52="","",'1045Bi Dati di base lav.'!O52)</f>
      </c>
      <c r="H56" s="236">
        <f>IF('1045Bi Dati di base lav.'!P52="","",'1045Bi Dati di base lav.'!P52)</f>
      </c>
      <c r="I56" s="237">
        <f>IF('1045Bi Dati di base lav.'!Q52="","",'1045Bi Dati di base lav.'!Q52)</f>
      </c>
      <c r="J56" s="349">
        <f t="shared" si="18"/>
      </c>
      <c r="K56" s="240">
        <f t="shared" si="11"/>
      </c>
      <c r="L56" s="238">
        <f>IF('1045Bi Dati di base lav.'!R52="","",'1045Bi Dati di base lav.'!R52)</f>
      </c>
      <c r="M56" s="239">
        <f t="shared" si="12"/>
      </c>
      <c r="N56" s="350">
        <f t="shared" si="13"/>
      </c>
      <c r="O56" s="349">
        <f t="shared" si="14"/>
      </c>
      <c r="P56" s="240">
        <f t="shared" si="5"/>
      </c>
      <c r="Q56" s="238">
        <f t="shared" si="15"/>
      </c>
      <c r="R56" s="239">
        <f t="shared" si="16"/>
      </c>
      <c r="S56" s="240">
        <f>IF(N56="","",MAX((N56-AE56)*'1045Ai Domanda'!$B$30,0))</f>
      </c>
      <c r="T56" s="241">
        <f t="shared" si="6"/>
      </c>
      <c r="U56" s="151"/>
      <c r="V56" s="158">
        <f>IF('1045Bi Dati di base lav.'!L52="","",'1045Bi Dati di base lav.'!L52)</f>
      </c>
      <c r="W56" s="158">
        <f>IF($C56="","",'1045Ei Calcolo'!D56)</f>
      </c>
      <c r="X56" s="151">
        <f>IF(AND('1045Bi Dati di base lav.'!P52="",'1045Bi Dati di base lav.'!Q52=""),0,'1045Bi Dati di base lav.'!P52-'1045Bi Dati di base lav.'!Q52)</f>
        <v>0</v>
      </c>
      <c r="Y56" s="151">
        <f>IF(OR($C56="",'1045Bi Dati di base lav.'!M52="",F56="",'1045Bi Dati di base lav.'!O52="",X56=""),"",'1045Bi Dati di base lav.'!M52-F56-'1045Bi Dati di base lav.'!O52-X56)</f>
      </c>
      <c r="Z56" s="134">
        <f>IF(K56="","",K56-'1045Bi Dati di base lav.'!R52)</f>
      </c>
      <c r="AA56" s="134">
        <f t="shared" si="7"/>
      </c>
      <c r="AB56" s="134">
        <f t="shared" si="8"/>
      </c>
      <c r="AC56" s="134">
        <f t="shared" si="19"/>
      </c>
      <c r="AD56" s="134">
        <f>IF(OR($C56="",K56="",N56=""),"",MAX(O56+'1045Bi Dati di base lav.'!S52-N56,0))</f>
      </c>
      <c r="AE56" s="134">
        <f>'1045Bi Dati di base lav.'!S52</f>
        <v>0</v>
      </c>
      <c r="AF56" s="134">
        <f t="shared" si="9"/>
      </c>
      <c r="AG56" s="139">
        <f>IF('1045Bi Dati di base lav.'!M52="",0,1)</f>
        <v>0</v>
      </c>
      <c r="AH56" s="143">
        <f t="shared" si="10"/>
        <v>0</v>
      </c>
      <c r="AI56" s="134">
        <f>IF('1045Bi Dati di base lav.'!M52="",0,'1045Bi Dati di base lav.'!M52)</f>
        <v>0</v>
      </c>
      <c r="AJ56" s="134">
        <f>IF('1045Bi Dati di base lav.'!M52="",0,'1045Bi Dati di base lav.'!O52)</f>
        <v>0</v>
      </c>
      <c r="AK56" s="158">
        <f>IF('1045Bi Dati di base lav.'!U52&gt;0,AA56,0)</f>
        <v>0</v>
      </c>
      <c r="AL56" s="140">
        <f>IF('1045Bi Dati di base lav.'!U52&gt;0,'1045Bi Dati di base lav.'!S52,0)</f>
        <v>0</v>
      </c>
      <c r="AM56" s="134">
        <f>'1045Bi Dati di base lav.'!M52</f>
        <v>0</v>
      </c>
      <c r="AN56" s="134">
        <f>'1045Bi Dati di base lav.'!O52</f>
        <v>0</v>
      </c>
      <c r="AO56" s="134">
        <f t="shared" si="17"/>
        <v>0</v>
      </c>
    </row>
    <row r="57" spans="1:41" s="135" customFormat="1" ht="16.5" customHeight="1">
      <c r="A57" s="159">
        <f>IF('1045Bi Dati di base lav.'!A53="","",'1045Bi Dati di base lav.'!A53)</f>
      </c>
      <c r="B57" s="160">
        <f>IF('1045Bi Dati di base lav.'!B53="","",'1045Bi Dati di base lav.'!B53)</f>
      </c>
      <c r="C57" s="161">
        <f>IF('1045Bi Dati di base lav.'!C53="","",'1045Bi Dati di base lav.'!C53)</f>
      </c>
      <c r="D57" s="232">
        <f>IF('1045Bi Dati di base lav.'!AF53="","",IF('1045Bi Dati di base lav.'!AF53*E57&gt;'1045Ai Domanda'!$B$28,'1045Ai Domanda'!$B$28/E57,'1045Bi Dati di base lav.'!AF53))</f>
      </c>
      <c r="E57" s="240">
        <f>IF('1045Bi Dati di base lav.'!M53="","",'1045Bi Dati di base lav.'!M53)</f>
      </c>
      <c r="F57" s="228">
        <f>IF('1045Bi Dati di base lav.'!N53="","",'1045Bi Dati di base lav.'!N53)</f>
      </c>
      <c r="G57" s="235">
        <f>IF('1045Bi Dati di base lav.'!O53="","",'1045Bi Dati di base lav.'!O53)</f>
      </c>
      <c r="H57" s="236">
        <f>IF('1045Bi Dati di base lav.'!P53="","",'1045Bi Dati di base lav.'!P53)</f>
      </c>
      <c r="I57" s="237">
        <f>IF('1045Bi Dati di base lav.'!Q53="","",'1045Bi Dati di base lav.'!Q53)</f>
      </c>
      <c r="J57" s="349">
        <f t="shared" si="18"/>
      </c>
      <c r="K57" s="240">
        <f t="shared" si="11"/>
      </c>
      <c r="L57" s="238">
        <f>IF('1045Bi Dati di base lav.'!R53="","",'1045Bi Dati di base lav.'!R53)</f>
      </c>
      <c r="M57" s="239">
        <f t="shared" si="12"/>
      </c>
      <c r="N57" s="350">
        <f t="shared" si="13"/>
      </c>
      <c r="O57" s="349">
        <f t="shared" si="14"/>
      </c>
      <c r="P57" s="240">
        <f t="shared" si="5"/>
      </c>
      <c r="Q57" s="238">
        <f t="shared" si="15"/>
      </c>
      <c r="R57" s="239">
        <f t="shared" si="16"/>
      </c>
      <c r="S57" s="240">
        <f>IF(N57="","",MAX((N57-AE57)*'1045Ai Domanda'!$B$30,0))</f>
      </c>
      <c r="T57" s="241">
        <f t="shared" si="6"/>
      </c>
      <c r="U57" s="151"/>
      <c r="V57" s="158">
        <f>IF('1045Bi Dati di base lav.'!L53="","",'1045Bi Dati di base lav.'!L53)</f>
      </c>
      <c r="W57" s="158">
        <f>IF($C57="","",'1045Ei Calcolo'!D57)</f>
      </c>
      <c r="X57" s="151">
        <f>IF(AND('1045Bi Dati di base lav.'!P53="",'1045Bi Dati di base lav.'!Q53=""),0,'1045Bi Dati di base lav.'!P53-'1045Bi Dati di base lav.'!Q53)</f>
        <v>0</v>
      </c>
      <c r="Y57" s="151">
        <f>IF(OR($C57="",'1045Bi Dati di base lav.'!M53="",F57="",'1045Bi Dati di base lav.'!O53="",X57=""),"",'1045Bi Dati di base lav.'!M53-F57-'1045Bi Dati di base lav.'!O53-X57)</f>
      </c>
      <c r="Z57" s="134">
        <f>IF(K57="","",K57-'1045Bi Dati di base lav.'!R53)</f>
      </c>
      <c r="AA57" s="134">
        <f t="shared" si="7"/>
      </c>
      <c r="AB57" s="134">
        <f t="shared" si="8"/>
      </c>
      <c r="AC57" s="134">
        <f t="shared" si="19"/>
      </c>
      <c r="AD57" s="134">
        <f>IF(OR($C57="",K57="",N57=""),"",MAX(O57+'1045Bi Dati di base lav.'!S53-N57,0))</f>
      </c>
      <c r="AE57" s="134">
        <f>'1045Bi Dati di base lav.'!S53</f>
        <v>0</v>
      </c>
      <c r="AF57" s="134">
        <f t="shared" si="9"/>
      </c>
      <c r="AG57" s="139">
        <f>IF('1045Bi Dati di base lav.'!M53="",0,1)</f>
        <v>0</v>
      </c>
      <c r="AH57" s="143">
        <f t="shared" si="10"/>
        <v>0</v>
      </c>
      <c r="AI57" s="134">
        <f>IF('1045Bi Dati di base lav.'!M53="",0,'1045Bi Dati di base lav.'!M53)</f>
        <v>0</v>
      </c>
      <c r="AJ57" s="134">
        <f>IF('1045Bi Dati di base lav.'!M53="",0,'1045Bi Dati di base lav.'!O53)</f>
        <v>0</v>
      </c>
      <c r="AK57" s="158">
        <f>IF('1045Bi Dati di base lav.'!U53&gt;0,AA57,0)</f>
        <v>0</v>
      </c>
      <c r="AL57" s="140">
        <f>IF('1045Bi Dati di base lav.'!U53&gt;0,'1045Bi Dati di base lav.'!S53,0)</f>
        <v>0</v>
      </c>
      <c r="AM57" s="134">
        <f>'1045Bi Dati di base lav.'!M53</f>
        <v>0</v>
      </c>
      <c r="AN57" s="134">
        <f>'1045Bi Dati di base lav.'!O53</f>
        <v>0</v>
      </c>
      <c r="AO57" s="134">
        <f t="shared" si="17"/>
        <v>0</v>
      </c>
    </row>
    <row r="58" spans="1:41" s="135" customFormat="1" ht="16.5" customHeight="1">
      <c r="A58" s="159">
        <f>IF('1045Bi Dati di base lav.'!A54="","",'1045Bi Dati di base lav.'!A54)</f>
      </c>
      <c r="B58" s="160">
        <f>IF('1045Bi Dati di base lav.'!B54="","",'1045Bi Dati di base lav.'!B54)</f>
      </c>
      <c r="C58" s="161">
        <f>IF('1045Bi Dati di base lav.'!C54="","",'1045Bi Dati di base lav.'!C54)</f>
      </c>
      <c r="D58" s="232">
        <f>IF('1045Bi Dati di base lav.'!AF54="","",IF('1045Bi Dati di base lav.'!AF54*E58&gt;'1045Ai Domanda'!$B$28,'1045Ai Domanda'!$B$28/E58,'1045Bi Dati di base lav.'!AF54))</f>
      </c>
      <c r="E58" s="240">
        <f>IF('1045Bi Dati di base lav.'!M54="","",'1045Bi Dati di base lav.'!M54)</f>
      </c>
      <c r="F58" s="228">
        <f>IF('1045Bi Dati di base lav.'!N54="","",'1045Bi Dati di base lav.'!N54)</f>
      </c>
      <c r="G58" s="235">
        <f>IF('1045Bi Dati di base lav.'!O54="","",'1045Bi Dati di base lav.'!O54)</f>
      </c>
      <c r="H58" s="236">
        <f>IF('1045Bi Dati di base lav.'!P54="","",'1045Bi Dati di base lav.'!P54)</f>
      </c>
      <c r="I58" s="237">
        <f>IF('1045Bi Dati di base lav.'!Q54="","",'1045Bi Dati di base lav.'!Q54)</f>
      </c>
      <c r="J58" s="349">
        <f t="shared" si="18"/>
      </c>
      <c r="K58" s="240">
        <f t="shared" si="11"/>
      </c>
      <c r="L58" s="238">
        <f>IF('1045Bi Dati di base lav.'!R54="","",'1045Bi Dati di base lav.'!R54)</f>
      </c>
      <c r="M58" s="239">
        <f t="shared" si="12"/>
      </c>
      <c r="N58" s="350">
        <f t="shared" si="13"/>
      </c>
      <c r="O58" s="349">
        <f t="shared" si="14"/>
      </c>
      <c r="P58" s="240">
        <f t="shared" si="5"/>
      </c>
      <c r="Q58" s="238">
        <f t="shared" si="15"/>
      </c>
      <c r="R58" s="239">
        <f t="shared" si="16"/>
      </c>
      <c r="S58" s="240">
        <f>IF(N58="","",MAX((N58-AE58)*'1045Ai Domanda'!$B$30,0))</f>
      </c>
      <c r="T58" s="241">
        <f t="shared" si="6"/>
      </c>
      <c r="U58" s="151"/>
      <c r="V58" s="158">
        <f>IF('1045Bi Dati di base lav.'!L54="","",'1045Bi Dati di base lav.'!L54)</f>
      </c>
      <c r="W58" s="158">
        <f>IF($C58="","",'1045Ei Calcolo'!D58)</f>
      </c>
      <c r="X58" s="151">
        <f>IF(AND('1045Bi Dati di base lav.'!P54="",'1045Bi Dati di base lav.'!Q54=""),0,'1045Bi Dati di base lav.'!P54-'1045Bi Dati di base lav.'!Q54)</f>
        <v>0</v>
      </c>
      <c r="Y58" s="151">
        <f>IF(OR($C58="",'1045Bi Dati di base lav.'!M54="",F58="",'1045Bi Dati di base lav.'!O54="",X58=""),"",'1045Bi Dati di base lav.'!M54-F58-'1045Bi Dati di base lav.'!O54-X58)</f>
      </c>
      <c r="Z58" s="134">
        <f>IF(K58="","",K58-'1045Bi Dati di base lav.'!R54)</f>
      </c>
      <c r="AA58" s="134">
        <f t="shared" si="7"/>
      </c>
      <c r="AB58" s="134">
        <f t="shared" si="8"/>
      </c>
      <c r="AC58" s="134">
        <f t="shared" si="19"/>
      </c>
      <c r="AD58" s="134">
        <f>IF(OR($C58="",K58="",N58=""),"",MAX(O58+'1045Bi Dati di base lav.'!S54-N58,0))</f>
      </c>
      <c r="AE58" s="134">
        <f>'1045Bi Dati di base lav.'!S54</f>
        <v>0</v>
      </c>
      <c r="AF58" s="134">
        <f t="shared" si="9"/>
      </c>
      <c r="AG58" s="139">
        <f>IF('1045Bi Dati di base lav.'!M54="",0,1)</f>
        <v>0</v>
      </c>
      <c r="AH58" s="143">
        <f t="shared" si="10"/>
        <v>0</v>
      </c>
      <c r="AI58" s="134">
        <f>IF('1045Bi Dati di base lav.'!M54="",0,'1045Bi Dati di base lav.'!M54)</f>
        <v>0</v>
      </c>
      <c r="AJ58" s="134">
        <f>IF('1045Bi Dati di base lav.'!M54="",0,'1045Bi Dati di base lav.'!O54)</f>
        <v>0</v>
      </c>
      <c r="AK58" s="158">
        <f>IF('1045Bi Dati di base lav.'!U54&gt;0,AA58,0)</f>
        <v>0</v>
      </c>
      <c r="AL58" s="140">
        <f>IF('1045Bi Dati di base lav.'!U54&gt;0,'1045Bi Dati di base lav.'!S54,0)</f>
        <v>0</v>
      </c>
      <c r="AM58" s="134">
        <f>'1045Bi Dati di base lav.'!M54</f>
        <v>0</v>
      </c>
      <c r="AN58" s="134">
        <f>'1045Bi Dati di base lav.'!O54</f>
        <v>0</v>
      </c>
      <c r="AO58" s="134">
        <f t="shared" si="17"/>
        <v>0</v>
      </c>
    </row>
    <row r="59" spans="1:41" s="135" customFormat="1" ht="16.5" customHeight="1">
      <c r="A59" s="159">
        <f>IF('1045Bi Dati di base lav.'!A55="","",'1045Bi Dati di base lav.'!A55)</f>
      </c>
      <c r="B59" s="160">
        <f>IF('1045Bi Dati di base lav.'!B55="","",'1045Bi Dati di base lav.'!B55)</f>
      </c>
      <c r="C59" s="161">
        <f>IF('1045Bi Dati di base lav.'!C55="","",'1045Bi Dati di base lav.'!C55)</f>
      </c>
      <c r="D59" s="232">
        <f>IF('1045Bi Dati di base lav.'!AF55="","",IF('1045Bi Dati di base lav.'!AF55*E59&gt;'1045Ai Domanda'!$B$28,'1045Ai Domanda'!$B$28/E59,'1045Bi Dati di base lav.'!AF55))</f>
      </c>
      <c r="E59" s="240">
        <f>IF('1045Bi Dati di base lav.'!M55="","",'1045Bi Dati di base lav.'!M55)</f>
      </c>
      <c r="F59" s="228">
        <f>IF('1045Bi Dati di base lav.'!N55="","",'1045Bi Dati di base lav.'!N55)</f>
      </c>
      <c r="G59" s="235">
        <f>IF('1045Bi Dati di base lav.'!O55="","",'1045Bi Dati di base lav.'!O55)</f>
      </c>
      <c r="H59" s="236">
        <f>IF('1045Bi Dati di base lav.'!P55="","",'1045Bi Dati di base lav.'!P55)</f>
      </c>
      <c r="I59" s="237">
        <f>IF('1045Bi Dati di base lav.'!Q55="","",'1045Bi Dati di base lav.'!Q55)</f>
      </c>
      <c r="J59" s="349">
        <f t="shared" si="18"/>
      </c>
      <c r="K59" s="240">
        <f t="shared" si="11"/>
      </c>
      <c r="L59" s="238">
        <f>IF('1045Bi Dati di base lav.'!R55="","",'1045Bi Dati di base lav.'!R55)</f>
      </c>
      <c r="M59" s="239">
        <f t="shared" si="12"/>
      </c>
      <c r="N59" s="350">
        <f t="shared" si="13"/>
      </c>
      <c r="O59" s="349">
        <f t="shared" si="14"/>
      </c>
      <c r="P59" s="240">
        <f t="shared" si="5"/>
      </c>
      <c r="Q59" s="238">
        <f t="shared" si="15"/>
      </c>
      <c r="R59" s="239">
        <f t="shared" si="16"/>
      </c>
      <c r="S59" s="240">
        <f>IF(N59="","",MAX((N59-AE59)*'1045Ai Domanda'!$B$30,0))</f>
      </c>
      <c r="T59" s="241">
        <f t="shared" si="6"/>
      </c>
      <c r="U59" s="151"/>
      <c r="V59" s="158">
        <f>IF('1045Bi Dati di base lav.'!L55="","",'1045Bi Dati di base lav.'!L55)</f>
      </c>
      <c r="W59" s="158">
        <f>IF($C59="","",'1045Ei Calcolo'!D59)</f>
      </c>
      <c r="X59" s="151">
        <f>IF(AND('1045Bi Dati di base lav.'!P55="",'1045Bi Dati di base lav.'!Q55=""),0,'1045Bi Dati di base lav.'!P55-'1045Bi Dati di base lav.'!Q55)</f>
        <v>0</v>
      </c>
      <c r="Y59" s="151">
        <f>IF(OR($C59="",'1045Bi Dati di base lav.'!M55="",F59="",'1045Bi Dati di base lav.'!O55="",X59=""),"",'1045Bi Dati di base lav.'!M55-F59-'1045Bi Dati di base lav.'!O55-X59)</f>
      </c>
      <c r="Z59" s="134">
        <f>IF(K59="","",K59-'1045Bi Dati di base lav.'!R55)</f>
      </c>
      <c r="AA59" s="134">
        <f t="shared" si="7"/>
      </c>
      <c r="AB59" s="134">
        <f t="shared" si="8"/>
      </c>
      <c r="AC59" s="134">
        <f t="shared" si="19"/>
      </c>
      <c r="AD59" s="134">
        <f>IF(OR($C59="",K59="",N59=""),"",MAX(O59+'1045Bi Dati di base lav.'!S55-N59,0))</f>
      </c>
      <c r="AE59" s="134">
        <f>'1045Bi Dati di base lav.'!S55</f>
        <v>0</v>
      </c>
      <c r="AF59" s="134">
        <f t="shared" si="9"/>
      </c>
      <c r="AG59" s="139">
        <f>IF('1045Bi Dati di base lav.'!M55="",0,1)</f>
        <v>0</v>
      </c>
      <c r="AH59" s="143">
        <f t="shared" si="10"/>
        <v>0</v>
      </c>
      <c r="AI59" s="134">
        <f>IF('1045Bi Dati di base lav.'!M55="",0,'1045Bi Dati di base lav.'!M55)</f>
        <v>0</v>
      </c>
      <c r="AJ59" s="134">
        <f>IF('1045Bi Dati di base lav.'!M55="",0,'1045Bi Dati di base lav.'!O55)</f>
        <v>0</v>
      </c>
      <c r="AK59" s="158">
        <f>IF('1045Bi Dati di base lav.'!U55&gt;0,AA59,0)</f>
        <v>0</v>
      </c>
      <c r="AL59" s="140">
        <f>IF('1045Bi Dati di base lav.'!U55&gt;0,'1045Bi Dati di base lav.'!S55,0)</f>
        <v>0</v>
      </c>
      <c r="AM59" s="134">
        <f>'1045Bi Dati di base lav.'!M55</f>
        <v>0</v>
      </c>
      <c r="AN59" s="134">
        <f>'1045Bi Dati di base lav.'!O55</f>
        <v>0</v>
      </c>
      <c r="AO59" s="134">
        <f t="shared" si="17"/>
        <v>0</v>
      </c>
    </row>
    <row r="60" spans="1:41" s="135" customFormat="1" ht="16.5" customHeight="1">
      <c r="A60" s="159">
        <f>IF('1045Bi Dati di base lav.'!A56="","",'1045Bi Dati di base lav.'!A56)</f>
      </c>
      <c r="B60" s="160">
        <f>IF('1045Bi Dati di base lav.'!B56="","",'1045Bi Dati di base lav.'!B56)</f>
      </c>
      <c r="C60" s="161">
        <f>IF('1045Bi Dati di base lav.'!C56="","",'1045Bi Dati di base lav.'!C56)</f>
      </c>
      <c r="D60" s="232">
        <f>IF('1045Bi Dati di base lav.'!AF56="","",IF('1045Bi Dati di base lav.'!AF56*E60&gt;'1045Ai Domanda'!$B$28,'1045Ai Domanda'!$B$28/E60,'1045Bi Dati di base lav.'!AF56))</f>
      </c>
      <c r="E60" s="240">
        <f>IF('1045Bi Dati di base lav.'!M56="","",'1045Bi Dati di base lav.'!M56)</f>
      </c>
      <c r="F60" s="228">
        <f>IF('1045Bi Dati di base lav.'!N56="","",'1045Bi Dati di base lav.'!N56)</f>
      </c>
      <c r="G60" s="235">
        <f>IF('1045Bi Dati di base lav.'!O56="","",'1045Bi Dati di base lav.'!O56)</f>
      </c>
      <c r="H60" s="236">
        <f>IF('1045Bi Dati di base lav.'!P56="","",'1045Bi Dati di base lav.'!P56)</f>
      </c>
      <c r="I60" s="237">
        <f>IF('1045Bi Dati di base lav.'!Q56="","",'1045Bi Dati di base lav.'!Q56)</f>
      </c>
      <c r="J60" s="349">
        <f t="shared" si="18"/>
      </c>
      <c r="K60" s="240">
        <f t="shared" si="11"/>
      </c>
      <c r="L60" s="238">
        <f>IF('1045Bi Dati di base lav.'!R56="","",'1045Bi Dati di base lav.'!R56)</f>
      </c>
      <c r="M60" s="239">
        <f t="shared" si="12"/>
      </c>
      <c r="N60" s="350">
        <f t="shared" si="13"/>
      </c>
      <c r="O60" s="349">
        <f t="shared" si="14"/>
      </c>
      <c r="P60" s="240">
        <f t="shared" si="5"/>
      </c>
      <c r="Q60" s="238">
        <f t="shared" si="15"/>
      </c>
      <c r="R60" s="239">
        <f t="shared" si="16"/>
      </c>
      <c r="S60" s="240">
        <f>IF(N60="","",MAX((N60-AE60)*'1045Ai Domanda'!$B$30,0))</f>
      </c>
      <c r="T60" s="241">
        <f t="shared" si="6"/>
      </c>
      <c r="U60" s="151"/>
      <c r="V60" s="158">
        <f>IF('1045Bi Dati di base lav.'!L56="","",'1045Bi Dati di base lav.'!L56)</f>
      </c>
      <c r="W60" s="158">
        <f>IF($C60="","",'1045Ei Calcolo'!D60)</f>
      </c>
      <c r="X60" s="151">
        <f>IF(AND('1045Bi Dati di base lav.'!P56="",'1045Bi Dati di base lav.'!Q56=""),0,'1045Bi Dati di base lav.'!P56-'1045Bi Dati di base lav.'!Q56)</f>
        <v>0</v>
      </c>
      <c r="Y60" s="151">
        <f>IF(OR($C60="",'1045Bi Dati di base lav.'!M56="",F60="",'1045Bi Dati di base lav.'!O56="",X60=""),"",'1045Bi Dati di base lav.'!M56-F60-'1045Bi Dati di base lav.'!O56-X60)</f>
      </c>
      <c r="Z60" s="134">
        <f>IF(K60="","",K60-'1045Bi Dati di base lav.'!R56)</f>
      </c>
      <c r="AA60" s="134">
        <f t="shared" si="7"/>
      </c>
      <c r="AB60" s="134">
        <f t="shared" si="8"/>
      </c>
      <c r="AC60" s="134">
        <f t="shared" si="19"/>
      </c>
      <c r="AD60" s="134">
        <f>IF(OR($C60="",K60="",N60=""),"",MAX(O60+'1045Bi Dati di base lav.'!S56-N60,0))</f>
      </c>
      <c r="AE60" s="134">
        <f>'1045Bi Dati di base lav.'!S56</f>
        <v>0</v>
      </c>
      <c r="AF60" s="134">
        <f t="shared" si="9"/>
      </c>
      <c r="AG60" s="139">
        <f>IF('1045Bi Dati di base lav.'!M56="",0,1)</f>
        <v>0</v>
      </c>
      <c r="AH60" s="143">
        <f t="shared" si="10"/>
        <v>0</v>
      </c>
      <c r="AI60" s="134">
        <f>IF('1045Bi Dati di base lav.'!M56="",0,'1045Bi Dati di base lav.'!M56)</f>
        <v>0</v>
      </c>
      <c r="AJ60" s="134">
        <f>IF('1045Bi Dati di base lav.'!M56="",0,'1045Bi Dati di base lav.'!O56)</f>
        <v>0</v>
      </c>
      <c r="AK60" s="158">
        <f>IF('1045Bi Dati di base lav.'!U56&gt;0,AA60,0)</f>
        <v>0</v>
      </c>
      <c r="AL60" s="140">
        <f>IF('1045Bi Dati di base lav.'!U56&gt;0,'1045Bi Dati di base lav.'!S56,0)</f>
        <v>0</v>
      </c>
      <c r="AM60" s="134">
        <f>'1045Bi Dati di base lav.'!M56</f>
        <v>0</v>
      </c>
      <c r="AN60" s="134">
        <f>'1045Bi Dati di base lav.'!O56</f>
        <v>0</v>
      </c>
      <c r="AO60" s="134">
        <f t="shared" si="17"/>
        <v>0</v>
      </c>
    </row>
    <row r="61" spans="1:41" s="135" customFormat="1" ht="16.5" customHeight="1">
      <c r="A61" s="159">
        <f>IF('1045Bi Dati di base lav.'!A57="","",'1045Bi Dati di base lav.'!A57)</f>
      </c>
      <c r="B61" s="160">
        <f>IF('1045Bi Dati di base lav.'!B57="","",'1045Bi Dati di base lav.'!B57)</f>
      </c>
      <c r="C61" s="161">
        <f>IF('1045Bi Dati di base lav.'!C57="","",'1045Bi Dati di base lav.'!C57)</f>
      </c>
      <c r="D61" s="232">
        <f>IF('1045Bi Dati di base lav.'!AF57="","",IF('1045Bi Dati di base lav.'!AF57*E61&gt;'1045Ai Domanda'!$B$28,'1045Ai Domanda'!$B$28/E61,'1045Bi Dati di base lav.'!AF57))</f>
      </c>
      <c r="E61" s="240">
        <f>IF('1045Bi Dati di base lav.'!M57="","",'1045Bi Dati di base lav.'!M57)</f>
      </c>
      <c r="F61" s="228">
        <f>IF('1045Bi Dati di base lav.'!N57="","",'1045Bi Dati di base lav.'!N57)</f>
      </c>
      <c r="G61" s="235">
        <f>IF('1045Bi Dati di base lav.'!O57="","",'1045Bi Dati di base lav.'!O57)</f>
      </c>
      <c r="H61" s="236">
        <f>IF('1045Bi Dati di base lav.'!P57="","",'1045Bi Dati di base lav.'!P57)</f>
      </c>
      <c r="I61" s="237">
        <f>IF('1045Bi Dati di base lav.'!Q57="","",'1045Bi Dati di base lav.'!Q57)</f>
      </c>
      <c r="J61" s="349">
        <f t="shared" si="18"/>
      </c>
      <c r="K61" s="240">
        <f t="shared" si="11"/>
      </c>
      <c r="L61" s="238">
        <f>IF('1045Bi Dati di base lav.'!R57="","",'1045Bi Dati di base lav.'!R57)</f>
      </c>
      <c r="M61" s="239">
        <f t="shared" si="12"/>
      </c>
      <c r="N61" s="350">
        <f t="shared" si="13"/>
      </c>
      <c r="O61" s="349">
        <f t="shared" si="14"/>
      </c>
      <c r="P61" s="240">
        <f t="shared" si="5"/>
      </c>
      <c r="Q61" s="238">
        <f t="shared" si="15"/>
      </c>
      <c r="R61" s="239">
        <f t="shared" si="16"/>
      </c>
      <c r="S61" s="240">
        <f>IF(N61="","",MAX((N61-AE61)*'1045Ai Domanda'!$B$30,0))</f>
      </c>
      <c r="T61" s="241">
        <f t="shared" si="6"/>
      </c>
      <c r="U61" s="151"/>
      <c r="V61" s="158">
        <f>IF('1045Bi Dati di base lav.'!L57="","",'1045Bi Dati di base lav.'!L57)</f>
      </c>
      <c r="W61" s="158">
        <f>IF($C61="","",'1045Ei Calcolo'!D61)</f>
      </c>
      <c r="X61" s="151">
        <f>IF(AND('1045Bi Dati di base lav.'!P57="",'1045Bi Dati di base lav.'!Q57=""),0,'1045Bi Dati di base lav.'!P57-'1045Bi Dati di base lav.'!Q57)</f>
        <v>0</v>
      </c>
      <c r="Y61" s="151">
        <f>IF(OR($C61="",'1045Bi Dati di base lav.'!M57="",F61="",'1045Bi Dati di base lav.'!O57="",X61=""),"",'1045Bi Dati di base lav.'!M57-F61-'1045Bi Dati di base lav.'!O57-X61)</f>
      </c>
      <c r="Z61" s="134">
        <f>IF(K61="","",K61-'1045Bi Dati di base lav.'!R57)</f>
      </c>
      <c r="AA61" s="134">
        <f t="shared" si="7"/>
      </c>
      <c r="AB61" s="134">
        <f t="shared" si="8"/>
      </c>
      <c r="AC61" s="134">
        <f t="shared" si="19"/>
      </c>
      <c r="AD61" s="134">
        <f>IF(OR($C61="",K61="",N61=""),"",MAX(O61+'1045Bi Dati di base lav.'!S57-N61,0))</f>
      </c>
      <c r="AE61" s="134">
        <f>'1045Bi Dati di base lav.'!S57</f>
        <v>0</v>
      </c>
      <c r="AF61" s="134">
        <f t="shared" si="9"/>
      </c>
      <c r="AG61" s="139">
        <f>IF('1045Bi Dati di base lav.'!M57="",0,1)</f>
        <v>0</v>
      </c>
      <c r="AH61" s="143">
        <f t="shared" si="10"/>
        <v>0</v>
      </c>
      <c r="AI61" s="134">
        <f>IF('1045Bi Dati di base lav.'!M57="",0,'1045Bi Dati di base lav.'!M57)</f>
        <v>0</v>
      </c>
      <c r="AJ61" s="134">
        <f>IF('1045Bi Dati di base lav.'!M57="",0,'1045Bi Dati di base lav.'!O57)</f>
        <v>0</v>
      </c>
      <c r="AK61" s="158">
        <f>IF('1045Bi Dati di base lav.'!U57&gt;0,AA61,0)</f>
        <v>0</v>
      </c>
      <c r="AL61" s="140">
        <f>IF('1045Bi Dati di base lav.'!U57&gt;0,'1045Bi Dati di base lav.'!S57,0)</f>
        <v>0</v>
      </c>
      <c r="AM61" s="134">
        <f>'1045Bi Dati di base lav.'!M57</f>
        <v>0</v>
      </c>
      <c r="AN61" s="134">
        <f>'1045Bi Dati di base lav.'!O57</f>
        <v>0</v>
      </c>
      <c r="AO61" s="134">
        <f t="shared" si="17"/>
        <v>0</v>
      </c>
    </row>
    <row r="62" spans="1:41" s="135" customFormat="1" ht="16.5" customHeight="1">
      <c r="A62" s="159">
        <f>IF('1045Bi Dati di base lav.'!A58="","",'1045Bi Dati di base lav.'!A58)</f>
      </c>
      <c r="B62" s="160">
        <f>IF('1045Bi Dati di base lav.'!B58="","",'1045Bi Dati di base lav.'!B58)</f>
      </c>
      <c r="C62" s="161">
        <f>IF('1045Bi Dati di base lav.'!C58="","",'1045Bi Dati di base lav.'!C58)</f>
      </c>
      <c r="D62" s="232">
        <f>IF('1045Bi Dati di base lav.'!AF58="","",IF('1045Bi Dati di base lav.'!AF58*E62&gt;'1045Ai Domanda'!$B$28,'1045Ai Domanda'!$B$28/E62,'1045Bi Dati di base lav.'!AF58))</f>
      </c>
      <c r="E62" s="240">
        <f>IF('1045Bi Dati di base lav.'!M58="","",'1045Bi Dati di base lav.'!M58)</f>
      </c>
      <c r="F62" s="228">
        <f>IF('1045Bi Dati di base lav.'!N58="","",'1045Bi Dati di base lav.'!N58)</f>
      </c>
      <c r="G62" s="235">
        <f>IF('1045Bi Dati di base lav.'!O58="","",'1045Bi Dati di base lav.'!O58)</f>
      </c>
      <c r="H62" s="236">
        <f>IF('1045Bi Dati di base lav.'!P58="","",'1045Bi Dati di base lav.'!P58)</f>
      </c>
      <c r="I62" s="237">
        <f>IF('1045Bi Dati di base lav.'!Q58="","",'1045Bi Dati di base lav.'!Q58)</f>
      </c>
      <c r="J62" s="349">
        <f t="shared" si="18"/>
      </c>
      <c r="K62" s="240">
        <f t="shared" si="11"/>
      </c>
      <c r="L62" s="238">
        <f>IF('1045Bi Dati di base lav.'!R58="","",'1045Bi Dati di base lav.'!R58)</f>
      </c>
      <c r="M62" s="239">
        <f t="shared" si="12"/>
      </c>
      <c r="N62" s="350">
        <f t="shared" si="13"/>
      </c>
      <c r="O62" s="349">
        <f t="shared" si="14"/>
      </c>
      <c r="P62" s="240">
        <f t="shared" si="5"/>
      </c>
      <c r="Q62" s="238">
        <f t="shared" si="15"/>
      </c>
      <c r="R62" s="239">
        <f t="shared" si="16"/>
      </c>
      <c r="S62" s="240">
        <f>IF(N62="","",MAX((N62-AE62)*'1045Ai Domanda'!$B$30,0))</f>
      </c>
      <c r="T62" s="241">
        <f t="shared" si="6"/>
      </c>
      <c r="U62" s="151"/>
      <c r="V62" s="158">
        <f>IF('1045Bi Dati di base lav.'!L58="","",'1045Bi Dati di base lav.'!L58)</f>
      </c>
      <c r="W62" s="158">
        <f>IF($C62="","",'1045Ei Calcolo'!D62)</f>
      </c>
      <c r="X62" s="151">
        <f>IF(AND('1045Bi Dati di base lav.'!P58="",'1045Bi Dati di base lav.'!Q58=""),0,'1045Bi Dati di base lav.'!P58-'1045Bi Dati di base lav.'!Q58)</f>
        <v>0</v>
      </c>
      <c r="Y62" s="151">
        <f>IF(OR($C62="",'1045Bi Dati di base lav.'!M58="",F62="",'1045Bi Dati di base lav.'!O58="",X62=""),"",'1045Bi Dati di base lav.'!M58-F62-'1045Bi Dati di base lav.'!O58-X62)</f>
      </c>
      <c r="Z62" s="134">
        <f>IF(K62="","",K62-'1045Bi Dati di base lav.'!R58)</f>
      </c>
      <c r="AA62" s="134">
        <f t="shared" si="7"/>
      </c>
      <c r="AB62" s="134">
        <f t="shared" si="8"/>
      </c>
      <c r="AC62" s="134">
        <f t="shared" si="19"/>
      </c>
      <c r="AD62" s="134">
        <f>IF(OR($C62="",K62="",N62=""),"",MAX(O62+'1045Bi Dati di base lav.'!S58-N62,0))</f>
      </c>
      <c r="AE62" s="134">
        <f>'1045Bi Dati di base lav.'!S58</f>
        <v>0</v>
      </c>
      <c r="AF62" s="134">
        <f t="shared" si="9"/>
      </c>
      <c r="AG62" s="139">
        <f>IF('1045Bi Dati di base lav.'!M58="",0,1)</f>
        <v>0</v>
      </c>
      <c r="AH62" s="143">
        <f t="shared" si="10"/>
        <v>0</v>
      </c>
      <c r="AI62" s="134">
        <f>IF('1045Bi Dati di base lav.'!M58="",0,'1045Bi Dati di base lav.'!M58)</f>
        <v>0</v>
      </c>
      <c r="AJ62" s="134">
        <f>IF('1045Bi Dati di base lav.'!M58="",0,'1045Bi Dati di base lav.'!O58)</f>
        <v>0</v>
      </c>
      <c r="AK62" s="158">
        <f>IF('1045Bi Dati di base lav.'!U58&gt;0,AA62,0)</f>
        <v>0</v>
      </c>
      <c r="AL62" s="140">
        <f>IF('1045Bi Dati di base lav.'!U58&gt;0,'1045Bi Dati di base lav.'!S58,0)</f>
        <v>0</v>
      </c>
      <c r="AM62" s="134">
        <f>'1045Bi Dati di base lav.'!M58</f>
        <v>0</v>
      </c>
      <c r="AN62" s="134">
        <f>'1045Bi Dati di base lav.'!O58</f>
        <v>0</v>
      </c>
      <c r="AO62" s="134">
        <f t="shared" si="17"/>
        <v>0</v>
      </c>
    </row>
    <row r="63" spans="1:41" s="135" customFormat="1" ht="16.5" customHeight="1">
      <c r="A63" s="159">
        <f>IF('1045Bi Dati di base lav.'!A59="","",'1045Bi Dati di base lav.'!A59)</f>
      </c>
      <c r="B63" s="160">
        <f>IF('1045Bi Dati di base lav.'!B59="","",'1045Bi Dati di base lav.'!B59)</f>
      </c>
      <c r="C63" s="161">
        <f>IF('1045Bi Dati di base lav.'!C59="","",'1045Bi Dati di base lav.'!C59)</f>
      </c>
      <c r="D63" s="232">
        <f>IF('1045Bi Dati di base lav.'!AF59="","",IF('1045Bi Dati di base lav.'!AF59*E63&gt;'1045Ai Domanda'!$B$28,'1045Ai Domanda'!$B$28/E63,'1045Bi Dati di base lav.'!AF59))</f>
      </c>
      <c r="E63" s="240">
        <f>IF('1045Bi Dati di base lav.'!M59="","",'1045Bi Dati di base lav.'!M59)</f>
      </c>
      <c r="F63" s="228">
        <f>IF('1045Bi Dati di base lav.'!N59="","",'1045Bi Dati di base lav.'!N59)</f>
      </c>
      <c r="G63" s="235">
        <f>IF('1045Bi Dati di base lav.'!O59="","",'1045Bi Dati di base lav.'!O59)</f>
      </c>
      <c r="H63" s="236">
        <f>IF('1045Bi Dati di base lav.'!P59="","",'1045Bi Dati di base lav.'!P59)</f>
      </c>
      <c r="I63" s="237">
        <f>IF('1045Bi Dati di base lav.'!Q59="","",'1045Bi Dati di base lav.'!Q59)</f>
      </c>
      <c r="J63" s="349">
        <f t="shared" si="18"/>
      </c>
      <c r="K63" s="240">
        <f t="shared" si="11"/>
      </c>
      <c r="L63" s="238">
        <f>IF('1045Bi Dati di base lav.'!R59="","",'1045Bi Dati di base lav.'!R59)</f>
      </c>
      <c r="M63" s="239">
        <f t="shared" si="12"/>
      </c>
      <c r="N63" s="350">
        <f t="shared" si="13"/>
      </c>
      <c r="O63" s="349">
        <f t="shared" si="14"/>
      </c>
      <c r="P63" s="240">
        <f t="shared" si="5"/>
      </c>
      <c r="Q63" s="238">
        <f t="shared" si="15"/>
      </c>
      <c r="R63" s="239">
        <f t="shared" si="16"/>
      </c>
      <c r="S63" s="240">
        <f>IF(N63="","",MAX((N63-AE63)*'1045Ai Domanda'!$B$30,0))</f>
      </c>
      <c r="T63" s="241">
        <f t="shared" si="6"/>
      </c>
      <c r="U63" s="151"/>
      <c r="V63" s="158">
        <f>IF('1045Bi Dati di base lav.'!L59="","",'1045Bi Dati di base lav.'!L59)</f>
      </c>
      <c r="W63" s="158">
        <f>IF($C63="","",'1045Ei Calcolo'!D63)</f>
      </c>
      <c r="X63" s="151">
        <f>IF(AND('1045Bi Dati di base lav.'!P59="",'1045Bi Dati di base lav.'!Q59=""),0,'1045Bi Dati di base lav.'!P59-'1045Bi Dati di base lav.'!Q59)</f>
        <v>0</v>
      </c>
      <c r="Y63" s="151">
        <f>IF(OR($C63="",'1045Bi Dati di base lav.'!M59="",F63="",'1045Bi Dati di base lav.'!O59="",X63=""),"",'1045Bi Dati di base lav.'!M59-F63-'1045Bi Dati di base lav.'!O59-X63)</f>
      </c>
      <c r="Z63" s="134">
        <f>IF(K63="","",K63-'1045Bi Dati di base lav.'!R59)</f>
      </c>
      <c r="AA63" s="134">
        <f t="shared" si="7"/>
      </c>
      <c r="AB63" s="134">
        <f t="shared" si="8"/>
      </c>
      <c r="AC63" s="134">
        <f t="shared" si="19"/>
      </c>
      <c r="AD63" s="134">
        <f>IF(OR($C63="",K63="",N63=""),"",MAX(O63+'1045Bi Dati di base lav.'!S59-N63,0))</f>
      </c>
      <c r="AE63" s="134">
        <f>'1045Bi Dati di base lav.'!S59</f>
        <v>0</v>
      </c>
      <c r="AF63" s="134">
        <f t="shared" si="9"/>
      </c>
      <c r="AG63" s="139">
        <f>IF('1045Bi Dati di base lav.'!M59="",0,1)</f>
        <v>0</v>
      </c>
      <c r="AH63" s="143">
        <f t="shared" si="10"/>
        <v>0</v>
      </c>
      <c r="AI63" s="134">
        <f>IF('1045Bi Dati di base lav.'!M59="",0,'1045Bi Dati di base lav.'!M59)</f>
        <v>0</v>
      </c>
      <c r="AJ63" s="134">
        <f>IF('1045Bi Dati di base lav.'!M59="",0,'1045Bi Dati di base lav.'!O59)</f>
        <v>0</v>
      </c>
      <c r="AK63" s="158">
        <f>IF('1045Bi Dati di base lav.'!U59&gt;0,AA63,0)</f>
        <v>0</v>
      </c>
      <c r="AL63" s="140">
        <f>IF('1045Bi Dati di base lav.'!U59&gt;0,'1045Bi Dati di base lav.'!S59,0)</f>
        <v>0</v>
      </c>
      <c r="AM63" s="134">
        <f>'1045Bi Dati di base lav.'!M59</f>
        <v>0</v>
      </c>
      <c r="AN63" s="134">
        <f>'1045Bi Dati di base lav.'!O59</f>
        <v>0</v>
      </c>
      <c r="AO63" s="134">
        <f t="shared" si="17"/>
        <v>0</v>
      </c>
    </row>
    <row r="64" spans="1:41" s="135" customFormat="1" ht="16.5" customHeight="1">
      <c r="A64" s="159">
        <f>IF('1045Bi Dati di base lav.'!A60="","",'1045Bi Dati di base lav.'!A60)</f>
      </c>
      <c r="B64" s="160">
        <f>IF('1045Bi Dati di base lav.'!B60="","",'1045Bi Dati di base lav.'!B60)</f>
      </c>
      <c r="C64" s="161">
        <f>IF('1045Bi Dati di base lav.'!C60="","",'1045Bi Dati di base lav.'!C60)</f>
      </c>
      <c r="D64" s="232">
        <f>IF('1045Bi Dati di base lav.'!AF60="","",IF('1045Bi Dati di base lav.'!AF60*E64&gt;'1045Ai Domanda'!$B$28,'1045Ai Domanda'!$B$28/E64,'1045Bi Dati di base lav.'!AF60))</f>
      </c>
      <c r="E64" s="240">
        <f>IF('1045Bi Dati di base lav.'!M60="","",'1045Bi Dati di base lav.'!M60)</f>
      </c>
      <c r="F64" s="228">
        <f>IF('1045Bi Dati di base lav.'!N60="","",'1045Bi Dati di base lav.'!N60)</f>
      </c>
      <c r="G64" s="235">
        <f>IF('1045Bi Dati di base lav.'!O60="","",'1045Bi Dati di base lav.'!O60)</f>
      </c>
      <c r="H64" s="236">
        <f>IF('1045Bi Dati di base lav.'!P60="","",'1045Bi Dati di base lav.'!P60)</f>
      </c>
      <c r="I64" s="237">
        <f>IF('1045Bi Dati di base lav.'!Q60="","",'1045Bi Dati di base lav.'!Q60)</f>
      </c>
      <c r="J64" s="349">
        <f t="shared" si="18"/>
      </c>
      <c r="K64" s="240">
        <f t="shared" si="11"/>
      </c>
      <c r="L64" s="238">
        <f>IF('1045Bi Dati di base lav.'!R60="","",'1045Bi Dati di base lav.'!R60)</f>
      </c>
      <c r="M64" s="239">
        <f t="shared" si="12"/>
      </c>
      <c r="N64" s="350">
        <f t="shared" si="13"/>
      </c>
      <c r="O64" s="349">
        <f t="shared" si="14"/>
      </c>
      <c r="P64" s="240">
        <f t="shared" si="5"/>
      </c>
      <c r="Q64" s="238">
        <f t="shared" si="15"/>
      </c>
      <c r="R64" s="239">
        <f t="shared" si="16"/>
      </c>
      <c r="S64" s="240">
        <f>IF(N64="","",MAX((N64-AE64)*'1045Ai Domanda'!$B$30,0))</f>
      </c>
      <c r="T64" s="241">
        <f t="shared" si="6"/>
      </c>
      <c r="U64" s="151"/>
      <c r="V64" s="158">
        <f>IF('1045Bi Dati di base lav.'!L60="","",'1045Bi Dati di base lav.'!L60)</f>
      </c>
      <c r="W64" s="158">
        <f>IF($C64="","",'1045Ei Calcolo'!D64)</f>
      </c>
      <c r="X64" s="151">
        <f>IF(AND('1045Bi Dati di base lav.'!P60="",'1045Bi Dati di base lav.'!Q60=""),0,'1045Bi Dati di base lav.'!P60-'1045Bi Dati di base lav.'!Q60)</f>
        <v>0</v>
      </c>
      <c r="Y64" s="151">
        <f>IF(OR($C64="",'1045Bi Dati di base lav.'!M60="",F64="",'1045Bi Dati di base lav.'!O60="",X64=""),"",'1045Bi Dati di base lav.'!M60-F64-'1045Bi Dati di base lav.'!O60-X64)</f>
      </c>
      <c r="Z64" s="134">
        <f>IF(K64="","",K64-'1045Bi Dati di base lav.'!R60)</f>
      </c>
      <c r="AA64" s="134">
        <f t="shared" si="7"/>
      </c>
      <c r="AB64" s="134">
        <f t="shared" si="8"/>
      </c>
      <c r="AC64" s="134">
        <f t="shared" si="19"/>
      </c>
      <c r="AD64" s="134">
        <f>IF(OR($C64="",K64="",N64=""),"",MAX(O64+'1045Bi Dati di base lav.'!S60-N64,0))</f>
      </c>
      <c r="AE64" s="134">
        <f>'1045Bi Dati di base lav.'!S60</f>
        <v>0</v>
      </c>
      <c r="AF64" s="134">
        <f t="shared" si="9"/>
      </c>
      <c r="AG64" s="139">
        <f>IF('1045Bi Dati di base lav.'!M60="",0,1)</f>
        <v>0</v>
      </c>
      <c r="AH64" s="143">
        <f t="shared" si="10"/>
        <v>0</v>
      </c>
      <c r="AI64" s="134">
        <f>IF('1045Bi Dati di base lav.'!M60="",0,'1045Bi Dati di base lav.'!M60)</f>
        <v>0</v>
      </c>
      <c r="AJ64" s="134">
        <f>IF('1045Bi Dati di base lav.'!M60="",0,'1045Bi Dati di base lav.'!O60)</f>
        <v>0</v>
      </c>
      <c r="AK64" s="158">
        <f>IF('1045Bi Dati di base lav.'!U60&gt;0,AA64,0)</f>
        <v>0</v>
      </c>
      <c r="AL64" s="140">
        <f>IF('1045Bi Dati di base lav.'!U60&gt;0,'1045Bi Dati di base lav.'!S60,0)</f>
        <v>0</v>
      </c>
      <c r="AM64" s="134">
        <f>'1045Bi Dati di base lav.'!M60</f>
        <v>0</v>
      </c>
      <c r="AN64" s="134">
        <f>'1045Bi Dati di base lav.'!O60</f>
        <v>0</v>
      </c>
      <c r="AO64" s="134">
        <f t="shared" si="17"/>
        <v>0</v>
      </c>
    </row>
    <row r="65" spans="1:41" s="135" customFormat="1" ht="16.5" customHeight="1">
      <c r="A65" s="159">
        <f>IF('1045Bi Dati di base lav.'!A61="","",'1045Bi Dati di base lav.'!A61)</f>
      </c>
      <c r="B65" s="160">
        <f>IF('1045Bi Dati di base lav.'!B61="","",'1045Bi Dati di base lav.'!B61)</f>
      </c>
      <c r="C65" s="161">
        <f>IF('1045Bi Dati di base lav.'!C61="","",'1045Bi Dati di base lav.'!C61)</f>
      </c>
      <c r="D65" s="232">
        <f>IF('1045Bi Dati di base lav.'!AF61="","",IF('1045Bi Dati di base lav.'!AF61*E65&gt;'1045Ai Domanda'!$B$28,'1045Ai Domanda'!$B$28/E65,'1045Bi Dati di base lav.'!AF61))</f>
      </c>
      <c r="E65" s="240">
        <f>IF('1045Bi Dati di base lav.'!M61="","",'1045Bi Dati di base lav.'!M61)</f>
      </c>
      <c r="F65" s="228">
        <f>IF('1045Bi Dati di base lav.'!N61="","",'1045Bi Dati di base lav.'!N61)</f>
      </c>
      <c r="G65" s="235">
        <f>IF('1045Bi Dati di base lav.'!O61="","",'1045Bi Dati di base lav.'!O61)</f>
      </c>
      <c r="H65" s="236">
        <f>IF('1045Bi Dati di base lav.'!P61="","",'1045Bi Dati di base lav.'!P61)</f>
      </c>
      <c r="I65" s="237">
        <f>IF('1045Bi Dati di base lav.'!Q61="","",'1045Bi Dati di base lav.'!Q61)</f>
      </c>
      <c r="J65" s="349">
        <f t="shared" si="18"/>
      </c>
      <c r="K65" s="240">
        <f t="shared" si="11"/>
      </c>
      <c r="L65" s="238">
        <f>IF('1045Bi Dati di base lav.'!R61="","",'1045Bi Dati di base lav.'!R61)</f>
      </c>
      <c r="M65" s="239">
        <f t="shared" si="12"/>
      </c>
      <c r="N65" s="350">
        <f t="shared" si="13"/>
      </c>
      <c r="O65" s="349">
        <f t="shared" si="14"/>
      </c>
      <c r="P65" s="240">
        <f t="shared" si="5"/>
      </c>
      <c r="Q65" s="238">
        <f t="shared" si="15"/>
      </c>
      <c r="R65" s="239">
        <f t="shared" si="16"/>
      </c>
      <c r="S65" s="240">
        <f>IF(N65="","",MAX((N65-AE65)*'1045Ai Domanda'!$B$30,0))</f>
      </c>
      <c r="T65" s="241">
        <f t="shared" si="6"/>
      </c>
      <c r="U65" s="151"/>
      <c r="V65" s="158">
        <f>IF('1045Bi Dati di base lav.'!L61="","",'1045Bi Dati di base lav.'!L61)</f>
      </c>
      <c r="W65" s="158">
        <f>IF($C65="","",'1045Ei Calcolo'!D65)</f>
      </c>
      <c r="X65" s="151">
        <f>IF(AND('1045Bi Dati di base lav.'!P61="",'1045Bi Dati di base lav.'!Q61=""),0,'1045Bi Dati di base lav.'!P61-'1045Bi Dati di base lav.'!Q61)</f>
        <v>0</v>
      </c>
      <c r="Y65" s="151">
        <f>IF(OR($C65="",'1045Bi Dati di base lav.'!M61="",F65="",'1045Bi Dati di base lav.'!O61="",X65=""),"",'1045Bi Dati di base lav.'!M61-F65-'1045Bi Dati di base lav.'!O61-X65)</f>
      </c>
      <c r="Z65" s="134">
        <f>IF(K65="","",K65-'1045Bi Dati di base lav.'!R61)</f>
      </c>
      <c r="AA65" s="134">
        <f t="shared" si="7"/>
      </c>
      <c r="AB65" s="134">
        <f t="shared" si="8"/>
      </c>
      <c r="AC65" s="134">
        <f t="shared" si="19"/>
      </c>
      <c r="AD65" s="134">
        <f>IF(OR($C65="",K65="",N65=""),"",MAX(O65+'1045Bi Dati di base lav.'!S61-N65,0))</f>
      </c>
      <c r="AE65" s="134">
        <f>'1045Bi Dati di base lav.'!S61</f>
        <v>0</v>
      </c>
      <c r="AF65" s="134">
        <f t="shared" si="9"/>
      </c>
      <c r="AG65" s="139">
        <f>IF('1045Bi Dati di base lav.'!M61="",0,1)</f>
        <v>0</v>
      </c>
      <c r="AH65" s="143">
        <f t="shared" si="10"/>
        <v>0</v>
      </c>
      <c r="AI65" s="134">
        <f>IF('1045Bi Dati di base lav.'!M61="",0,'1045Bi Dati di base lav.'!M61)</f>
        <v>0</v>
      </c>
      <c r="AJ65" s="134">
        <f>IF('1045Bi Dati di base lav.'!M61="",0,'1045Bi Dati di base lav.'!O61)</f>
        <v>0</v>
      </c>
      <c r="AK65" s="158">
        <f>IF('1045Bi Dati di base lav.'!U61&gt;0,AA65,0)</f>
        <v>0</v>
      </c>
      <c r="AL65" s="140">
        <f>IF('1045Bi Dati di base lav.'!U61&gt;0,'1045Bi Dati di base lav.'!S61,0)</f>
        <v>0</v>
      </c>
      <c r="AM65" s="134">
        <f>'1045Bi Dati di base lav.'!M61</f>
        <v>0</v>
      </c>
      <c r="AN65" s="134">
        <f>'1045Bi Dati di base lav.'!O61</f>
        <v>0</v>
      </c>
      <c r="AO65" s="134">
        <f t="shared" si="17"/>
        <v>0</v>
      </c>
    </row>
    <row r="66" spans="1:41" s="135" customFormat="1" ht="16.5" customHeight="1">
      <c r="A66" s="159">
        <f>IF('1045Bi Dati di base lav.'!A62="","",'1045Bi Dati di base lav.'!A62)</f>
      </c>
      <c r="B66" s="160">
        <f>IF('1045Bi Dati di base lav.'!B62="","",'1045Bi Dati di base lav.'!B62)</f>
      </c>
      <c r="C66" s="161">
        <f>IF('1045Bi Dati di base lav.'!C62="","",'1045Bi Dati di base lav.'!C62)</f>
      </c>
      <c r="D66" s="232">
        <f>IF('1045Bi Dati di base lav.'!AF62="","",IF('1045Bi Dati di base lav.'!AF62*E66&gt;'1045Ai Domanda'!$B$28,'1045Ai Domanda'!$B$28/E66,'1045Bi Dati di base lav.'!AF62))</f>
      </c>
      <c r="E66" s="240">
        <f>IF('1045Bi Dati di base lav.'!M62="","",'1045Bi Dati di base lav.'!M62)</f>
      </c>
      <c r="F66" s="228">
        <f>IF('1045Bi Dati di base lav.'!N62="","",'1045Bi Dati di base lav.'!N62)</f>
      </c>
      <c r="G66" s="235">
        <f>IF('1045Bi Dati di base lav.'!O62="","",'1045Bi Dati di base lav.'!O62)</f>
      </c>
      <c r="H66" s="236">
        <f>IF('1045Bi Dati di base lav.'!P62="","",'1045Bi Dati di base lav.'!P62)</f>
      </c>
      <c r="I66" s="237">
        <f>IF('1045Bi Dati di base lav.'!Q62="","",'1045Bi Dati di base lav.'!Q62)</f>
      </c>
      <c r="J66" s="349">
        <f t="shared" si="18"/>
      </c>
      <c r="K66" s="240">
        <f t="shared" si="11"/>
      </c>
      <c r="L66" s="238">
        <f>IF('1045Bi Dati di base lav.'!R62="","",'1045Bi Dati di base lav.'!R62)</f>
      </c>
      <c r="M66" s="239">
        <f t="shared" si="12"/>
      </c>
      <c r="N66" s="350">
        <f t="shared" si="13"/>
      </c>
      <c r="O66" s="349">
        <f t="shared" si="14"/>
      </c>
      <c r="P66" s="240">
        <f t="shared" si="5"/>
      </c>
      <c r="Q66" s="238">
        <f t="shared" si="15"/>
      </c>
      <c r="R66" s="239">
        <f t="shared" si="16"/>
      </c>
      <c r="S66" s="240">
        <f>IF(N66="","",MAX((N66-AE66)*'1045Ai Domanda'!$B$30,0))</f>
      </c>
      <c r="T66" s="241">
        <f t="shared" si="6"/>
      </c>
      <c r="U66" s="151"/>
      <c r="V66" s="158">
        <f>IF('1045Bi Dati di base lav.'!L62="","",'1045Bi Dati di base lav.'!L62)</f>
      </c>
      <c r="W66" s="158">
        <f>IF($C66="","",'1045Ei Calcolo'!D66)</f>
      </c>
      <c r="X66" s="151">
        <f>IF(AND('1045Bi Dati di base lav.'!P62="",'1045Bi Dati di base lav.'!Q62=""),0,'1045Bi Dati di base lav.'!P62-'1045Bi Dati di base lav.'!Q62)</f>
        <v>0</v>
      </c>
      <c r="Y66" s="151">
        <f>IF(OR($C66="",'1045Bi Dati di base lav.'!M62="",F66="",'1045Bi Dati di base lav.'!O62="",X66=""),"",'1045Bi Dati di base lav.'!M62-F66-'1045Bi Dati di base lav.'!O62-X66)</f>
      </c>
      <c r="Z66" s="134">
        <f>IF(K66="","",K66-'1045Bi Dati di base lav.'!R62)</f>
      </c>
      <c r="AA66" s="134">
        <f t="shared" si="7"/>
      </c>
      <c r="AB66" s="134">
        <f t="shared" si="8"/>
      </c>
      <c r="AC66" s="134">
        <f t="shared" si="19"/>
      </c>
      <c r="AD66" s="134">
        <f>IF(OR($C66="",K66="",N66=""),"",MAX(O66+'1045Bi Dati di base lav.'!S62-N66,0))</f>
      </c>
      <c r="AE66" s="134">
        <f>'1045Bi Dati di base lav.'!S62</f>
        <v>0</v>
      </c>
      <c r="AF66" s="134">
        <f t="shared" si="9"/>
      </c>
      <c r="AG66" s="139">
        <f>IF('1045Bi Dati di base lav.'!M62="",0,1)</f>
        <v>0</v>
      </c>
      <c r="AH66" s="143">
        <f t="shared" si="10"/>
        <v>0</v>
      </c>
      <c r="AI66" s="134">
        <f>IF('1045Bi Dati di base lav.'!M62="",0,'1045Bi Dati di base lav.'!M62)</f>
        <v>0</v>
      </c>
      <c r="AJ66" s="134">
        <f>IF('1045Bi Dati di base lav.'!M62="",0,'1045Bi Dati di base lav.'!O62)</f>
        <v>0</v>
      </c>
      <c r="AK66" s="158">
        <f>IF('1045Bi Dati di base lav.'!U62&gt;0,AA66,0)</f>
        <v>0</v>
      </c>
      <c r="AL66" s="140">
        <f>IF('1045Bi Dati di base lav.'!U62&gt;0,'1045Bi Dati di base lav.'!S62,0)</f>
        <v>0</v>
      </c>
      <c r="AM66" s="134">
        <f>'1045Bi Dati di base lav.'!M62</f>
        <v>0</v>
      </c>
      <c r="AN66" s="134">
        <f>'1045Bi Dati di base lav.'!O62</f>
        <v>0</v>
      </c>
      <c r="AO66" s="134">
        <f t="shared" si="17"/>
        <v>0</v>
      </c>
    </row>
    <row r="67" spans="1:41" s="135" customFormat="1" ht="16.5" customHeight="1">
      <c r="A67" s="159">
        <f>IF('1045Bi Dati di base lav.'!A63="","",'1045Bi Dati di base lav.'!A63)</f>
      </c>
      <c r="B67" s="160">
        <f>IF('1045Bi Dati di base lav.'!B63="","",'1045Bi Dati di base lav.'!B63)</f>
      </c>
      <c r="C67" s="161">
        <f>IF('1045Bi Dati di base lav.'!C63="","",'1045Bi Dati di base lav.'!C63)</f>
      </c>
      <c r="D67" s="232">
        <f>IF('1045Bi Dati di base lav.'!AF63="","",IF('1045Bi Dati di base lav.'!AF63*E67&gt;'1045Ai Domanda'!$B$28,'1045Ai Domanda'!$B$28/E67,'1045Bi Dati di base lav.'!AF63))</f>
      </c>
      <c r="E67" s="240">
        <f>IF('1045Bi Dati di base lav.'!M63="","",'1045Bi Dati di base lav.'!M63)</f>
      </c>
      <c r="F67" s="228">
        <f>IF('1045Bi Dati di base lav.'!N63="","",'1045Bi Dati di base lav.'!N63)</f>
      </c>
      <c r="G67" s="235">
        <f>IF('1045Bi Dati di base lav.'!O63="","",'1045Bi Dati di base lav.'!O63)</f>
      </c>
      <c r="H67" s="236">
        <f>IF('1045Bi Dati di base lav.'!P63="","",'1045Bi Dati di base lav.'!P63)</f>
      </c>
      <c r="I67" s="237">
        <f>IF('1045Bi Dati di base lav.'!Q63="","",'1045Bi Dati di base lav.'!Q63)</f>
      </c>
      <c r="J67" s="349">
        <f t="shared" si="18"/>
      </c>
      <c r="K67" s="240">
        <f t="shared" si="11"/>
      </c>
      <c r="L67" s="238">
        <f>IF('1045Bi Dati di base lav.'!R63="","",'1045Bi Dati di base lav.'!R63)</f>
      </c>
      <c r="M67" s="239">
        <f t="shared" si="12"/>
      </c>
      <c r="N67" s="350">
        <f t="shared" si="13"/>
      </c>
      <c r="O67" s="349">
        <f t="shared" si="14"/>
      </c>
      <c r="P67" s="240">
        <f t="shared" si="5"/>
      </c>
      <c r="Q67" s="238">
        <f t="shared" si="15"/>
      </c>
      <c r="R67" s="239">
        <f t="shared" si="16"/>
      </c>
      <c r="S67" s="240">
        <f>IF(N67="","",MAX((N67-AE67)*'1045Ai Domanda'!$B$30,0))</f>
      </c>
      <c r="T67" s="241">
        <f t="shared" si="6"/>
      </c>
      <c r="U67" s="151"/>
      <c r="V67" s="158">
        <f>IF('1045Bi Dati di base lav.'!L63="","",'1045Bi Dati di base lav.'!L63)</f>
      </c>
      <c r="W67" s="158">
        <f>IF($C67="","",'1045Ei Calcolo'!D67)</f>
      </c>
      <c r="X67" s="151">
        <f>IF(AND('1045Bi Dati di base lav.'!P63="",'1045Bi Dati di base lav.'!Q63=""),0,'1045Bi Dati di base lav.'!P63-'1045Bi Dati di base lav.'!Q63)</f>
        <v>0</v>
      </c>
      <c r="Y67" s="151">
        <f>IF(OR($C67="",'1045Bi Dati di base lav.'!M63="",F67="",'1045Bi Dati di base lav.'!O63="",X67=""),"",'1045Bi Dati di base lav.'!M63-F67-'1045Bi Dati di base lav.'!O63-X67)</f>
      </c>
      <c r="Z67" s="134">
        <f>IF(K67="","",K67-'1045Bi Dati di base lav.'!R63)</f>
      </c>
      <c r="AA67" s="134">
        <f t="shared" si="7"/>
      </c>
      <c r="AB67" s="134">
        <f t="shared" si="8"/>
      </c>
      <c r="AC67" s="134">
        <f t="shared" si="19"/>
      </c>
      <c r="AD67" s="134">
        <f>IF(OR($C67="",K67="",N67=""),"",MAX(O67+'1045Bi Dati di base lav.'!S63-N67,0))</f>
      </c>
      <c r="AE67" s="134">
        <f>'1045Bi Dati di base lav.'!S63</f>
        <v>0</v>
      </c>
      <c r="AF67" s="134">
        <f t="shared" si="9"/>
      </c>
      <c r="AG67" s="139">
        <f>IF('1045Bi Dati di base lav.'!M63="",0,1)</f>
        <v>0</v>
      </c>
      <c r="AH67" s="143">
        <f t="shared" si="10"/>
        <v>0</v>
      </c>
      <c r="AI67" s="134">
        <f>IF('1045Bi Dati di base lav.'!M63="",0,'1045Bi Dati di base lav.'!M63)</f>
        <v>0</v>
      </c>
      <c r="AJ67" s="134">
        <f>IF('1045Bi Dati di base lav.'!M63="",0,'1045Bi Dati di base lav.'!O63)</f>
        <v>0</v>
      </c>
      <c r="AK67" s="158">
        <f>IF('1045Bi Dati di base lav.'!U63&gt;0,AA67,0)</f>
        <v>0</v>
      </c>
      <c r="AL67" s="140">
        <f>IF('1045Bi Dati di base lav.'!U63&gt;0,'1045Bi Dati di base lav.'!S63,0)</f>
        <v>0</v>
      </c>
      <c r="AM67" s="134">
        <f>'1045Bi Dati di base lav.'!M63</f>
        <v>0</v>
      </c>
      <c r="AN67" s="134">
        <f>'1045Bi Dati di base lav.'!O63</f>
        <v>0</v>
      </c>
      <c r="AO67" s="134">
        <f t="shared" si="17"/>
        <v>0</v>
      </c>
    </row>
    <row r="68" spans="1:41" s="135" customFormat="1" ht="16.5" customHeight="1">
      <c r="A68" s="159">
        <f>IF('1045Bi Dati di base lav.'!A64="","",'1045Bi Dati di base lav.'!A64)</f>
      </c>
      <c r="B68" s="160">
        <f>IF('1045Bi Dati di base lav.'!B64="","",'1045Bi Dati di base lav.'!B64)</f>
      </c>
      <c r="C68" s="161">
        <f>IF('1045Bi Dati di base lav.'!C64="","",'1045Bi Dati di base lav.'!C64)</f>
      </c>
      <c r="D68" s="232">
        <f>IF('1045Bi Dati di base lav.'!AF64="","",IF('1045Bi Dati di base lav.'!AF64*E68&gt;'1045Ai Domanda'!$B$28,'1045Ai Domanda'!$B$28/E68,'1045Bi Dati di base lav.'!AF64))</f>
      </c>
      <c r="E68" s="240">
        <f>IF('1045Bi Dati di base lav.'!M64="","",'1045Bi Dati di base lav.'!M64)</f>
      </c>
      <c r="F68" s="228">
        <f>IF('1045Bi Dati di base lav.'!N64="","",'1045Bi Dati di base lav.'!N64)</f>
      </c>
      <c r="G68" s="235">
        <f>IF('1045Bi Dati di base lav.'!O64="","",'1045Bi Dati di base lav.'!O64)</f>
      </c>
      <c r="H68" s="236">
        <f>IF('1045Bi Dati di base lav.'!P64="","",'1045Bi Dati di base lav.'!P64)</f>
      </c>
      <c r="I68" s="237">
        <f>IF('1045Bi Dati di base lav.'!Q64="","",'1045Bi Dati di base lav.'!Q64)</f>
      </c>
      <c r="J68" s="349">
        <f t="shared" si="18"/>
      </c>
      <c r="K68" s="240">
        <f t="shared" si="11"/>
      </c>
      <c r="L68" s="238">
        <f>IF('1045Bi Dati di base lav.'!R64="","",'1045Bi Dati di base lav.'!R64)</f>
      </c>
      <c r="M68" s="239">
        <f t="shared" si="12"/>
      </c>
      <c r="N68" s="350">
        <f t="shared" si="13"/>
      </c>
      <c r="O68" s="349">
        <f t="shared" si="14"/>
      </c>
      <c r="P68" s="240">
        <f t="shared" si="5"/>
      </c>
      <c r="Q68" s="238">
        <f t="shared" si="15"/>
      </c>
      <c r="R68" s="239">
        <f t="shared" si="16"/>
      </c>
      <c r="S68" s="240">
        <f>IF(N68="","",MAX((N68-AE68)*'1045Ai Domanda'!$B$30,0))</f>
      </c>
      <c r="T68" s="241">
        <f t="shared" si="6"/>
      </c>
      <c r="U68" s="151"/>
      <c r="V68" s="158">
        <f>IF('1045Bi Dati di base lav.'!L64="","",'1045Bi Dati di base lav.'!L64)</f>
      </c>
      <c r="W68" s="158">
        <f>IF($C68="","",'1045Ei Calcolo'!D68)</f>
      </c>
      <c r="X68" s="151">
        <f>IF(AND('1045Bi Dati di base lav.'!P64="",'1045Bi Dati di base lav.'!Q64=""),0,'1045Bi Dati di base lav.'!P64-'1045Bi Dati di base lav.'!Q64)</f>
        <v>0</v>
      </c>
      <c r="Y68" s="151">
        <f>IF(OR($C68="",'1045Bi Dati di base lav.'!M64="",F68="",'1045Bi Dati di base lav.'!O64="",X68=""),"",'1045Bi Dati di base lav.'!M64-F68-'1045Bi Dati di base lav.'!O64-X68)</f>
      </c>
      <c r="Z68" s="134">
        <f>IF(K68="","",K68-'1045Bi Dati di base lav.'!R64)</f>
      </c>
      <c r="AA68" s="134">
        <f t="shared" si="7"/>
      </c>
      <c r="AB68" s="134">
        <f t="shared" si="8"/>
      </c>
      <c r="AC68" s="134">
        <f t="shared" si="19"/>
      </c>
      <c r="AD68" s="134">
        <f>IF(OR($C68="",K68="",N68=""),"",MAX(O68+'1045Bi Dati di base lav.'!S64-N68,0))</f>
      </c>
      <c r="AE68" s="134">
        <f>'1045Bi Dati di base lav.'!S64</f>
        <v>0</v>
      </c>
      <c r="AF68" s="134">
        <f t="shared" si="9"/>
      </c>
      <c r="AG68" s="139">
        <f>IF('1045Bi Dati di base lav.'!M64="",0,1)</f>
        <v>0</v>
      </c>
      <c r="AH68" s="143">
        <f t="shared" si="10"/>
        <v>0</v>
      </c>
      <c r="AI68" s="134">
        <f>IF('1045Bi Dati di base lav.'!M64="",0,'1045Bi Dati di base lav.'!M64)</f>
        <v>0</v>
      </c>
      <c r="AJ68" s="134">
        <f>IF('1045Bi Dati di base lav.'!M64="",0,'1045Bi Dati di base lav.'!O64)</f>
        <v>0</v>
      </c>
      <c r="AK68" s="158">
        <f>IF('1045Bi Dati di base lav.'!U64&gt;0,AA68,0)</f>
        <v>0</v>
      </c>
      <c r="AL68" s="140">
        <f>IF('1045Bi Dati di base lav.'!U64&gt;0,'1045Bi Dati di base lav.'!S64,0)</f>
        <v>0</v>
      </c>
      <c r="AM68" s="134">
        <f>'1045Bi Dati di base lav.'!M64</f>
        <v>0</v>
      </c>
      <c r="AN68" s="134">
        <f>'1045Bi Dati di base lav.'!O64</f>
        <v>0</v>
      </c>
      <c r="AO68" s="134">
        <f t="shared" si="17"/>
        <v>0</v>
      </c>
    </row>
    <row r="69" spans="1:41" s="135" customFormat="1" ht="16.5" customHeight="1">
      <c r="A69" s="159">
        <f>IF('1045Bi Dati di base lav.'!A65="","",'1045Bi Dati di base lav.'!A65)</f>
      </c>
      <c r="B69" s="160">
        <f>IF('1045Bi Dati di base lav.'!B65="","",'1045Bi Dati di base lav.'!B65)</f>
      </c>
      <c r="C69" s="161">
        <f>IF('1045Bi Dati di base lav.'!C65="","",'1045Bi Dati di base lav.'!C65)</f>
      </c>
      <c r="D69" s="232">
        <f>IF('1045Bi Dati di base lav.'!AF65="","",IF('1045Bi Dati di base lav.'!AF65*E69&gt;'1045Ai Domanda'!$B$28,'1045Ai Domanda'!$B$28/E69,'1045Bi Dati di base lav.'!AF65))</f>
      </c>
      <c r="E69" s="240">
        <f>IF('1045Bi Dati di base lav.'!M65="","",'1045Bi Dati di base lav.'!M65)</f>
      </c>
      <c r="F69" s="228">
        <f>IF('1045Bi Dati di base lav.'!N65="","",'1045Bi Dati di base lav.'!N65)</f>
      </c>
      <c r="G69" s="235">
        <f>IF('1045Bi Dati di base lav.'!O65="","",'1045Bi Dati di base lav.'!O65)</f>
      </c>
      <c r="H69" s="236">
        <f>IF('1045Bi Dati di base lav.'!P65="","",'1045Bi Dati di base lav.'!P65)</f>
      </c>
      <c r="I69" s="237">
        <f>IF('1045Bi Dati di base lav.'!Q65="","",'1045Bi Dati di base lav.'!Q65)</f>
      </c>
      <c r="J69" s="349">
        <f t="shared" si="18"/>
      </c>
      <c r="K69" s="240">
        <f t="shared" si="11"/>
      </c>
      <c r="L69" s="238">
        <f>IF('1045Bi Dati di base lav.'!R65="","",'1045Bi Dati di base lav.'!R65)</f>
      </c>
      <c r="M69" s="239">
        <f t="shared" si="12"/>
      </c>
      <c r="N69" s="350">
        <f t="shared" si="13"/>
      </c>
      <c r="O69" s="349">
        <f t="shared" si="14"/>
      </c>
      <c r="P69" s="240">
        <f t="shared" si="5"/>
      </c>
      <c r="Q69" s="238">
        <f t="shared" si="15"/>
      </c>
      <c r="R69" s="239">
        <f t="shared" si="16"/>
      </c>
      <c r="S69" s="240">
        <f>IF(N69="","",MAX((N69-AE69)*'1045Ai Domanda'!$B$30,0))</f>
      </c>
      <c r="T69" s="241">
        <f t="shared" si="6"/>
      </c>
      <c r="U69" s="151"/>
      <c r="V69" s="158">
        <f>IF('1045Bi Dati di base lav.'!L65="","",'1045Bi Dati di base lav.'!L65)</f>
      </c>
      <c r="W69" s="158">
        <f>IF($C69="","",'1045Ei Calcolo'!D69)</f>
      </c>
      <c r="X69" s="151">
        <f>IF(AND('1045Bi Dati di base lav.'!P65="",'1045Bi Dati di base lav.'!Q65=""),0,'1045Bi Dati di base lav.'!P65-'1045Bi Dati di base lav.'!Q65)</f>
        <v>0</v>
      </c>
      <c r="Y69" s="151">
        <f>IF(OR($C69="",'1045Bi Dati di base lav.'!M65="",F69="",'1045Bi Dati di base lav.'!O65="",X69=""),"",'1045Bi Dati di base lav.'!M65-F69-'1045Bi Dati di base lav.'!O65-X69)</f>
      </c>
      <c r="Z69" s="134">
        <f>IF(K69="","",K69-'1045Bi Dati di base lav.'!R65)</f>
      </c>
      <c r="AA69" s="134">
        <f t="shared" si="7"/>
      </c>
      <c r="AB69" s="134">
        <f t="shared" si="8"/>
      </c>
      <c r="AC69" s="134">
        <f t="shared" si="19"/>
      </c>
      <c r="AD69" s="134">
        <f>IF(OR($C69="",K69="",N69=""),"",MAX(O69+'1045Bi Dati di base lav.'!S65-N69,0))</f>
      </c>
      <c r="AE69" s="134">
        <f>'1045Bi Dati di base lav.'!S65</f>
        <v>0</v>
      </c>
      <c r="AF69" s="134">
        <f t="shared" si="9"/>
      </c>
      <c r="AG69" s="139">
        <f>IF('1045Bi Dati di base lav.'!M65="",0,1)</f>
        <v>0</v>
      </c>
      <c r="AH69" s="143">
        <f t="shared" si="10"/>
        <v>0</v>
      </c>
      <c r="AI69" s="134">
        <f>IF('1045Bi Dati di base lav.'!M65="",0,'1045Bi Dati di base lav.'!M65)</f>
        <v>0</v>
      </c>
      <c r="AJ69" s="134">
        <f>IF('1045Bi Dati di base lav.'!M65="",0,'1045Bi Dati di base lav.'!O65)</f>
        <v>0</v>
      </c>
      <c r="AK69" s="158">
        <f>IF('1045Bi Dati di base lav.'!U65&gt;0,AA69,0)</f>
        <v>0</v>
      </c>
      <c r="AL69" s="140">
        <f>IF('1045Bi Dati di base lav.'!U65&gt;0,'1045Bi Dati di base lav.'!S65,0)</f>
        <v>0</v>
      </c>
      <c r="AM69" s="134">
        <f>'1045Bi Dati di base lav.'!M65</f>
        <v>0</v>
      </c>
      <c r="AN69" s="134">
        <f>'1045Bi Dati di base lav.'!O65</f>
        <v>0</v>
      </c>
      <c r="AO69" s="134">
        <f t="shared" si="17"/>
        <v>0</v>
      </c>
    </row>
    <row r="70" spans="1:41" s="135" customFormat="1" ht="16.5" customHeight="1">
      <c r="A70" s="159">
        <f>IF('1045Bi Dati di base lav.'!A66="","",'1045Bi Dati di base lav.'!A66)</f>
      </c>
      <c r="B70" s="160">
        <f>IF('1045Bi Dati di base lav.'!B66="","",'1045Bi Dati di base lav.'!B66)</f>
      </c>
      <c r="C70" s="161">
        <f>IF('1045Bi Dati di base lav.'!C66="","",'1045Bi Dati di base lav.'!C66)</f>
      </c>
      <c r="D70" s="232">
        <f>IF('1045Bi Dati di base lav.'!AF66="","",IF('1045Bi Dati di base lav.'!AF66*E70&gt;'1045Ai Domanda'!$B$28,'1045Ai Domanda'!$B$28/E70,'1045Bi Dati di base lav.'!AF66))</f>
      </c>
      <c r="E70" s="240">
        <f>IF('1045Bi Dati di base lav.'!M66="","",'1045Bi Dati di base lav.'!M66)</f>
      </c>
      <c r="F70" s="228">
        <f>IF('1045Bi Dati di base lav.'!N66="","",'1045Bi Dati di base lav.'!N66)</f>
      </c>
      <c r="G70" s="235">
        <f>IF('1045Bi Dati di base lav.'!O66="","",'1045Bi Dati di base lav.'!O66)</f>
      </c>
      <c r="H70" s="236">
        <f>IF('1045Bi Dati di base lav.'!P66="","",'1045Bi Dati di base lav.'!P66)</f>
      </c>
      <c r="I70" s="237">
        <f>IF('1045Bi Dati di base lav.'!Q66="","",'1045Bi Dati di base lav.'!Q66)</f>
      </c>
      <c r="J70" s="349">
        <f t="shared" si="18"/>
      </c>
      <c r="K70" s="240">
        <f t="shared" si="11"/>
      </c>
      <c r="L70" s="238">
        <f>IF('1045Bi Dati di base lav.'!R66="","",'1045Bi Dati di base lav.'!R66)</f>
      </c>
      <c r="M70" s="239">
        <f t="shared" si="12"/>
      </c>
      <c r="N70" s="350">
        <f t="shared" si="13"/>
      </c>
      <c r="O70" s="349">
        <f t="shared" si="14"/>
      </c>
      <c r="P70" s="240">
        <f t="shared" si="5"/>
      </c>
      <c r="Q70" s="238">
        <f t="shared" si="15"/>
      </c>
      <c r="R70" s="239">
        <f t="shared" si="16"/>
      </c>
      <c r="S70" s="240">
        <f>IF(N70="","",MAX((N70-AE70)*'1045Ai Domanda'!$B$30,0))</f>
      </c>
      <c r="T70" s="241">
        <f t="shared" si="6"/>
      </c>
      <c r="U70" s="151"/>
      <c r="V70" s="158">
        <f>IF('1045Bi Dati di base lav.'!L66="","",'1045Bi Dati di base lav.'!L66)</f>
      </c>
      <c r="W70" s="158">
        <f>IF($C70="","",'1045Ei Calcolo'!D70)</f>
      </c>
      <c r="X70" s="151">
        <f>IF(AND('1045Bi Dati di base lav.'!P66="",'1045Bi Dati di base lav.'!Q66=""),0,'1045Bi Dati di base lav.'!P66-'1045Bi Dati di base lav.'!Q66)</f>
        <v>0</v>
      </c>
      <c r="Y70" s="151">
        <f>IF(OR($C70="",'1045Bi Dati di base lav.'!M66="",F70="",'1045Bi Dati di base lav.'!O66="",X70=""),"",'1045Bi Dati di base lav.'!M66-F70-'1045Bi Dati di base lav.'!O66-X70)</f>
      </c>
      <c r="Z70" s="134">
        <f>IF(K70="","",K70-'1045Bi Dati di base lav.'!R66)</f>
      </c>
      <c r="AA70" s="134">
        <f t="shared" si="7"/>
      </c>
      <c r="AB70" s="134">
        <f t="shared" si="8"/>
      </c>
      <c r="AC70" s="134">
        <f t="shared" si="19"/>
      </c>
      <c r="AD70" s="134">
        <f>IF(OR($C70="",K70="",N70=""),"",MAX(O70+'1045Bi Dati di base lav.'!S66-N70,0))</f>
      </c>
      <c r="AE70" s="134">
        <f>'1045Bi Dati di base lav.'!S66</f>
        <v>0</v>
      </c>
      <c r="AF70" s="134">
        <f t="shared" si="9"/>
      </c>
      <c r="AG70" s="139">
        <f>IF('1045Bi Dati di base lav.'!M66="",0,1)</f>
        <v>0</v>
      </c>
      <c r="AH70" s="143">
        <f t="shared" si="10"/>
        <v>0</v>
      </c>
      <c r="AI70" s="134">
        <f>IF('1045Bi Dati di base lav.'!M66="",0,'1045Bi Dati di base lav.'!M66)</f>
        <v>0</v>
      </c>
      <c r="AJ70" s="134">
        <f>IF('1045Bi Dati di base lav.'!M66="",0,'1045Bi Dati di base lav.'!O66)</f>
        <v>0</v>
      </c>
      <c r="AK70" s="158">
        <f>IF('1045Bi Dati di base lav.'!U66&gt;0,AA70,0)</f>
        <v>0</v>
      </c>
      <c r="AL70" s="140">
        <f>IF('1045Bi Dati di base lav.'!U66&gt;0,'1045Bi Dati di base lav.'!S66,0)</f>
        <v>0</v>
      </c>
      <c r="AM70" s="134">
        <f>'1045Bi Dati di base lav.'!M66</f>
        <v>0</v>
      </c>
      <c r="AN70" s="134">
        <f>'1045Bi Dati di base lav.'!O66</f>
        <v>0</v>
      </c>
      <c r="AO70" s="134">
        <f t="shared" si="17"/>
        <v>0</v>
      </c>
    </row>
    <row r="71" spans="1:41" s="135" customFormat="1" ht="16.5" customHeight="1">
      <c r="A71" s="159">
        <f>IF('1045Bi Dati di base lav.'!A67="","",'1045Bi Dati di base lav.'!A67)</f>
      </c>
      <c r="B71" s="160">
        <f>IF('1045Bi Dati di base lav.'!B67="","",'1045Bi Dati di base lav.'!B67)</f>
      </c>
      <c r="C71" s="161">
        <f>IF('1045Bi Dati di base lav.'!C67="","",'1045Bi Dati di base lav.'!C67)</f>
      </c>
      <c r="D71" s="232">
        <f>IF('1045Bi Dati di base lav.'!AF67="","",IF('1045Bi Dati di base lav.'!AF67*E71&gt;'1045Ai Domanda'!$B$28,'1045Ai Domanda'!$B$28/E71,'1045Bi Dati di base lav.'!AF67))</f>
      </c>
      <c r="E71" s="240">
        <f>IF('1045Bi Dati di base lav.'!M67="","",'1045Bi Dati di base lav.'!M67)</f>
      </c>
      <c r="F71" s="228">
        <f>IF('1045Bi Dati di base lav.'!N67="","",'1045Bi Dati di base lav.'!N67)</f>
      </c>
      <c r="G71" s="235">
        <f>IF('1045Bi Dati di base lav.'!O67="","",'1045Bi Dati di base lav.'!O67)</f>
      </c>
      <c r="H71" s="236">
        <f>IF('1045Bi Dati di base lav.'!P67="","",'1045Bi Dati di base lav.'!P67)</f>
      </c>
      <c r="I71" s="237">
        <f>IF('1045Bi Dati di base lav.'!Q67="","",'1045Bi Dati di base lav.'!Q67)</f>
      </c>
      <c r="J71" s="349">
        <f t="shared" si="18"/>
      </c>
      <c r="K71" s="240">
        <f t="shared" si="11"/>
      </c>
      <c r="L71" s="238">
        <f>IF('1045Bi Dati di base lav.'!R67="","",'1045Bi Dati di base lav.'!R67)</f>
      </c>
      <c r="M71" s="239">
        <f t="shared" si="12"/>
      </c>
      <c r="N71" s="350">
        <f t="shared" si="13"/>
      </c>
      <c r="O71" s="349">
        <f t="shared" si="14"/>
      </c>
      <c r="P71" s="240">
        <f t="shared" si="5"/>
      </c>
      <c r="Q71" s="238">
        <f t="shared" si="15"/>
      </c>
      <c r="R71" s="239">
        <f t="shared" si="16"/>
      </c>
      <c r="S71" s="240">
        <f>IF(N71="","",MAX((N71-AE71)*'1045Ai Domanda'!$B$30,0))</f>
      </c>
      <c r="T71" s="241">
        <f t="shared" si="6"/>
      </c>
      <c r="U71" s="151"/>
      <c r="V71" s="158">
        <f>IF('1045Bi Dati di base lav.'!L67="","",'1045Bi Dati di base lav.'!L67)</f>
      </c>
      <c r="W71" s="158">
        <f>IF($C71="","",'1045Ei Calcolo'!D71)</f>
      </c>
      <c r="X71" s="151">
        <f>IF(AND('1045Bi Dati di base lav.'!P67="",'1045Bi Dati di base lav.'!Q67=""),0,'1045Bi Dati di base lav.'!P67-'1045Bi Dati di base lav.'!Q67)</f>
        <v>0</v>
      </c>
      <c r="Y71" s="151">
        <f>IF(OR($C71="",'1045Bi Dati di base lav.'!M67="",F71="",'1045Bi Dati di base lav.'!O67="",X71=""),"",'1045Bi Dati di base lav.'!M67-F71-'1045Bi Dati di base lav.'!O67-X71)</f>
      </c>
      <c r="Z71" s="134">
        <f>IF(K71="","",K71-'1045Bi Dati di base lav.'!R67)</f>
      </c>
      <c r="AA71" s="134">
        <f t="shared" si="7"/>
      </c>
      <c r="AB71" s="134">
        <f t="shared" si="8"/>
      </c>
      <c r="AC71" s="134">
        <f t="shared" si="19"/>
      </c>
      <c r="AD71" s="134">
        <f>IF(OR($C71="",K71="",N71=""),"",MAX(O71+'1045Bi Dati di base lav.'!S67-N71,0))</f>
      </c>
      <c r="AE71" s="134">
        <f>'1045Bi Dati di base lav.'!S67</f>
        <v>0</v>
      </c>
      <c r="AF71" s="134">
        <f t="shared" si="9"/>
      </c>
      <c r="AG71" s="139">
        <f>IF('1045Bi Dati di base lav.'!M67="",0,1)</f>
        <v>0</v>
      </c>
      <c r="AH71" s="143">
        <f t="shared" si="10"/>
        <v>0</v>
      </c>
      <c r="AI71" s="134">
        <f>IF('1045Bi Dati di base lav.'!M67="",0,'1045Bi Dati di base lav.'!M67)</f>
        <v>0</v>
      </c>
      <c r="AJ71" s="134">
        <f>IF('1045Bi Dati di base lav.'!M67="",0,'1045Bi Dati di base lav.'!O67)</f>
        <v>0</v>
      </c>
      <c r="AK71" s="158">
        <f>IF('1045Bi Dati di base lav.'!U67&gt;0,AA71,0)</f>
        <v>0</v>
      </c>
      <c r="AL71" s="140">
        <f>IF('1045Bi Dati di base lav.'!U67&gt;0,'1045Bi Dati di base lav.'!S67,0)</f>
        <v>0</v>
      </c>
      <c r="AM71" s="134">
        <f>'1045Bi Dati di base lav.'!M67</f>
        <v>0</v>
      </c>
      <c r="AN71" s="134">
        <f>'1045Bi Dati di base lav.'!O67</f>
        <v>0</v>
      </c>
      <c r="AO71" s="134">
        <f t="shared" si="17"/>
        <v>0</v>
      </c>
    </row>
    <row r="72" spans="1:41" s="135" customFormat="1" ht="16.5" customHeight="1">
      <c r="A72" s="159">
        <f>IF('1045Bi Dati di base lav.'!A68="","",'1045Bi Dati di base lav.'!A68)</f>
      </c>
      <c r="B72" s="160">
        <f>IF('1045Bi Dati di base lav.'!B68="","",'1045Bi Dati di base lav.'!B68)</f>
      </c>
      <c r="C72" s="161">
        <f>IF('1045Bi Dati di base lav.'!C68="","",'1045Bi Dati di base lav.'!C68)</f>
      </c>
      <c r="D72" s="232">
        <f>IF('1045Bi Dati di base lav.'!AF68="","",IF('1045Bi Dati di base lav.'!AF68*E72&gt;'1045Ai Domanda'!$B$28,'1045Ai Domanda'!$B$28/E72,'1045Bi Dati di base lav.'!AF68))</f>
      </c>
      <c r="E72" s="240">
        <f>IF('1045Bi Dati di base lav.'!M68="","",'1045Bi Dati di base lav.'!M68)</f>
      </c>
      <c r="F72" s="228">
        <f>IF('1045Bi Dati di base lav.'!N68="","",'1045Bi Dati di base lav.'!N68)</f>
      </c>
      <c r="G72" s="235">
        <f>IF('1045Bi Dati di base lav.'!O68="","",'1045Bi Dati di base lav.'!O68)</f>
      </c>
      <c r="H72" s="236">
        <f>IF('1045Bi Dati di base lav.'!P68="","",'1045Bi Dati di base lav.'!P68)</f>
      </c>
      <c r="I72" s="237">
        <f>IF('1045Bi Dati di base lav.'!Q68="","",'1045Bi Dati di base lav.'!Q68)</f>
      </c>
      <c r="J72" s="349">
        <f t="shared" si="18"/>
      </c>
      <c r="K72" s="240">
        <f t="shared" si="11"/>
      </c>
      <c r="L72" s="238">
        <f>IF('1045Bi Dati di base lav.'!R68="","",'1045Bi Dati di base lav.'!R68)</f>
      </c>
      <c r="M72" s="239">
        <f t="shared" si="12"/>
      </c>
      <c r="N72" s="350">
        <f t="shared" si="13"/>
      </c>
      <c r="O72" s="349">
        <f t="shared" si="14"/>
      </c>
      <c r="P72" s="240">
        <f t="shared" si="5"/>
      </c>
      <c r="Q72" s="238">
        <f t="shared" si="15"/>
      </c>
      <c r="R72" s="239">
        <f t="shared" si="16"/>
      </c>
      <c r="S72" s="240">
        <f>IF(N72="","",MAX((N72-AE72)*'1045Ai Domanda'!$B$30,0))</f>
      </c>
      <c r="T72" s="241">
        <f t="shared" si="6"/>
      </c>
      <c r="U72" s="151"/>
      <c r="V72" s="158">
        <f>IF('1045Bi Dati di base lav.'!L68="","",'1045Bi Dati di base lav.'!L68)</f>
      </c>
      <c r="W72" s="158">
        <f>IF($C72="","",'1045Ei Calcolo'!D72)</f>
      </c>
      <c r="X72" s="151">
        <f>IF(AND('1045Bi Dati di base lav.'!P68="",'1045Bi Dati di base lav.'!Q68=""),0,'1045Bi Dati di base lav.'!P68-'1045Bi Dati di base lav.'!Q68)</f>
        <v>0</v>
      </c>
      <c r="Y72" s="151">
        <f>IF(OR($C72="",'1045Bi Dati di base lav.'!M68="",F72="",'1045Bi Dati di base lav.'!O68="",X72=""),"",'1045Bi Dati di base lav.'!M68-F72-'1045Bi Dati di base lav.'!O68-X72)</f>
      </c>
      <c r="Z72" s="134">
        <f>IF(K72="","",K72-'1045Bi Dati di base lav.'!R68)</f>
      </c>
      <c r="AA72" s="134">
        <f t="shared" si="7"/>
      </c>
      <c r="AB72" s="134">
        <f t="shared" si="8"/>
      </c>
      <c r="AC72" s="134">
        <f t="shared" si="19"/>
      </c>
      <c r="AD72" s="134">
        <f>IF(OR($C72="",K72="",N72=""),"",MAX(O72+'1045Bi Dati di base lav.'!S68-N72,0))</f>
      </c>
      <c r="AE72" s="134">
        <f>'1045Bi Dati di base lav.'!S68</f>
        <v>0</v>
      </c>
      <c r="AF72" s="134">
        <f t="shared" si="9"/>
      </c>
      <c r="AG72" s="139">
        <f>IF('1045Bi Dati di base lav.'!M68="",0,1)</f>
        <v>0</v>
      </c>
      <c r="AH72" s="143">
        <f t="shared" si="10"/>
        <v>0</v>
      </c>
      <c r="AI72" s="134">
        <f>IF('1045Bi Dati di base lav.'!M68="",0,'1045Bi Dati di base lav.'!M68)</f>
        <v>0</v>
      </c>
      <c r="AJ72" s="134">
        <f>IF('1045Bi Dati di base lav.'!M68="",0,'1045Bi Dati di base lav.'!O68)</f>
        <v>0</v>
      </c>
      <c r="AK72" s="158">
        <f>IF('1045Bi Dati di base lav.'!U68&gt;0,AA72,0)</f>
        <v>0</v>
      </c>
      <c r="AL72" s="140">
        <f>IF('1045Bi Dati di base lav.'!U68&gt;0,'1045Bi Dati di base lav.'!S68,0)</f>
        <v>0</v>
      </c>
      <c r="AM72" s="134">
        <f>'1045Bi Dati di base lav.'!M68</f>
        <v>0</v>
      </c>
      <c r="AN72" s="134">
        <f>'1045Bi Dati di base lav.'!O68</f>
        <v>0</v>
      </c>
      <c r="AO72" s="134">
        <f t="shared" si="17"/>
        <v>0</v>
      </c>
    </row>
    <row r="73" spans="1:41" s="135" customFormat="1" ht="16.5" customHeight="1">
      <c r="A73" s="159">
        <f>IF('1045Bi Dati di base lav.'!A69="","",'1045Bi Dati di base lav.'!A69)</f>
      </c>
      <c r="B73" s="160">
        <f>IF('1045Bi Dati di base lav.'!B69="","",'1045Bi Dati di base lav.'!B69)</f>
      </c>
      <c r="C73" s="161">
        <f>IF('1045Bi Dati di base lav.'!C69="","",'1045Bi Dati di base lav.'!C69)</f>
      </c>
      <c r="D73" s="232">
        <f>IF('1045Bi Dati di base lav.'!AF69="","",IF('1045Bi Dati di base lav.'!AF69*E73&gt;'1045Ai Domanda'!$B$28,'1045Ai Domanda'!$B$28/E73,'1045Bi Dati di base lav.'!AF69))</f>
      </c>
      <c r="E73" s="240">
        <f>IF('1045Bi Dati di base lav.'!M69="","",'1045Bi Dati di base lav.'!M69)</f>
      </c>
      <c r="F73" s="228">
        <f>IF('1045Bi Dati di base lav.'!N69="","",'1045Bi Dati di base lav.'!N69)</f>
      </c>
      <c r="G73" s="235">
        <f>IF('1045Bi Dati di base lav.'!O69="","",'1045Bi Dati di base lav.'!O69)</f>
      </c>
      <c r="H73" s="236">
        <f>IF('1045Bi Dati di base lav.'!P69="","",'1045Bi Dati di base lav.'!P69)</f>
      </c>
      <c r="I73" s="237">
        <f>IF('1045Bi Dati di base lav.'!Q69="","",'1045Bi Dati di base lav.'!Q69)</f>
      </c>
      <c r="J73" s="349">
        <f t="shared" si="18"/>
      </c>
      <c r="K73" s="240">
        <f t="shared" si="11"/>
      </c>
      <c r="L73" s="238">
        <f>IF('1045Bi Dati di base lav.'!R69="","",'1045Bi Dati di base lav.'!R69)</f>
      </c>
      <c r="M73" s="239">
        <f t="shared" si="12"/>
      </c>
      <c r="N73" s="350">
        <f t="shared" si="13"/>
      </c>
      <c r="O73" s="349">
        <f t="shared" si="14"/>
      </c>
      <c r="P73" s="240">
        <f t="shared" si="5"/>
      </c>
      <c r="Q73" s="238">
        <f t="shared" si="15"/>
      </c>
      <c r="R73" s="239">
        <f t="shared" si="16"/>
      </c>
      <c r="S73" s="240">
        <f>IF(N73="","",MAX((N73-AE73)*'1045Ai Domanda'!$B$30,0))</f>
      </c>
      <c r="T73" s="241">
        <f t="shared" si="6"/>
      </c>
      <c r="U73" s="151"/>
      <c r="V73" s="158">
        <f>IF('1045Bi Dati di base lav.'!L69="","",'1045Bi Dati di base lav.'!L69)</f>
      </c>
      <c r="W73" s="158">
        <f>IF($C73="","",'1045Ei Calcolo'!D73)</f>
      </c>
      <c r="X73" s="151">
        <f>IF(AND('1045Bi Dati di base lav.'!P69="",'1045Bi Dati di base lav.'!Q69=""),0,'1045Bi Dati di base lav.'!P69-'1045Bi Dati di base lav.'!Q69)</f>
        <v>0</v>
      </c>
      <c r="Y73" s="151">
        <f>IF(OR($C73="",'1045Bi Dati di base lav.'!M69="",F73="",'1045Bi Dati di base lav.'!O69="",X73=""),"",'1045Bi Dati di base lav.'!M69-F73-'1045Bi Dati di base lav.'!O69-X73)</f>
      </c>
      <c r="Z73" s="134">
        <f>IF(K73="","",K73-'1045Bi Dati di base lav.'!R69)</f>
      </c>
      <c r="AA73" s="134">
        <f t="shared" si="7"/>
      </c>
      <c r="AB73" s="134">
        <f t="shared" si="8"/>
      </c>
      <c r="AC73" s="134">
        <f t="shared" si="19"/>
      </c>
      <c r="AD73" s="134">
        <f>IF(OR($C73="",K73="",N73=""),"",MAX(O73+'1045Bi Dati di base lav.'!S69-N73,0))</f>
      </c>
      <c r="AE73" s="134">
        <f>'1045Bi Dati di base lav.'!S69</f>
        <v>0</v>
      </c>
      <c r="AF73" s="134">
        <f t="shared" si="9"/>
      </c>
      <c r="AG73" s="139">
        <f>IF('1045Bi Dati di base lav.'!M69="",0,1)</f>
        <v>0</v>
      </c>
      <c r="AH73" s="143">
        <f t="shared" si="10"/>
        <v>0</v>
      </c>
      <c r="AI73" s="134">
        <f>IF('1045Bi Dati di base lav.'!M69="",0,'1045Bi Dati di base lav.'!M69)</f>
        <v>0</v>
      </c>
      <c r="AJ73" s="134">
        <f>IF('1045Bi Dati di base lav.'!M69="",0,'1045Bi Dati di base lav.'!O69)</f>
        <v>0</v>
      </c>
      <c r="AK73" s="158">
        <f>IF('1045Bi Dati di base lav.'!U69&gt;0,AA73,0)</f>
        <v>0</v>
      </c>
      <c r="AL73" s="140">
        <f>IF('1045Bi Dati di base lav.'!U69&gt;0,'1045Bi Dati di base lav.'!S69,0)</f>
        <v>0</v>
      </c>
      <c r="AM73" s="134">
        <f>'1045Bi Dati di base lav.'!M69</f>
        <v>0</v>
      </c>
      <c r="AN73" s="134">
        <f>'1045Bi Dati di base lav.'!O69</f>
        <v>0</v>
      </c>
      <c r="AO73" s="134">
        <f t="shared" si="17"/>
        <v>0</v>
      </c>
    </row>
    <row r="74" spans="1:41" s="135" customFormat="1" ht="16.5" customHeight="1">
      <c r="A74" s="159">
        <f>IF('1045Bi Dati di base lav.'!A70="","",'1045Bi Dati di base lav.'!A70)</f>
      </c>
      <c r="B74" s="160">
        <f>IF('1045Bi Dati di base lav.'!B70="","",'1045Bi Dati di base lav.'!B70)</f>
      </c>
      <c r="C74" s="161">
        <f>IF('1045Bi Dati di base lav.'!C70="","",'1045Bi Dati di base lav.'!C70)</f>
      </c>
      <c r="D74" s="232">
        <f>IF('1045Bi Dati di base lav.'!AF70="","",IF('1045Bi Dati di base lav.'!AF70*E74&gt;'1045Ai Domanda'!$B$28,'1045Ai Domanda'!$B$28/E74,'1045Bi Dati di base lav.'!AF70))</f>
      </c>
      <c r="E74" s="240">
        <f>IF('1045Bi Dati di base lav.'!M70="","",'1045Bi Dati di base lav.'!M70)</f>
      </c>
      <c r="F74" s="228">
        <f>IF('1045Bi Dati di base lav.'!N70="","",'1045Bi Dati di base lav.'!N70)</f>
      </c>
      <c r="G74" s="235">
        <f>IF('1045Bi Dati di base lav.'!O70="","",'1045Bi Dati di base lav.'!O70)</f>
      </c>
      <c r="H74" s="236">
        <f>IF('1045Bi Dati di base lav.'!P70="","",'1045Bi Dati di base lav.'!P70)</f>
      </c>
      <c r="I74" s="237">
        <f>IF('1045Bi Dati di base lav.'!Q70="","",'1045Bi Dati di base lav.'!Q70)</f>
      </c>
      <c r="J74" s="349">
        <f t="shared" si="18"/>
      </c>
      <c r="K74" s="240">
        <f t="shared" si="11"/>
      </c>
      <c r="L74" s="238">
        <f>IF('1045Bi Dati di base lav.'!R70="","",'1045Bi Dati di base lav.'!R70)</f>
      </c>
      <c r="M74" s="239">
        <f t="shared" si="12"/>
      </c>
      <c r="N74" s="350">
        <f t="shared" si="13"/>
      </c>
      <c r="O74" s="349">
        <f t="shared" si="14"/>
      </c>
      <c r="P74" s="240">
        <f t="shared" si="5"/>
      </c>
      <c r="Q74" s="238">
        <f t="shared" si="15"/>
      </c>
      <c r="R74" s="239">
        <f t="shared" si="16"/>
      </c>
      <c r="S74" s="240">
        <f>IF(N74="","",MAX((N74-AE74)*'1045Ai Domanda'!$B$30,0))</f>
      </c>
      <c r="T74" s="241">
        <f t="shared" si="6"/>
      </c>
      <c r="U74" s="151"/>
      <c r="V74" s="158">
        <f>IF('1045Bi Dati di base lav.'!L70="","",'1045Bi Dati di base lav.'!L70)</f>
      </c>
      <c r="W74" s="158">
        <f>IF($C74="","",'1045Ei Calcolo'!D74)</f>
      </c>
      <c r="X74" s="151">
        <f>IF(AND('1045Bi Dati di base lav.'!P70="",'1045Bi Dati di base lav.'!Q70=""),0,'1045Bi Dati di base lav.'!P70-'1045Bi Dati di base lav.'!Q70)</f>
        <v>0</v>
      </c>
      <c r="Y74" s="151">
        <f>IF(OR($C74="",'1045Bi Dati di base lav.'!M70="",F74="",'1045Bi Dati di base lav.'!O70="",X74=""),"",'1045Bi Dati di base lav.'!M70-F74-'1045Bi Dati di base lav.'!O70-X74)</f>
      </c>
      <c r="Z74" s="134">
        <f>IF(K74="","",K74-'1045Bi Dati di base lav.'!R70)</f>
      </c>
      <c r="AA74" s="134">
        <f t="shared" si="7"/>
      </c>
      <c r="AB74" s="134">
        <f t="shared" si="8"/>
      </c>
      <c r="AC74" s="134">
        <f t="shared" si="19"/>
      </c>
      <c r="AD74" s="134">
        <f>IF(OR($C74="",K74="",N74=""),"",MAX(O74+'1045Bi Dati di base lav.'!S70-N74,0))</f>
      </c>
      <c r="AE74" s="134">
        <f>'1045Bi Dati di base lav.'!S70</f>
        <v>0</v>
      </c>
      <c r="AF74" s="134">
        <f t="shared" si="9"/>
      </c>
      <c r="AG74" s="139">
        <f>IF('1045Bi Dati di base lav.'!M70="",0,1)</f>
        <v>0</v>
      </c>
      <c r="AH74" s="143">
        <f t="shared" si="10"/>
        <v>0</v>
      </c>
      <c r="AI74" s="134">
        <f>IF('1045Bi Dati di base lav.'!M70="",0,'1045Bi Dati di base lav.'!M70)</f>
        <v>0</v>
      </c>
      <c r="AJ74" s="134">
        <f>IF('1045Bi Dati di base lav.'!M70="",0,'1045Bi Dati di base lav.'!O70)</f>
        <v>0</v>
      </c>
      <c r="AK74" s="158">
        <f>IF('1045Bi Dati di base lav.'!U70&gt;0,AA74,0)</f>
        <v>0</v>
      </c>
      <c r="AL74" s="140">
        <f>IF('1045Bi Dati di base lav.'!U70&gt;0,'1045Bi Dati di base lav.'!S70,0)</f>
        <v>0</v>
      </c>
      <c r="AM74" s="134">
        <f>'1045Bi Dati di base lav.'!M70</f>
        <v>0</v>
      </c>
      <c r="AN74" s="134">
        <f>'1045Bi Dati di base lav.'!O70</f>
        <v>0</v>
      </c>
      <c r="AO74" s="134">
        <f t="shared" si="17"/>
        <v>0</v>
      </c>
    </row>
    <row r="75" spans="1:41" s="135" customFormat="1" ht="16.5" customHeight="1">
      <c r="A75" s="159">
        <f>IF('1045Bi Dati di base lav.'!A71="","",'1045Bi Dati di base lav.'!A71)</f>
      </c>
      <c r="B75" s="160">
        <f>IF('1045Bi Dati di base lav.'!B71="","",'1045Bi Dati di base lav.'!B71)</f>
      </c>
      <c r="C75" s="161">
        <f>IF('1045Bi Dati di base lav.'!C71="","",'1045Bi Dati di base lav.'!C71)</f>
      </c>
      <c r="D75" s="232">
        <f>IF('1045Bi Dati di base lav.'!AF71="","",IF('1045Bi Dati di base lav.'!AF71*E75&gt;'1045Ai Domanda'!$B$28,'1045Ai Domanda'!$B$28/E75,'1045Bi Dati di base lav.'!AF71))</f>
      </c>
      <c r="E75" s="240">
        <f>IF('1045Bi Dati di base lav.'!M71="","",'1045Bi Dati di base lav.'!M71)</f>
      </c>
      <c r="F75" s="228">
        <f>IF('1045Bi Dati di base lav.'!N71="","",'1045Bi Dati di base lav.'!N71)</f>
      </c>
      <c r="G75" s="235">
        <f>IF('1045Bi Dati di base lav.'!O71="","",'1045Bi Dati di base lav.'!O71)</f>
      </c>
      <c r="H75" s="236">
        <f>IF('1045Bi Dati di base lav.'!P71="","",'1045Bi Dati di base lav.'!P71)</f>
      </c>
      <c r="I75" s="237">
        <f>IF('1045Bi Dati di base lav.'!Q71="","",'1045Bi Dati di base lav.'!Q71)</f>
      </c>
      <c r="J75" s="349">
        <f t="shared" si="18"/>
      </c>
      <c r="K75" s="240">
        <f t="shared" si="11"/>
      </c>
      <c r="L75" s="238">
        <f>IF('1045Bi Dati di base lav.'!R71="","",'1045Bi Dati di base lav.'!R71)</f>
      </c>
      <c r="M75" s="239">
        <f t="shared" si="12"/>
      </c>
      <c r="N75" s="350">
        <f t="shared" si="13"/>
      </c>
      <c r="O75" s="349">
        <f t="shared" si="14"/>
      </c>
      <c r="P75" s="240">
        <f t="shared" si="5"/>
      </c>
      <c r="Q75" s="238">
        <f t="shared" si="15"/>
      </c>
      <c r="R75" s="239">
        <f t="shared" si="16"/>
      </c>
      <c r="S75" s="240">
        <f>IF(N75="","",MAX((N75-AE75)*'1045Ai Domanda'!$B$30,0))</f>
      </c>
      <c r="T75" s="241">
        <f t="shared" si="6"/>
      </c>
      <c r="U75" s="151"/>
      <c r="V75" s="158">
        <f>IF('1045Bi Dati di base lav.'!L71="","",'1045Bi Dati di base lav.'!L71)</f>
      </c>
      <c r="W75" s="158">
        <f>IF($C75="","",'1045Ei Calcolo'!D75)</f>
      </c>
      <c r="X75" s="151">
        <f>IF(AND('1045Bi Dati di base lav.'!P71="",'1045Bi Dati di base lav.'!Q71=""),0,'1045Bi Dati di base lav.'!P71-'1045Bi Dati di base lav.'!Q71)</f>
        <v>0</v>
      </c>
      <c r="Y75" s="151">
        <f>IF(OR($C75="",'1045Bi Dati di base lav.'!M71="",F75="",'1045Bi Dati di base lav.'!O71="",X75=""),"",'1045Bi Dati di base lav.'!M71-F75-'1045Bi Dati di base lav.'!O71-X75)</f>
      </c>
      <c r="Z75" s="134">
        <f>IF(K75="","",K75-'1045Bi Dati di base lav.'!R71)</f>
      </c>
      <c r="AA75" s="134">
        <f t="shared" si="7"/>
      </c>
      <c r="AB75" s="134">
        <f t="shared" si="8"/>
      </c>
      <c r="AC75" s="134">
        <f t="shared" si="19"/>
      </c>
      <c r="AD75" s="134">
        <f>IF(OR($C75="",K75="",N75=""),"",MAX(O75+'1045Bi Dati di base lav.'!S71-N75,0))</f>
      </c>
      <c r="AE75" s="134">
        <f>'1045Bi Dati di base lav.'!S71</f>
        <v>0</v>
      </c>
      <c r="AF75" s="134">
        <f t="shared" si="9"/>
      </c>
      <c r="AG75" s="139">
        <f>IF('1045Bi Dati di base lav.'!M71="",0,1)</f>
        <v>0</v>
      </c>
      <c r="AH75" s="143">
        <f t="shared" si="10"/>
        <v>0</v>
      </c>
      <c r="AI75" s="134">
        <f>IF('1045Bi Dati di base lav.'!M71="",0,'1045Bi Dati di base lav.'!M71)</f>
        <v>0</v>
      </c>
      <c r="AJ75" s="134">
        <f>IF('1045Bi Dati di base lav.'!M71="",0,'1045Bi Dati di base lav.'!O71)</f>
        <v>0</v>
      </c>
      <c r="AK75" s="158">
        <f>IF('1045Bi Dati di base lav.'!U71&gt;0,AA75,0)</f>
        <v>0</v>
      </c>
      <c r="AL75" s="140">
        <f>IF('1045Bi Dati di base lav.'!U71&gt;0,'1045Bi Dati di base lav.'!S71,0)</f>
        <v>0</v>
      </c>
      <c r="AM75" s="134">
        <f>'1045Bi Dati di base lav.'!M71</f>
        <v>0</v>
      </c>
      <c r="AN75" s="134">
        <f>'1045Bi Dati di base lav.'!O71</f>
        <v>0</v>
      </c>
      <c r="AO75" s="134">
        <f t="shared" si="17"/>
        <v>0</v>
      </c>
    </row>
    <row r="76" spans="1:41" s="135" customFormat="1" ht="16.5" customHeight="1">
      <c r="A76" s="159">
        <f>IF('1045Bi Dati di base lav.'!A72="","",'1045Bi Dati di base lav.'!A72)</f>
      </c>
      <c r="B76" s="160">
        <f>IF('1045Bi Dati di base lav.'!B72="","",'1045Bi Dati di base lav.'!B72)</f>
      </c>
      <c r="C76" s="161">
        <f>IF('1045Bi Dati di base lav.'!C72="","",'1045Bi Dati di base lav.'!C72)</f>
      </c>
      <c r="D76" s="232">
        <f>IF('1045Bi Dati di base lav.'!AF72="","",IF('1045Bi Dati di base lav.'!AF72*E76&gt;'1045Ai Domanda'!$B$28,'1045Ai Domanda'!$B$28/E76,'1045Bi Dati di base lav.'!AF72))</f>
      </c>
      <c r="E76" s="240">
        <f>IF('1045Bi Dati di base lav.'!M72="","",'1045Bi Dati di base lav.'!M72)</f>
      </c>
      <c r="F76" s="228">
        <f>IF('1045Bi Dati di base lav.'!N72="","",'1045Bi Dati di base lav.'!N72)</f>
      </c>
      <c r="G76" s="235">
        <f>IF('1045Bi Dati di base lav.'!O72="","",'1045Bi Dati di base lav.'!O72)</f>
      </c>
      <c r="H76" s="236">
        <f>IF('1045Bi Dati di base lav.'!P72="","",'1045Bi Dati di base lav.'!P72)</f>
      </c>
      <c r="I76" s="237">
        <f>IF('1045Bi Dati di base lav.'!Q72="","",'1045Bi Dati di base lav.'!Q72)</f>
      </c>
      <c r="J76" s="349">
        <f aca="true" t="shared" si="20" ref="J76:J110">IF(A76="","",X76)</f>
      </c>
      <c r="K76" s="240">
        <f t="shared" si="11"/>
      </c>
      <c r="L76" s="238">
        <f>IF('1045Bi Dati di base lav.'!R72="","",'1045Bi Dati di base lav.'!R72)</f>
      </c>
      <c r="M76" s="239">
        <f t="shared" si="12"/>
      </c>
      <c r="N76" s="350">
        <f t="shared" si="13"/>
      </c>
      <c r="O76" s="349">
        <f t="shared" si="14"/>
      </c>
      <c r="P76" s="240">
        <f t="shared" si="5"/>
      </c>
      <c r="Q76" s="238">
        <f t="shared" si="15"/>
      </c>
      <c r="R76" s="239">
        <f t="shared" si="16"/>
      </c>
      <c r="S76" s="240">
        <f>IF(N76="","",MAX((N76-AE76)*'1045Ai Domanda'!$B$30,0))</f>
      </c>
      <c r="T76" s="241">
        <f t="shared" si="6"/>
      </c>
      <c r="U76" s="151"/>
      <c r="V76" s="158">
        <f>IF('1045Bi Dati di base lav.'!L72="","",'1045Bi Dati di base lav.'!L72)</f>
      </c>
      <c r="W76" s="158">
        <f>IF($C76="","",'1045Ei Calcolo'!D76)</f>
      </c>
      <c r="X76" s="151">
        <f>IF(AND('1045Bi Dati di base lav.'!P72="",'1045Bi Dati di base lav.'!Q72=""),0,'1045Bi Dati di base lav.'!P72-'1045Bi Dati di base lav.'!Q72)</f>
        <v>0</v>
      </c>
      <c r="Y76" s="151">
        <f>IF(OR($C76="",'1045Bi Dati di base lav.'!M72="",F76="",'1045Bi Dati di base lav.'!O72="",X76=""),"",'1045Bi Dati di base lav.'!M72-F76-'1045Bi Dati di base lav.'!O72-X76)</f>
      </c>
      <c r="Z76" s="134">
        <f>IF(K76="","",K76-'1045Bi Dati di base lav.'!R72)</f>
      </c>
      <c r="AA76" s="134">
        <f t="shared" si="7"/>
      </c>
      <c r="AB76" s="134">
        <f t="shared" si="8"/>
      </c>
      <c r="AC76" s="134">
        <f aca="true" t="shared" si="21" ref="AC76:AC110">IF(OR($C76="",D76="",N76=""),"",$AC$4/5*V76*D76*0.8)</f>
      </c>
      <c r="AD76" s="134">
        <f>IF(OR($C76="",K76="",N76=""),"",MAX(O76+'1045Bi Dati di base lav.'!S72-N76,0))</f>
      </c>
      <c r="AE76" s="134">
        <f>'1045Bi Dati di base lav.'!S72</f>
        <v>0</v>
      </c>
      <c r="AF76" s="134">
        <f t="shared" si="9"/>
      </c>
      <c r="AG76" s="139">
        <f>IF('1045Bi Dati di base lav.'!M72="",0,1)</f>
        <v>0</v>
      </c>
      <c r="AH76" s="143">
        <f t="shared" si="10"/>
        <v>0</v>
      </c>
      <c r="AI76" s="134">
        <f>IF('1045Bi Dati di base lav.'!M72="",0,'1045Bi Dati di base lav.'!M72)</f>
        <v>0</v>
      </c>
      <c r="AJ76" s="134">
        <f>IF('1045Bi Dati di base lav.'!M72="",0,'1045Bi Dati di base lav.'!O72)</f>
        <v>0</v>
      </c>
      <c r="AK76" s="158">
        <f>IF('1045Bi Dati di base lav.'!U72&gt;0,AA76,0)</f>
        <v>0</v>
      </c>
      <c r="AL76" s="140">
        <f>IF('1045Bi Dati di base lav.'!U72&gt;0,'1045Bi Dati di base lav.'!S72,0)</f>
        <v>0</v>
      </c>
      <c r="AM76" s="134">
        <f>'1045Bi Dati di base lav.'!M72</f>
        <v>0</v>
      </c>
      <c r="AN76" s="134">
        <f>'1045Bi Dati di base lav.'!O72</f>
        <v>0</v>
      </c>
      <c r="AO76" s="134">
        <f t="shared" si="17"/>
        <v>0</v>
      </c>
    </row>
    <row r="77" spans="1:41" s="135" customFormat="1" ht="16.5" customHeight="1">
      <c r="A77" s="159">
        <f>IF('1045Bi Dati di base lav.'!A73="","",'1045Bi Dati di base lav.'!A73)</f>
      </c>
      <c r="B77" s="160">
        <f>IF('1045Bi Dati di base lav.'!B73="","",'1045Bi Dati di base lav.'!B73)</f>
      </c>
      <c r="C77" s="161">
        <f>IF('1045Bi Dati di base lav.'!C73="","",'1045Bi Dati di base lav.'!C73)</f>
      </c>
      <c r="D77" s="232">
        <f>IF('1045Bi Dati di base lav.'!AF73="","",IF('1045Bi Dati di base lav.'!AF73*E77&gt;'1045Ai Domanda'!$B$28,'1045Ai Domanda'!$B$28/E77,'1045Bi Dati di base lav.'!AF73))</f>
      </c>
      <c r="E77" s="240">
        <f>IF('1045Bi Dati di base lav.'!M73="","",'1045Bi Dati di base lav.'!M73)</f>
      </c>
      <c r="F77" s="228">
        <f>IF('1045Bi Dati di base lav.'!N73="","",'1045Bi Dati di base lav.'!N73)</f>
      </c>
      <c r="G77" s="235">
        <f>IF('1045Bi Dati di base lav.'!O73="","",'1045Bi Dati di base lav.'!O73)</f>
      </c>
      <c r="H77" s="236">
        <f>IF('1045Bi Dati di base lav.'!P73="","",'1045Bi Dati di base lav.'!P73)</f>
      </c>
      <c r="I77" s="237">
        <f>IF('1045Bi Dati di base lav.'!Q73="","",'1045Bi Dati di base lav.'!Q73)</f>
      </c>
      <c r="J77" s="349">
        <f t="shared" si="20"/>
      </c>
      <c r="K77" s="240">
        <f t="shared" si="11"/>
      </c>
      <c r="L77" s="238">
        <f>IF('1045Bi Dati di base lav.'!R73="","",'1045Bi Dati di base lav.'!R73)</f>
      </c>
      <c r="M77" s="239">
        <f t="shared" si="12"/>
      </c>
      <c r="N77" s="350">
        <f t="shared" si="13"/>
      </c>
      <c r="O77" s="349">
        <f t="shared" si="14"/>
      </c>
      <c r="P77" s="240">
        <f aca="true" t="shared" si="22" ref="P77:P110">AD77</f>
      </c>
      <c r="Q77" s="238">
        <f t="shared" si="15"/>
      </c>
      <c r="R77" s="239">
        <f t="shared" si="16"/>
      </c>
      <c r="S77" s="240">
        <f>IF(N77="","",MAX((N77-AE77)*'1045Ai Domanda'!$B$30,0))</f>
      </c>
      <c r="T77" s="241">
        <f aca="true" t="shared" si="23" ref="T77:T110">IF(S77="","",R77+S77)</f>
      </c>
      <c r="U77" s="151"/>
      <c r="V77" s="158">
        <f>IF('1045Bi Dati di base lav.'!L73="","",'1045Bi Dati di base lav.'!L73)</f>
      </c>
      <c r="W77" s="158">
        <f>IF($C77="","",'1045Ei Calcolo'!D77)</f>
      </c>
      <c r="X77" s="151">
        <f>IF(AND('1045Bi Dati di base lav.'!P73="",'1045Bi Dati di base lav.'!Q73=""),0,'1045Bi Dati di base lav.'!P73-'1045Bi Dati di base lav.'!Q73)</f>
        <v>0</v>
      </c>
      <c r="Y77" s="151">
        <f>IF(OR($C77="",'1045Bi Dati di base lav.'!M73="",F77="",'1045Bi Dati di base lav.'!O73="",X77=""),"",'1045Bi Dati di base lav.'!M73-F77-'1045Bi Dati di base lav.'!O73-X77)</f>
      </c>
      <c r="Z77" s="134">
        <f>IF(K77="","",K77-'1045Bi Dati di base lav.'!R73)</f>
      </c>
      <c r="AA77" s="134">
        <f aca="true" t="shared" si="24" ref="AA77:AA110">IF(OR($C77="",K77="",D77="",M77&lt;0),"",MAX(M77*D77,0))</f>
      </c>
      <c r="AB77" s="134">
        <f aca="true" t="shared" si="25" ref="AB77:AB110">IF(OR($C77="",N77=""),"",AA77*0.8)</f>
      </c>
      <c r="AC77" s="134">
        <f t="shared" si="21"/>
      </c>
      <c r="AD77" s="134">
        <f>IF(OR($C77="",K77="",N77=""),"",MAX(O77+'1045Bi Dati di base lav.'!S73-N77,0))</f>
      </c>
      <c r="AE77" s="134">
        <f>'1045Bi Dati di base lav.'!S73</f>
        <v>0</v>
      </c>
      <c r="AF77" s="134">
        <f aca="true" t="shared" si="26" ref="AF77:AF110">IF(OR($C77="",N77=""),"",MAX(O77-Q77-AD77,0))</f>
      </c>
      <c r="AG77" s="139">
        <f>IF('1045Bi Dati di base lav.'!M73="",0,1)</f>
        <v>0</v>
      </c>
      <c r="AH77" s="143">
        <f aca="true" t="shared" si="27" ref="AH77:AH110">IF(R77="",0,IF(ROUND(R77,2)&lt;=0,0,1))</f>
        <v>0</v>
      </c>
      <c r="AI77" s="134">
        <f>IF('1045Bi Dati di base lav.'!M73="",0,'1045Bi Dati di base lav.'!M73)</f>
        <v>0</v>
      </c>
      <c r="AJ77" s="134">
        <f>IF('1045Bi Dati di base lav.'!M73="",0,'1045Bi Dati di base lav.'!O73)</f>
        <v>0</v>
      </c>
      <c r="AK77" s="158">
        <f>IF('1045Bi Dati di base lav.'!U73&gt;0,AA77,0)</f>
        <v>0</v>
      </c>
      <c r="AL77" s="140">
        <f>IF('1045Bi Dati di base lav.'!U73&gt;0,'1045Bi Dati di base lav.'!S73,0)</f>
        <v>0</v>
      </c>
      <c r="AM77" s="134">
        <f>'1045Bi Dati di base lav.'!M73</f>
        <v>0</v>
      </c>
      <c r="AN77" s="134">
        <f>'1045Bi Dati di base lav.'!O73</f>
        <v>0</v>
      </c>
      <c r="AO77" s="134">
        <f t="shared" si="17"/>
        <v>0</v>
      </c>
    </row>
    <row r="78" spans="1:41" s="135" customFormat="1" ht="16.5" customHeight="1">
      <c r="A78" s="159">
        <f>IF('1045Bi Dati di base lav.'!A74="","",'1045Bi Dati di base lav.'!A74)</f>
      </c>
      <c r="B78" s="160">
        <f>IF('1045Bi Dati di base lav.'!B74="","",'1045Bi Dati di base lav.'!B74)</f>
      </c>
      <c r="C78" s="161">
        <f>IF('1045Bi Dati di base lav.'!C74="","",'1045Bi Dati di base lav.'!C74)</f>
      </c>
      <c r="D78" s="232">
        <f>IF('1045Bi Dati di base lav.'!AF74="","",IF('1045Bi Dati di base lav.'!AF74*E78&gt;'1045Ai Domanda'!$B$28,'1045Ai Domanda'!$B$28/E78,'1045Bi Dati di base lav.'!AF74))</f>
      </c>
      <c r="E78" s="240">
        <f>IF('1045Bi Dati di base lav.'!M74="","",'1045Bi Dati di base lav.'!M74)</f>
      </c>
      <c r="F78" s="228">
        <f>IF('1045Bi Dati di base lav.'!N74="","",'1045Bi Dati di base lav.'!N74)</f>
      </c>
      <c r="G78" s="235">
        <f>IF('1045Bi Dati di base lav.'!O74="","",'1045Bi Dati di base lav.'!O74)</f>
      </c>
      <c r="H78" s="236">
        <f>IF('1045Bi Dati di base lav.'!P74="","",'1045Bi Dati di base lav.'!P74)</f>
      </c>
      <c r="I78" s="237">
        <f>IF('1045Bi Dati di base lav.'!Q74="","",'1045Bi Dati di base lav.'!Q74)</f>
      </c>
      <c r="J78" s="349">
        <f t="shared" si="20"/>
      </c>
      <c r="K78" s="240">
        <f t="shared" si="11"/>
      </c>
      <c r="L78" s="238">
        <f>IF('1045Bi Dati di base lav.'!R74="","",'1045Bi Dati di base lav.'!R74)</f>
      </c>
      <c r="M78" s="239">
        <f t="shared" si="12"/>
      </c>
      <c r="N78" s="350">
        <f t="shared" si="13"/>
      </c>
      <c r="O78" s="349">
        <f t="shared" si="14"/>
      </c>
      <c r="P78" s="240">
        <f t="shared" si="22"/>
      </c>
      <c r="Q78" s="238">
        <f t="shared" si="15"/>
      </c>
      <c r="R78" s="239">
        <f t="shared" si="16"/>
      </c>
      <c r="S78" s="240">
        <f>IF(N78="","",MAX((N78-AE78)*'1045Ai Domanda'!$B$30,0))</f>
      </c>
      <c r="T78" s="241">
        <f t="shared" si="23"/>
      </c>
      <c r="U78" s="151"/>
      <c r="V78" s="158">
        <f>IF('1045Bi Dati di base lav.'!L74="","",'1045Bi Dati di base lav.'!L74)</f>
      </c>
      <c r="W78" s="158">
        <f>IF($C78="","",'1045Ei Calcolo'!D78)</f>
      </c>
      <c r="X78" s="151">
        <f>IF(AND('1045Bi Dati di base lav.'!P74="",'1045Bi Dati di base lav.'!Q74=""),0,'1045Bi Dati di base lav.'!P74-'1045Bi Dati di base lav.'!Q74)</f>
        <v>0</v>
      </c>
      <c r="Y78" s="151">
        <f>IF(OR($C78="",'1045Bi Dati di base lav.'!M74="",F78="",'1045Bi Dati di base lav.'!O74="",X78=""),"",'1045Bi Dati di base lav.'!M74-F78-'1045Bi Dati di base lav.'!O74-X78)</f>
      </c>
      <c r="Z78" s="134">
        <f>IF(K78="","",K78-'1045Bi Dati di base lav.'!R74)</f>
      </c>
      <c r="AA78" s="134">
        <f t="shared" si="24"/>
      </c>
      <c r="AB78" s="134">
        <f t="shared" si="25"/>
      </c>
      <c r="AC78" s="134">
        <f t="shared" si="21"/>
      </c>
      <c r="AD78" s="134">
        <f>IF(OR($C78="",K78="",N78=""),"",MAX(O78+'1045Bi Dati di base lav.'!S74-N78,0))</f>
      </c>
      <c r="AE78" s="134">
        <f>'1045Bi Dati di base lav.'!S74</f>
        <v>0</v>
      </c>
      <c r="AF78" s="134">
        <f t="shared" si="26"/>
      </c>
      <c r="AG78" s="139">
        <f>IF('1045Bi Dati di base lav.'!M74="",0,1)</f>
        <v>0</v>
      </c>
      <c r="AH78" s="143">
        <f t="shared" si="27"/>
        <v>0</v>
      </c>
      <c r="AI78" s="134">
        <f>IF('1045Bi Dati di base lav.'!M74="",0,'1045Bi Dati di base lav.'!M74)</f>
        <v>0</v>
      </c>
      <c r="AJ78" s="134">
        <f>IF('1045Bi Dati di base lav.'!M74="",0,'1045Bi Dati di base lav.'!O74)</f>
        <v>0</v>
      </c>
      <c r="AK78" s="158">
        <f>IF('1045Bi Dati di base lav.'!U74&gt;0,AA78,0)</f>
        <v>0</v>
      </c>
      <c r="AL78" s="140">
        <f>IF('1045Bi Dati di base lav.'!U74&gt;0,'1045Bi Dati di base lav.'!S74,0)</f>
        <v>0</v>
      </c>
      <c r="AM78" s="134">
        <f>'1045Bi Dati di base lav.'!M74</f>
        <v>0</v>
      </c>
      <c r="AN78" s="134">
        <f>'1045Bi Dati di base lav.'!O74</f>
        <v>0</v>
      </c>
      <c r="AO78" s="134">
        <f t="shared" si="17"/>
        <v>0</v>
      </c>
    </row>
    <row r="79" spans="1:41" s="135" customFormat="1" ht="16.5" customHeight="1">
      <c r="A79" s="159">
        <f>IF('1045Bi Dati di base lav.'!A75="","",'1045Bi Dati di base lav.'!A75)</f>
      </c>
      <c r="B79" s="160">
        <f>IF('1045Bi Dati di base lav.'!B75="","",'1045Bi Dati di base lav.'!B75)</f>
      </c>
      <c r="C79" s="161">
        <f>IF('1045Bi Dati di base lav.'!C75="","",'1045Bi Dati di base lav.'!C75)</f>
      </c>
      <c r="D79" s="232">
        <f>IF('1045Bi Dati di base lav.'!AF75="","",IF('1045Bi Dati di base lav.'!AF75*E79&gt;'1045Ai Domanda'!$B$28,'1045Ai Domanda'!$B$28/E79,'1045Bi Dati di base lav.'!AF75))</f>
      </c>
      <c r="E79" s="240">
        <f>IF('1045Bi Dati di base lav.'!M75="","",'1045Bi Dati di base lav.'!M75)</f>
      </c>
      <c r="F79" s="228">
        <f>IF('1045Bi Dati di base lav.'!N75="","",'1045Bi Dati di base lav.'!N75)</f>
      </c>
      <c r="G79" s="235">
        <f>IF('1045Bi Dati di base lav.'!O75="","",'1045Bi Dati di base lav.'!O75)</f>
      </c>
      <c r="H79" s="236">
        <f>IF('1045Bi Dati di base lav.'!P75="","",'1045Bi Dati di base lav.'!P75)</f>
      </c>
      <c r="I79" s="237">
        <f>IF('1045Bi Dati di base lav.'!Q75="","",'1045Bi Dati di base lav.'!Q75)</f>
      </c>
      <c r="J79" s="349">
        <f t="shared" si="20"/>
      </c>
      <c r="K79" s="240">
        <f aca="true" t="shared" si="28" ref="K79:K110">Y79</f>
      </c>
      <c r="L79" s="238">
        <f>IF('1045Bi Dati di base lav.'!R75="","",'1045Bi Dati di base lav.'!R75)</f>
      </c>
      <c r="M79" s="239">
        <f aca="true" t="shared" si="29" ref="M79:M110">Z79</f>
      </c>
      <c r="N79" s="350">
        <f aca="true" t="shared" si="30" ref="N79:N110">AA79</f>
      </c>
      <c r="O79" s="349">
        <f aca="true" t="shared" si="31" ref="O79:O110">AB79</f>
      </c>
      <c r="P79" s="240">
        <f t="shared" si="22"/>
      </c>
      <c r="Q79" s="238">
        <f aca="true" t="shared" si="32" ref="Q79:Q110">AC79</f>
      </c>
      <c r="R79" s="239">
        <f aca="true" t="shared" si="33" ref="R79:R110">AF79</f>
      </c>
      <c r="S79" s="240">
        <f>IF(N79="","",MAX((N79-AE79)*'1045Ai Domanda'!$B$30,0))</f>
      </c>
      <c r="T79" s="241">
        <f t="shared" si="23"/>
      </c>
      <c r="U79" s="151"/>
      <c r="V79" s="158">
        <f>IF('1045Bi Dati di base lav.'!L75="","",'1045Bi Dati di base lav.'!L75)</f>
      </c>
      <c r="W79" s="158">
        <f>IF($C79="","",'1045Ei Calcolo'!D79)</f>
      </c>
      <c r="X79" s="151">
        <f>IF(AND('1045Bi Dati di base lav.'!P75="",'1045Bi Dati di base lav.'!Q75=""),0,'1045Bi Dati di base lav.'!P75-'1045Bi Dati di base lav.'!Q75)</f>
        <v>0</v>
      </c>
      <c r="Y79" s="151">
        <f>IF(OR($C79="",'1045Bi Dati di base lav.'!M75="",F79="",'1045Bi Dati di base lav.'!O75="",X79=""),"",'1045Bi Dati di base lav.'!M75-F79-'1045Bi Dati di base lav.'!O75-X79)</f>
      </c>
      <c r="Z79" s="134">
        <f>IF(K79="","",K79-'1045Bi Dati di base lav.'!R75)</f>
      </c>
      <c r="AA79" s="134">
        <f t="shared" si="24"/>
      </c>
      <c r="AB79" s="134">
        <f t="shared" si="25"/>
      </c>
      <c r="AC79" s="134">
        <f t="shared" si="21"/>
      </c>
      <c r="AD79" s="134">
        <f>IF(OR($C79="",K79="",N79=""),"",MAX(O79+'1045Bi Dati di base lav.'!S75-N79,0))</f>
      </c>
      <c r="AE79" s="134">
        <f>'1045Bi Dati di base lav.'!S75</f>
        <v>0</v>
      </c>
      <c r="AF79" s="134">
        <f t="shared" si="26"/>
      </c>
      <c r="AG79" s="139">
        <f>IF('1045Bi Dati di base lav.'!M75="",0,1)</f>
        <v>0</v>
      </c>
      <c r="AH79" s="143">
        <f t="shared" si="27"/>
        <v>0</v>
      </c>
      <c r="AI79" s="134">
        <f>IF('1045Bi Dati di base lav.'!M75="",0,'1045Bi Dati di base lav.'!M75)</f>
        <v>0</v>
      </c>
      <c r="AJ79" s="134">
        <f>IF('1045Bi Dati di base lav.'!M75="",0,'1045Bi Dati di base lav.'!O75)</f>
        <v>0</v>
      </c>
      <c r="AK79" s="158">
        <f>IF('1045Bi Dati di base lav.'!U75&gt;0,AA79,0)</f>
        <v>0</v>
      </c>
      <c r="AL79" s="140">
        <f>IF('1045Bi Dati di base lav.'!U75&gt;0,'1045Bi Dati di base lav.'!S75,0)</f>
        <v>0</v>
      </c>
      <c r="AM79" s="134">
        <f>'1045Bi Dati di base lav.'!M75</f>
        <v>0</v>
      </c>
      <c r="AN79" s="134">
        <f>'1045Bi Dati di base lav.'!O75</f>
        <v>0</v>
      </c>
      <c r="AO79" s="134">
        <f aca="true" t="shared" si="34" ref="AO79:AO110">IF(AK79="",0,MAX(AK79-AL79,0))</f>
        <v>0</v>
      </c>
    </row>
    <row r="80" spans="1:41" s="135" customFormat="1" ht="16.5" customHeight="1">
      <c r="A80" s="159">
        <f>IF('1045Bi Dati di base lav.'!A76="","",'1045Bi Dati di base lav.'!A76)</f>
      </c>
      <c r="B80" s="160">
        <f>IF('1045Bi Dati di base lav.'!B76="","",'1045Bi Dati di base lav.'!B76)</f>
      </c>
      <c r="C80" s="161">
        <f>IF('1045Bi Dati di base lav.'!C76="","",'1045Bi Dati di base lav.'!C76)</f>
      </c>
      <c r="D80" s="232">
        <f>IF('1045Bi Dati di base lav.'!AF76="","",IF('1045Bi Dati di base lav.'!AF76*E80&gt;'1045Ai Domanda'!$B$28,'1045Ai Domanda'!$B$28/E80,'1045Bi Dati di base lav.'!AF76))</f>
      </c>
      <c r="E80" s="240">
        <f>IF('1045Bi Dati di base lav.'!M76="","",'1045Bi Dati di base lav.'!M76)</f>
      </c>
      <c r="F80" s="228">
        <f>IF('1045Bi Dati di base lav.'!N76="","",'1045Bi Dati di base lav.'!N76)</f>
      </c>
      <c r="G80" s="235">
        <f>IF('1045Bi Dati di base lav.'!O76="","",'1045Bi Dati di base lav.'!O76)</f>
      </c>
      <c r="H80" s="236">
        <f>IF('1045Bi Dati di base lav.'!P76="","",'1045Bi Dati di base lav.'!P76)</f>
      </c>
      <c r="I80" s="237">
        <f>IF('1045Bi Dati di base lav.'!Q76="","",'1045Bi Dati di base lav.'!Q76)</f>
      </c>
      <c r="J80" s="349">
        <f t="shared" si="20"/>
      </c>
      <c r="K80" s="240">
        <f t="shared" si="28"/>
      </c>
      <c r="L80" s="238">
        <f>IF('1045Bi Dati di base lav.'!R76="","",'1045Bi Dati di base lav.'!R76)</f>
      </c>
      <c r="M80" s="239">
        <f t="shared" si="29"/>
      </c>
      <c r="N80" s="350">
        <f t="shared" si="30"/>
      </c>
      <c r="O80" s="349">
        <f t="shared" si="31"/>
      </c>
      <c r="P80" s="240">
        <f t="shared" si="22"/>
      </c>
      <c r="Q80" s="238">
        <f t="shared" si="32"/>
      </c>
      <c r="R80" s="239">
        <f t="shared" si="33"/>
      </c>
      <c r="S80" s="240">
        <f>IF(N80="","",MAX((N80-AE80)*'1045Ai Domanda'!$B$30,0))</f>
      </c>
      <c r="T80" s="241">
        <f t="shared" si="23"/>
      </c>
      <c r="U80" s="151"/>
      <c r="V80" s="158">
        <f>IF('1045Bi Dati di base lav.'!L76="","",'1045Bi Dati di base lav.'!L76)</f>
      </c>
      <c r="W80" s="158">
        <f>IF($C80="","",'1045Ei Calcolo'!D80)</f>
      </c>
      <c r="X80" s="151">
        <f>IF(AND('1045Bi Dati di base lav.'!P76="",'1045Bi Dati di base lav.'!Q76=""),0,'1045Bi Dati di base lav.'!P76-'1045Bi Dati di base lav.'!Q76)</f>
        <v>0</v>
      </c>
      <c r="Y80" s="151">
        <f>IF(OR($C80="",'1045Bi Dati di base lav.'!M76="",F80="",'1045Bi Dati di base lav.'!O76="",X80=""),"",'1045Bi Dati di base lav.'!M76-F80-'1045Bi Dati di base lav.'!O76-X80)</f>
      </c>
      <c r="Z80" s="134">
        <f>IF(K80="","",K80-'1045Bi Dati di base lav.'!R76)</f>
      </c>
      <c r="AA80" s="134">
        <f t="shared" si="24"/>
      </c>
      <c r="AB80" s="134">
        <f t="shared" si="25"/>
      </c>
      <c r="AC80" s="134">
        <f t="shared" si="21"/>
      </c>
      <c r="AD80" s="134">
        <f>IF(OR($C80="",K80="",N80=""),"",MAX(O80+'1045Bi Dati di base lav.'!S76-N80,0))</f>
      </c>
      <c r="AE80" s="134">
        <f>'1045Bi Dati di base lav.'!S76</f>
        <v>0</v>
      </c>
      <c r="AF80" s="134">
        <f t="shared" si="26"/>
      </c>
      <c r="AG80" s="139">
        <f>IF('1045Bi Dati di base lav.'!M76="",0,1)</f>
        <v>0</v>
      </c>
      <c r="AH80" s="143">
        <f t="shared" si="27"/>
        <v>0</v>
      </c>
      <c r="AI80" s="134">
        <f>IF('1045Bi Dati di base lav.'!M76="",0,'1045Bi Dati di base lav.'!M76)</f>
        <v>0</v>
      </c>
      <c r="AJ80" s="134">
        <f>IF('1045Bi Dati di base lav.'!M76="",0,'1045Bi Dati di base lav.'!O76)</f>
        <v>0</v>
      </c>
      <c r="AK80" s="158">
        <f>IF('1045Bi Dati di base lav.'!U76&gt;0,AA80,0)</f>
        <v>0</v>
      </c>
      <c r="AL80" s="140">
        <f>IF('1045Bi Dati di base lav.'!U76&gt;0,'1045Bi Dati di base lav.'!S76,0)</f>
        <v>0</v>
      </c>
      <c r="AM80" s="134">
        <f>'1045Bi Dati di base lav.'!M76</f>
        <v>0</v>
      </c>
      <c r="AN80" s="134">
        <f>'1045Bi Dati di base lav.'!O76</f>
        <v>0</v>
      </c>
      <c r="AO80" s="134">
        <f t="shared" si="34"/>
        <v>0</v>
      </c>
    </row>
    <row r="81" spans="1:41" s="135" customFormat="1" ht="16.5" customHeight="1">
      <c r="A81" s="159">
        <f>IF('1045Bi Dati di base lav.'!A77="","",'1045Bi Dati di base lav.'!A77)</f>
      </c>
      <c r="B81" s="160">
        <f>IF('1045Bi Dati di base lav.'!B77="","",'1045Bi Dati di base lav.'!B77)</f>
      </c>
      <c r="C81" s="161">
        <f>IF('1045Bi Dati di base lav.'!C77="","",'1045Bi Dati di base lav.'!C77)</f>
      </c>
      <c r="D81" s="232">
        <f>IF('1045Bi Dati di base lav.'!AF77="","",IF('1045Bi Dati di base lav.'!AF77*E81&gt;'1045Ai Domanda'!$B$28,'1045Ai Domanda'!$B$28/E81,'1045Bi Dati di base lav.'!AF77))</f>
      </c>
      <c r="E81" s="240">
        <f>IF('1045Bi Dati di base lav.'!M77="","",'1045Bi Dati di base lav.'!M77)</f>
      </c>
      <c r="F81" s="228">
        <f>IF('1045Bi Dati di base lav.'!N77="","",'1045Bi Dati di base lav.'!N77)</f>
      </c>
      <c r="G81" s="235">
        <f>IF('1045Bi Dati di base lav.'!O77="","",'1045Bi Dati di base lav.'!O77)</f>
      </c>
      <c r="H81" s="236">
        <f>IF('1045Bi Dati di base lav.'!P77="","",'1045Bi Dati di base lav.'!P77)</f>
      </c>
      <c r="I81" s="237">
        <f>IF('1045Bi Dati di base lav.'!Q77="","",'1045Bi Dati di base lav.'!Q77)</f>
      </c>
      <c r="J81" s="349">
        <f t="shared" si="20"/>
      </c>
      <c r="K81" s="240">
        <f t="shared" si="28"/>
      </c>
      <c r="L81" s="238">
        <f>IF('1045Bi Dati di base lav.'!R77="","",'1045Bi Dati di base lav.'!R77)</f>
      </c>
      <c r="M81" s="239">
        <f t="shared" si="29"/>
      </c>
      <c r="N81" s="350">
        <f t="shared" si="30"/>
      </c>
      <c r="O81" s="349">
        <f t="shared" si="31"/>
      </c>
      <c r="P81" s="240">
        <f t="shared" si="22"/>
      </c>
      <c r="Q81" s="238">
        <f t="shared" si="32"/>
      </c>
      <c r="R81" s="239">
        <f t="shared" si="33"/>
      </c>
      <c r="S81" s="240">
        <f>IF(N81="","",MAX((N81-AE81)*'1045Ai Domanda'!$B$30,0))</f>
      </c>
      <c r="T81" s="241">
        <f t="shared" si="23"/>
      </c>
      <c r="U81" s="151"/>
      <c r="V81" s="158">
        <f>IF('1045Bi Dati di base lav.'!L77="","",'1045Bi Dati di base lav.'!L77)</f>
      </c>
      <c r="W81" s="158">
        <f>IF($C81="","",'1045Ei Calcolo'!D81)</f>
      </c>
      <c r="X81" s="151">
        <f>IF(AND('1045Bi Dati di base lav.'!P77="",'1045Bi Dati di base lav.'!Q77=""),0,'1045Bi Dati di base lav.'!P77-'1045Bi Dati di base lav.'!Q77)</f>
        <v>0</v>
      </c>
      <c r="Y81" s="151">
        <f>IF(OR($C81="",'1045Bi Dati di base lav.'!M77="",F81="",'1045Bi Dati di base lav.'!O77="",X81=""),"",'1045Bi Dati di base lav.'!M77-F81-'1045Bi Dati di base lav.'!O77-X81)</f>
      </c>
      <c r="Z81" s="134">
        <f>IF(K81="","",K81-'1045Bi Dati di base lav.'!R77)</f>
      </c>
      <c r="AA81" s="134">
        <f t="shared" si="24"/>
      </c>
      <c r="AB81" s="134">
        <f t="shared" si="25"/>
      </c>
      <c r="AC81" s="134">
        <f t="shared" si="21"/>
      </c>
      <c r="AD81" s="134">
        <f>IF(OR($C81="",K81="",N81=""),"",MAX(O81+'1045Bi Dati di base lav.'!S77-N81,0))</f>
      </c>
      <c r="AE81" s="134">
        <f>'1045Bi Dati di base lav.'!S77</f>
        <v>0</v>
      </c>
      <c r="AF81" s="134">
        <f t="shared" si="26"/>
      </c>
      <c r="AG81" s="139">
        <f>IF('1045Bi Dati di base lav.'!M77="",0,1)</f>
        <v>0</v>
      </c>
      <c r="AH81" s="143">
        <f t="shared" si="27"/>
        <v>0</v>
      </c>
      <c r="AI81" s="134">
        <f>IF('1045Bi Dati di base lav.'!M77="",0,'1045Bi Dati di base lav.'!M77)</f>
        <v>0</v>
      </c>
      <c r="AJ81" s="134">
        <f>IF('1045Bi Dati di base lav.'!M77="",0,'1045Bi Dati di base lav.'!O77)</f>
        <v>0</v>
      </c>
      <c r="AK81" s="158">
        <f>IF('1045Bi Dati di base lav.'!U77&gt;0,AA81,0)</f>
        <v>0</v>
      </c>
      <c r="AL81" s="140">
        <f>IF('1045Bi Dati di base lav.'!U77&gt;0,'1045Bi Dati di base lav.'!S77,0)</f>
        <v>0</v>
      </c>
      <c r="AM81" s="134">
        <f>'1045Bi Dati di base lav.'!M77</f>
        <v>0</v>
      </c>
      <c r="AN81" s="134">
        <f>'1045Bi Dati di base lav.'!O77</f>
        <v>0</v>
      </c>
      <c r="AO81" s="134">
        <f t="shared" si="34"/>
        <v>0</v>
      </c>
    </row>
    <row r="82" spans="1:41" s="135" customFormat="1" ht="16.5" customHeight="1">
      <c r="A82" s="159">
        <f>IF('1045Bi Dati di base lav.'!A78="","",'1045Bi Dati di base lav.'!A78)</f>
      </c>
      <c r="B82" s="160">
        <f>IF('1045Bi Dati di base lav.'!B78="","",'1045Bi Dati di base lav.'!B78)</f>
      </c>
      <c r="C82" s="161">
        <f>IF('1045Bi Dati di base lav.'!C78="","",'1045Bi Dati di base lav.'!C78)</f>
      </c>
      <c r="D82" s="232">
        <f>IF('1045Bi Dati di base lav.'!AF78="","",IF('1045Bi Dati di base lav.'!AF78*E82&gt;'1045Ai Domanda'!$B$28,'1045Ai Domanda'!$B$28/E82,'1045Bi Dati di base lav.'!AF78))</f>
      </c>
      <c r="E82" s="240">
        <f>IF('1045Bi Dati di base lav.'!M78="","",'1045Bi Dati di base lav.'!M78)</f>
      </c>
      <c r="F82" s="228">
        <f>IF('1045Bi Dati di base lav.'!N78="","",'1045Bi Dati di base lav.'!N78)</f>
      </c>
      <c r="G82" s="235">
        <f>IF('1045Bi Dati di base lav.'!O78="","",'1045Bi Dati di base lav.'!O78)</f>
      </c>
      <c r="H82" s="236">
        <f>IF('1045Bi Dati di base lav.'!P78="","",'1045Bi Dati di base lav.'!P78)</f>
      </c>
      <c r="I82" s="237">
        <f>IF('1045Bi Dati di base lav.'!Q78="","",'1045Bi Dati di base lav.'!Q78)</f>
      </c>
      <c r="J82" s="349">
        <f t="shared" si="20"/>
      </c>
      <c r="K82" s="240">
        <f t="shared" si="28"/>
      </c>
      <c r="L82" s="238">
        <f>IF('1045Bi Dati di base lav.'!R78="","",'1045Bi Dati di base lav.'!R78)</f>
      </c>
      <c r="M82" s="239">
        <f t="shared" si="29"/>
      </c>
      <c r="N82" s="350">
        <f t="shared" si="30"/>
      </c>
      <c r="O82" s="349">
        <f t="shared" si="31"/>
      </c>
      <c r="P82" s="240">
        <f t="shared" si="22"/>
      </c>
      <c r="Q82" s="238">
        <f t="shared" si="32"/>
      </c>
      <c r="R82" s="239">
        <f t="shared" si="33"/>
      </c>
      <c r="S82" s="240">
        <f>IF(N82="","",MAX((N82-AE82)*'1045Ai Domanda'!$B$30,0))</f>
      </c>
      <c r="T82" s="241">
        <f t="shared" si="23"/>
      </c>
      <c r="U82" s="151"/>
      <c r="V82" s="158">
        <f>IF('1045Bi Dati di base lav.'!L78="","",'1045Bi Dati di base lav.'!L78)</f>
      </c>
      <c r="W82" s="158">
        <f>IF($C82="","",'1045Ei Calcolo'!D82)</f>
      </c>
      <c r="X82" s="151">
        <f>IF(AND('1045Bi Dati di base lav.'!P78="",'1045Bi Dati di base lav.'!Q78=""),0,'1045Bi Dati di base lav.'!P78-'1045Bi Dati di base lav.'!Q78)</f>
        <v>0</v>
      </c>
      <c r="Y82" s="151">
        <f>IF(OR($C82="",'1045Bi Dati di base lav.'!M78="",F82="",'1045Bi Dati di base lav.'!O78="",X82=""),"",'1045Bi Dati di base lav.'!M78-F82-'1045Bi Dati di base lav.'!O78-X82)</f>
      </c>
      <c r="Z82" s="134">
        <f>IF(K82="","",K82-'1045Bi Dati di base lav.'!R78)</f>
      </c>
      <c r="AA82" s="134">
        <f t="shared" si="24"/>
      </c>
      <c r="AB82" s="134">
        <f t="shared" si="25"/>
      </c>
      <c r="AC82" s="134">
        <f t="shared" si="21"/>
      </c>
      <c r="AD82" s="134">
        <f>IF(OR($C82="",K82="",N82=""),"",MAX(O82+'1045Bi Dati di base lav.'!S78-N82,0))</f>
      </c>
      <c r="AE82" s="134">
        <f>'1045Bi Dati di base lav.'!S78</f>
        <v>0</v>
      </c>
      <c r="AF82" s="134">
        <f t="shared" si="26"/>
      </c>
      <c r="AG82" s="139">
        <f>IF('1045Bi Dati di base lav.'!M78="",0,1)</f>
        <v>0</v>
      </c>
      <c r="AH82" s="143">
        <f t="shared" si="27"/>
        <v>0</v>
      </c>
      <c r="AI82" s="134">
        <f>IF('1045Bi Dati di base lav.'!M78="",0,'1045Bi Dati di base lav.'!M78)</f>
        <v>0</v>
      </c>
      <c r="AJ82" s="134">
        <f>IF('1045Bi Dati di base lav.'!M78="",0,'1045Bi Dati di base lav.'!O78)</f>
        <v>0</v>
      </c>
      <c r="AK82" s="158">
        <f>IF('1045Bi Dati di base lav.'!U78&gt;0,AA82,0)</f>
        <v>0</v>
      </c>
      <c r="AL82" s="140">
        <f>IF('1045Bi Dati di base lav.'!U78&gt;0,'1045Bi Dati di base lav.'!S78,0)</f>
        <v>0</v>
      </c>
      <c r="AM82" s="134">
        <f>'1045Bi Dati di base lav.'!M78</f>
        <v>0</v>
      </c>
      <c r="AN82" s="134">
        <f>'1045Bi Dati di base lav.'!O78</f>
        <v>0</v>
      </c>
      <c r="AO82" s="134">
        <f t="shared" si="34"/>
        <v>0</v>
      </c>
    </row>
    <row r="83" spans="1:41" s="135" customFormat="1" ht="16.5" customHeight="1">
      <c r="A83" s="159">
        <f>IF('1045Bi Dati di base lav.'!A79="","",'1045Bi Dati di base lav.'!A79)</f>
      </c>
      <c r="B83" s="160">
        <f>IF('1045Bi Dati di base lav.'!B79="","",'1045Bi Dati di base lav.'!B79)</f>
      </c>
      <c r="C83" s="161">
        <f>IF('1045Bi Dati di base lav.'!C79="","",'1045Bi Dati di base lav.'!C79)</f>
      </c>
      <c r="D83" s="232">
        <f>IF('1045Bi Dati di base lav.'!AF79="","",IF('1045Bi Dati di base lav.'!AF79*E83&gt;'1045Ai Domanda'!$B$28,'1045Ai Domanda'!$B$28/E83,'1045Bi Dati di base lav.'!AF79))</f>
      </c>
      <c r="E83" s="240">
        <f>IF('1045Bi Dati di base lav.'!M79="","",'1045Bi Dati di base lav.'!M79)</f>
      </c>
      <c r="F83" s="228">
        <f>IF('1045Bi Dati di base lav.'!N79="","",'1045Bi Dati di base lav.'!N79)</f>
      </c>
      <c r="G83" s="235">
        <f>IF('1045Bi Dati di base lav.'!O79="","",'1045Bi Dati di base lav.'!O79)</f>
      </c>
      <c r="H83" s="236">
        <f>IF('1045Bi Dati di base lav.'!P79="","",'1045Bi Dati di base lav.'!P79)</f>
      </c>
      <c r="I83" s="237">
        <f>IF('1045Bi Dati di base lav.'!Q79="","",'1045Bi Dati di base lav.'!Q79)</f>
      </c>
      <c r="J83" s="349">
        <f t="shared" si="20"/>
      </c>
      <c r="K83" s="240">
        <f t="shared" si="28"/>
      </c>
      <c r="L83" s="238">
        <f>IF('1045Bi Dati di base lav.'!R79="","",'1045Bi Dati di base lav.'!R79)</f>
      </c>
      <c r="M83" s="239">
        <f t="shared" si="29"/>
      </c>
      <c r="N83" s="350">
        <f t="shared" si="30"/>
      </c>
      <c r="O83" s="349">
        <f t="shared" si="31"/>
      </c>
      <c r="P83" s="240">
        <f t="shared" si="22"/>
      </c>
      <c r="Q83" s="238">
        <f t="shared" si="32"/>
      </c>
      <c r="R83" s="239">
        <f t="shared" si="33"/>
      </c>
      <c r="S83" s="240">
        <f>IF(N83="","",MAX((N83-AE83)*'1045Ai Domanda'!$B$30,0))</f>
      </c>
      <c r="T83" s="241">
        <f t="shared" si="23"/>
      </c>
      <c r="U83" s="151"/>
      <c r="V83" s="158">
        <f>IF('1045Bi Dati di base lav.'!L79="","",'1045Bi Dati di base lav.'!L79)</f>
      </c>
      <c r="W83" s="158">
        <f>IF($C83="","",'1045Ei Calcolo'!D83)</f>
      </c>
      <c r="X83" s="151">
        <f>IF(AND('1045Bi Dati di base lav.'!P79="",'1045Bi Dati di base lav.'!Q79=""),0,'1045Bi Dati di base lav.'!P79-'1045Bi Dati di base lav.'!Q79)</f>
        <v>0</v>
      </c>
      <c r="Y83" s="151">
        <f>IF(OR($C83="",'1045Bi Dati di base lav.'!M79="",F83="",'1045Bi Dati di base lav.'!O79="",X83=""),"",'1045Bi Dati di base lav.'!M79-F83-'1045Bi Dati di base lav.'!O79-X83)</f>
      </c>
      <c r="Z83" s="134">
        <f>IF(K83="","",K83-'1045Bi Dati di base lav.'!R79)</f>
      </c>
      <c r="AA83" s="134">
        <f t="shared" si="24"/>
      </c>
      <c r="AB83" s="134">
        <f t="shared" si="25"/>
      </c>
      <c r="AC83" s="134">
        <f t="shared" si="21"/>
      </c>
      <c r="AD83" s="134">
        <f>IF(OR($C83="",K83="",N83=""),"",MAX(O83+'1045Bi Dati di base lav.'!S79-N83,0))</f>
      </c>
      <c r="AE83" s="134">
        <f>'1045Bi Dati di base lav.'!S79</f>
        <v>0</v>
      </c>
      <c r="AF83" s="134">
        <f t="shared" si="26"/>
      </c>
      <c r="AG83" s="139">
        <f>IF('1045Bi Dati di base lav.'!M79="",0,1)</f>
        <v>0</v>
      </c>
      <c r="AH83" s="143">
        <f t="shared" si="27"/>
        <v>0</v>
      </c>
      <c r="AI83" s="134">
        <f>IF('1045Bi Dati di base lav.'!M79="",0,'1045Bi Dati di base lav.'!M79)</f>
        <v>0</v>
      </c>
      <c r="AJ83" s="134">
        <f>IF('1045Bi Dati di base lav.'!M79="",0,'1045Bi Dati di base lav.'!O79)</f>
        <v>0</v>
      </c>
      <c r="AK83" s="158">
        <f>IF('1045Bi Dati di base lav.'!U79&gt;0,AA83,0)</f>
        <v>0</v>
      </c>
      <c r="AL83" s="140">
        <f>IF('1045Bi Dati di base lav.'!U79&gt;0,'1045Bi Dati di base lav.'!S79,0)</f>
        <v>0</v>
      </c>
      <c r="AM83" s="134">
        <f>'1045Bi Dati di base lav.'!M79</f>
        <v>0</v>
      </c>
      <c r="AN83" s="134">
        <f>'1045Bi Dati di base lav.'!O79</f>
        <v>0</v>
      </c>
      <c r="AO83" s="134">
        <f t="shared" si="34"/>
        <v>0</v>
      </c>
    </row>
    <row r="84" spans="1:41" s="135" customFormat="1" ht="16.5" customHeight="1">
      <c r="A84" s="159">
        <f>IF('1045Bi Dati di base lav.'!A80="","",'1045Bi Dati di base lav.'!A80)</f>
      </c>
      <c r="B84" s="160">
        <f>IF('1045Bi Dati di base lav.'!B80="","",'1045Bi Dati di base lav.'!B80)</f>
      </c>
      <c r="C84" s="161">
        <f>IF('1045Bi Dati di base lav.'!C80="","",'1045Bi Dati di base lav.'!C80)</f>
      </c>
      <c r="D84" s="232">
        <f>IF('1045Bi Dati di base lav.'!AF80="","",IF('1045Bi Dati di base lav.'!AF80*E84&gt;'1045Ai Domanda'!$B$28,'1045Ai Domanda'!$B$28/E84,'1045Bi Dati di base lav.'!AF80))</f>
      </c>
      <c r="E84" s="240">
        <f>IF('1045Bi Dati di base lav.'!M80="","",'1045Bi Dati di base lav.'!M80)</f>
      </c>
      <c r="F84" s="228">
        <f>IF('1045Bi Dati di base lav.'!N80="","",'1045Bi Dati di base lav.'!N80)</f>
      </c>
      <c r="G84" s="235">
        <f>IF('1045Bi Dati di base lav.'!O80="","",'1045Bi Dati di base lav.'!O80)</f>
      </c>
      <c r="H84" s="236">
        <f>IF('1045Bi Dati di base lav.'!P80="","",'1045Bi Dati di base lav.'!P80)</f>
      </c>
      <c r="I84" s="237">
        <f>IF('1045Bi Dati di base lav.'!Q80="","",'1045Bi Dati di base lav.'!Q80)</f>
      </c>
      <c r="J84" s="349">
        <f t="shared" si="20"/>
      </c>
      <c r="K84" s="240">
        <f t="shared" si="28"/>
      </c>
      <c r="L84" s="238">
        <f>IF('1045Bi Dati di base lav.'!R80="","",'1045Bi Dati di base lav.'!R80)</f>
      </c>
      <c r="M84" s="239">
        <f t="shared" si="29"/>
      </c>
      <c r="N84" s="350">
        <f t="shared" si="30"/>
      </c>
      <c r="O84" s="349">
        <f t="shared" si="31"/>
      </c>
      <c r="P84" s="240">
        <f t="shared" si="22"/>
      </c>
      <c r="Q84" s="238">
        <f t="shared" si="32"/>
      </c>
      <c r="R84" s="239">
        <f t="shared" si="33"/>
      </c>
      <c r="S84" s="240">
        <f>IF(N84="","",MAX((N84-AE84)*'1045Ai Domanda'!$B$30,0))</f>
      </c>
      <c r="T84" s="241">
        <f t="shared" si="23"/>
      </c>
      <c r="U84" s="151"/>
      <c r="V84" s="158">
        <f>IF('1045Bi Dati di base lav.'!L80="","",'1045Bi Dati di base lav.'!L80)</f>
      </c>
      <c r="W84" s="158">
        <f>IF($C84="","",'1045Ei Calcolo'!D84)</f>
      </c>
      <c r="X84" s="151">
        <f>IF(AND('1045Bi Dati di base lav.'!P80="",'1045Bi Dati di base lav.'!Q80=""),0,'1045Bi Dati di base lav.'!P80-'1045Bi Dati di base lav.'!Q80)</f>
        <v>0</v>
      </c>
      <c r="Y84" s="151">
        <f>IF(OR($C84="",'1045Bi Dati di base lav.'!M80="",F84="",'1045Bi Dati di base lav.'!O80="",X84=""),"",'1045Bi Dati di base lav.'!M80-F84-'1045Bi Dati di base lav.'!O80-X84)</f>
      </c>
      <c r="Z84" s="134">
        <f>IF(K84="","",K84-'1045Bi Dati di base lav.'!R80)</f>
      </c>
      <c r="AA84" s="134">
        <f t="shared" si="24"/>
      </c>
      <c r="AB84" s="134">
        <f t="shared" si="25"/>
      </c>
      <c r="AC84" s="134">
        <f t="shared" si="21"/>
      </c>
      <c r="AD84" s="134">
        <f>IF(OR($C84="",K84="",N84=""),"",MAX(O84+'1045Bi Dati di base lav.'!S80-N84,0))</f>
      </c>
      <c r="AE84" s="134">
        <f>'1045Bi Dati di base lav.'!S80</f>
        <v>0</v>
      </c>
      <c r="AF84" s="134">
        <f t="shared" si="26"/>
      </c>
      <c r="AG84" s="139">
        <f>IF('1045Bi Dati di base lav.'!M80="",0,1)</f>
        <v>0</v>
      </c>
      <c r="AH84" s="143">
        <f t="shared" si="27"/>
        <v>0</v>
      </c>
      <c r="AI84" s="134">
        <f>IF('1045Bi Dati di base lav.'!M80="",0,'1045Bi Dati di base lav.'!M80)</f>
        <v>0</v>
      </c>
      <c r="AJ84" s="134">
        <f>IF('1045Bi Dati di base lav.'!M80="",0,'1045Bi Dati di base lav.'!O80)</f>
        <v>0</v>
      </c>
      <c r="AK84" s="158">
        <f>IF('1045Bi Dati di base lav.'!U80&gt;0,AA84,0)</f>
        <v>0</v>
      </c>
      <c r="AL84" s="140">
        <f>IF('1045Bi Dati di base lav.'!U80&gt;0,'1045Bi Dati di base lav.'!S80,0)</f>
        <v>0</v>
      </c>
      <c r="AM84" s="134">
        <f>'1045Bi Dati di base lav.'!M80</f>
        <v>0</v>
      </c>
      <c r="AN84" s="134">
        <f>'1045Bi Dati di base lav.'!O80</f>
        <v>0</v>
      </c>
      <c r="AO84" s="134">
        <f t="shared" si="34"/>
        <v>0</v>
      </c>
    </row>
    <row r="85" spans="1:41" s="135" customFormat="1" ht="16.5" customHeight="1">
      <c r="A85" s="159">
        <f>IF('1045Bi Dati di base lav.'!A81="","",'1045Bi Dati di base lav.'!A81)</f>
      </c>
      <c r="B85" s="160">
        <f>IF('1045Bi Dati di base lav.'!B81="","",'1045Bi Dati di base lav.'!B81)</f>
      </c>
      <c r="C85" s="161">
        <f>IF('1045Bi Dati di base lav.'!C81="","",'1045Bi Dati di base lav.'!C81)</f>
      </c>
      <c r="D85" s="232">
        <f>IF('1045Bi Dati di base lav.'!AF81="","",IF('1045Bi Dati di base lav.'!AF81*E85&gt;'1045Ai Domanda'!$B$28,'1045Ai Domanda'!$B$28/E85,'1045Bi Dati di base lav.'!AF81))</f>
      </c>
      <c r="E85" s="240">
        <f>IF('1045Bi Dati di base lav.'!M81="","",'1045Bi Dati di base lav.'!M81)</f>
      </c>
      <c r="F85" s="228">
        <f>IF('1045Bi Dati di base lav.'!N81="","",'1045Bi Dati di base lav.'!N81)</f>
      </c>
      <c r="G85" s="235">
        <f>IF('1045Bi Dati di base lav.'!O81="","",'1045Bi Dati di base lav.'!O81)</f>
      </c>
      <c r="H85" s="236">
        <f>IF('1045Bi Dati di base lav.'!P81="","",'1045Bi Dati di base lav.'!P81)</f>
      </c>
      <c r="I85" s="237">
        <f>IF('1045Bi Dati di base lav.'!Q81="","",'1045Bi Dati di base lav.'!Q81)</f>
      </c>
      <c r="J85" s="349">
        <f t="shared" si="20"/>
      </c>
      <c r="K85" s="240">
        <f t="shared" si="28"/>
      </c>
      <c r="L85" s="238">
        <f>IF('1045Bi Dati di base lav.'!R81="","",'1045Bi Dati di base lav.'!R81)</f>
      </c>
      <c r="M85" s="239">
        <f t="shared" si="29"/>
      </c>
      <c r="N85" s="350">
        <f t="shared" si="30"/>
      </c>
      <c r="O85" s="349">
        <f t="shared" si="31"/>
      </c>
      <c r="P85" s="240">
        <f t="shared" si="22"/>
      </c>
      <c r="Q85" s="238">
        <f t="shared" si="32"/>
      </c>
      <c r="R85" s="239">
        <f t="shared" si="33"/>
      </c>
      <c r="S85" s="240">
        <f>IF(N85="","",MAX((N85-AE85)*'1045Ai Domanda'!$B$30,0))</f>
      </c>
      <c r="T85" s="241">
        <f t="shared" si="23"/>
      </c>
      <c r="U85" s="151"/>
      <c r="V85" s="158">
        <f>IF('1045Bi Dati di base lav.'!L81="","",'1045Bi Dati di base lav.'!L81)</f>
      </c>
      <c r="W85" s="158">
        <f>IF($C85="","",'1045Ei Calcolo'!D85)</f>
      </c>
      <c r="X85" s="151">
        <f>IF(AND('1045Bi Dati di base lav.'!P81="",'1045Bi Dati di base lav.'!Q81=""),0,'1045Bi Dati di base lav.'!P81-'1045Bi Dati di base lav.'!Q81)</f>
        <v>0</v>
      </c>
      <c r="Y85" s="151">
        <f>IF(OR($C85="",'1045Bi Dati di base lav.'!M81="",F85="",'1045Bi Dati di base lav.'!O81="",X85=""),"",'1045Bi Dati di base lav.'!M81-F85-'1045Bi Dati di base lav.'!O81-X85)</f>
      </c>
      <c r="Z85" s="134">
        <f>IF(K85="","",K85-'1045Bi Dati di base lav.'!R81)</f>
      </c>
      <c r="AA85" s="134">
        <f t="shared" si="24"/>
      </c>
      <c r="AB85" s="134">
        <f t="shared" si="25"/>
      </c>
      <c r="AC85" s="134">
        <f t="shared" si="21"/>
      </c>
      <c r="AD85" s="134">
        <f>IF(OR($C85="",K85="",N85=""),"",MAX(O85+'1045Bi Dati di base lav.'!S81-N85,0))</f>
      </c>
      <c r="AE85" s="134">
        <f>'1045Bi Dati di base lav.'!S81</f>
        <v>0</v>
      </c>
      <c r="AF85" s="134">
        <f t="shared" si="26"/>
      </c>
      <c r="AG85" s="139">
        <f>IF('1045Bi Dati di base lav.'!M81="",0,1)</f>
        <v>0</v>
      </c>
      <c r="AH85" s="143">
        <f t="shared" si="27"/>
        <v>0</v>
      </c>
      <c r="AI85" s="134">
        <f>IF('1045Bi Dati di base lav.'!M81="",0,'1045Bi Dati di base lav.'!M81)</f>
        <v>0</v>
      </c>
      <c r="AJ85" s="134">
        <f>IF('1045Bi Dati di base lav.'!M81="",0,'1045Bi Dati di base lav.'!O81)</f>
        <v>0</v>
      </c>
      <c r="AK85" s="158">
        <f>IF('1045Bi Dati di base lav.'!U81&gt;0,AA85,0)</f>
        <v>0</v>
      </c>
      <c r="AL85" s="140">
        <f>IF('1045Bi Dati di base lav.'!U81&gt;0,'1045Bi Dati di base lav.'!S81,0)</f>
        <v>0</v>
      </c>
      <c r="AM85" s="134">
        <f>'1045Bi Dati di base lav.'!M81</f>
        <v>0</v>
      </c>
      <c r="AN85" s="134">
        <f>'1045Bi Dati di base lav.'!O81</f>
        <v>0</v>
      </c>
      <c r="AO85" s="134">
        <f t="shared" si="34"/>
        <v>0</v>
      </c>
    </row>
    <row r="86" spans="1:41" s="135" customFormat="1" ht="16.5" customHeight="1">
      <c r="A86" s="159">
        <f>IF('1045Bi Dati di base lav.'!A82="","",'1045Bi Dati di base lav.'!A82)</f>
      </c>
      <c r="B86" s="160">
        <f>IF('1045Bi Dati di base lav.'!B82="","",'1045Bi Dati di base lav.'!B82)</f>
      </c>
      <c r="C86" s="161">
        <f>IF('1045Bi Dati di base lav.'!C82="","",'1045Bi Dati di base lav.'!C82)</f>
      </c>
      <c r="D86" s="232">
        <f>IF('1045Bi Dati di base lav.'!AF82="","",IF('1045Bi Dati di base lav.'!AF82*E86&gt;'1045Ai Domanda'!$B$28,'1045Ai Domanda'!$B$28/E86,'1045Bi Dati di base lav.'!AF82))</f>
      </c>
      <c r="E86" s="240">
        <f>IF('1045Bi Dati di base lav.'!M82="","",'1045Bi Dati di base lav.'!M82)</f>
      </c>
      <c r="F86" s="228">
        <f>IF('1045Bi Dati di base lav.'!N82="","",'1045Bi Dati di base lav.'!N82)</f>
      </c>
      <c r="G86" s="235">
        <f>IF('1045Bi Dati di base lav.'!O82="","",'1045Bi Dati di base lav.'!O82)</f>
      </c>
      <c r="H86" s="236">
        <f>IF('1045Bi Dati di base lav.'!P82="","",'1045Bi Dati di base lav.'!P82)</f>
      </c>
      <c r="I86" s="237">
        <f>IF('1045Bi Dati di base lav.'!Q82="","",'1045Bi Dati di base lav.'!Q82)</f>
      </c>
      <c r="J86" s="349">
        <f t="shared" si="20"/>
      </c>
      <c r="K86" s="240">
        <f t="shared" si="28"/>
      </c>
      <c r="L86" s="238">
        <f>IF('1045Bi Dati di base lav.'!R82="","",'1045Bi Dati di base lav.'!R82)</f>
      </c>
      <c r="M86" s="239">
        <f t="shared" si="29"/>
      </c>
      <c r="N86" s="350">
        <f t="shared" si="30"/>
      </c>
      <c r="O86" s="349">
        <f t="shared" si="31"/>
      </c>
      <c r="P86" s="240">
        <f t="shared" si="22"/>
      </c>
      <c r="Q86" s="238">
        <f t="shared" si="32"/>
      </c>
      <c r="R86" s="239">
        <f t="shared" si="33"/>
      </c>
      <c r="S86" s="240">
        <f>IF(N86="","",MAX((N86-AE86)*'1045Ai Domanda'!$B$30,0))</f>
      </c>
      <c r="T86" s="241">
        <f t="shared" si="23"/>
      </c>
      <c r="U86" s="151"/>
      <c r="V86" s="158">
        <f>IF('1045Bi Dati di base lav.'!L82="","",'1045Bi Dati di base lav.'!L82)</f>
      </c>
      <c r="W86" s="158">
        <f>IF($C86="","",'1045Ei Calcolo'!D86)</f>
      </c>
      <c r="X86" s="151">
        <f>IF(AND('1045Bi Dati di base lav.'!P82="",'1045Bi Dati di base lav.'!Q82=""),0,'1045Bi Dati di base lav.'!P82-'1045Bi Dati di base lav.'!Q82)</f>
        <v>0</v>
      </c>
      <c r="Y86" s="151">
        <f>IF(OR($C86="",'1045Bi Dati di base lav.'!M82="",F86="",'1045Bi Dati di base lav.'!O82="",X86=""),"",'1045Bi Dati di base lav.'!M82-F86-'1045Bi Dati di base lav.'!O82-X86)</f>
      </c>
      <c r="Z86" s="134">
        <f>IF(K86="","",K86-'1045Bi Dati di base lav.'!R82)</f>
      </c>
      <c r="AA86" s="134">
        <f t="shared" si="24"/>
      </c>
      <c r="AB86" s="134">
        <f t="shared" si="25"/>
      </c>
      <c r="AC86" s="134">
        <f t="shared" si="21"/>
      </c>
      <c r="AD86" s="134">
        <f>IF(OR($C86="",K86="",N86=""),"",MAX(O86+'1045Bi Dati di base lav.'!S82-N86,0))</f>
      </c>
      <c r="AE86" s="134">
        <f>'1045Bi Dati di base lav.'!S82</f>
        <v>0</v>
      </c>
      <c r="AF86" s="134">
        <f t="shared" si="26"/>
      </c>
      <c r="AG86" s="139">
        <f>IF('1045Bi Dati di base lav.'!M82="",0,1)</f>
        <v>0</v>
      </c>
      <c r="AH86" s="143">
        <f t="shared" si="27"/>
        <v>0</v>
      </c>
      <c r="AI86" s="134">
        <f>IF('1045Bi Dati di base lav.'!M82="",0,'1045Bi Dati di base lav.'!M82)</f>
        <v>0</v>
      </c>
      <c r="AJ86" s="134">
        <f>IF('1045Bi Dati di base lav.'!M82="",0,'1045Bi Dati di base lav.'!O82)</f>
        <v>0</v>
      </c>
      <c r="AK86" s="158">
        <f>IF('1045Bi Dati di base lav.'!U82&gt;0,AA86,0)</f>
        <v>0</v>
      </c>
      <c r="AL86" s="140">
        <f>IF('1045Bi Dati di base lav.'!U82&gt;0,'1045Bi Dati di base lav.'!S82,0)</f>
        <v>0</v>
      </c>
      <c r="AM86" s="134">
        <f>'1045Bi Dati di base lav.'!M82</f>
        <v>0</v>
      </c>
      <c r="AN86" s="134">
        <f>'1045Bi Dati di base lav.'!O82</f>
        <v>0</v>
      </c>
      <c r="AO86" s="134">
        <f t="shared" si="34"/>
        <v>0</v>
      </c>
    </row>
    <row r="87" spans="1:41" s="135" customFormat="1" ht="16.5" customHeight="1">
      <c r="A87" s="159">
        <f>IF('1045Bi Dati di base lav.'!A83="","",'1045Bi Dati di base lav.'!A83)</f>
      </c>
      <c r="B87" s="160">
        <f>IF('1045Bi Dati di base lav.'!B83="","",'1045Bi Dati di base lav.'!B83)</f>
      </c>
      <c r="C87" s="161">
        <f>IF('1045Bi Dati di base lav.'!C83="","",'1045Bi Dati di base lav.'!C83)</f>
      </c>
      <c r="D87" s="232">
        <f>IF('1045Bi Dati di base lav.'!AF83="","",IF('1045Bi Dati di base lav.'!AF83*E87&gt;'1045Ai Domanda'!$B$28,'1045Ai Domanda'!$B$28/E87,'1045Bi Dati di base lav.'!AF83))</f>
      </c>
      <c r="E87" s="240">
        <f>IF('1045Bi Dati di base lav.'!M83="","",'1045Bi Dati di base lav.'!M83)</f>
      </c>
      <c r="F87" s="228">
        <f>IF('1045Bi Dati di base lav.'!N83="","",'1045Bi Dati di base lav.'!N83)</f>
      </c>
      <c r="G87" s="235">
        <f>IF('1045Bi Dati di base lav.'!O83="","",'1045Bi Dati di base lav.'!O83)</f>
      </c>
      <c r="H87" s="236">
        <f>IF('1045Bi Dati di base lav.'!P83="","",'1045Bi Dati di base lav.'!P83)</f>
      </c>
      <c r="I87" s="237">
        <f>IF('1045Bi Dati di base lav.'!Q83="","",'1045Bi Dati di base lav.'!Q83)</f>
      </c>
      <c r="J87" s="349">
        <f t="shared" si="20"/>
      </c>
      <c r="K87" s="240">
        <f t="shared" si="28"/>
      </c>
      <c r="L87" s="238">
        <f>IF('1045Bi Dati di base lav.'!R83="","",'1045Bi Dati di base lav.'!R83)</f>
      </c>
      <c r="M87" s="239">
        <f t="shared" si="29"/>
      </c>
      <c r="N87" s="350">
        <f t="shared" si="30"/>
      </c>
      <c r="O87" s="349">
        <f t="shared" si="31"/>
      </c>
      <c r="P87" s="240">
        <f t="shared" si="22"/>
      </c>
      <c r="Q87" s="238">
        <f t="shared" si="32"/>
      </c>
      <c r="R87" s="239">
        <f t="shared" si="33"/>
      </c>
      <c r="S87" s="240">
        <f>IF(N87="","",MAX((N87-AE87)*'1045Ai Domanda'!$B$30,0))</f>
      </c>
      <c r="T87" s="241">
        <f t="shared" si="23"/>
      </c>
      <c r="U87" s="151"/>
      <c r="V87" s="158">
        <f>IF('1045Bi Dati di base lav.'!L83="","",'1045Bi Dati di base lav.'!L83)</f>
      </c>
      <c r="W87" s="158">
        <f>IF($C87="","",'1045Ei Calcolo'!D87)</f>
      </c>
      <c r="X87" s="151">
        <f>IF(AND('1045Bi Dati di base lav.'!P83="",'1045Bi Dati di base lav.'!Q83=""),0,'1045Bi Dati di base lav.'!P83-'1045Bi Dati di base lav.'!Q83)</f>
        <v>0</v>
      </c>
      <c r="Y87" s="151">
        <f>IF(OR($C87="",'1045Bi Dati di base lav.'!M83="",F87="",'1045Bi Dati di base lav.'!O83="",X87=""),"",'1045Bi Dati di base lav.'!M83-F87-'1045Bi Dati di base lav.'!O83-X87)</f>
      </c>
      <c r="Z87" s="134">
        <f>IF(K87="","",K87-'1045Bi Dati di base lav.'!R83)</f>
      </c>
      <c r="AA87" s="134">
        <f t="shared" si="24"/>
      </c>
      <c r="AB87" s="134">
        <f t="shared" si="25"/>
      </c>
      <c r="AC87" s="134">
        <f t="shared" si="21"/>
      </c>
      <c r="AD87" s="134">
        <f>IF(OR($C87="",K87="",N87=""),"",MAX(O87+'1045Bi Dati di base lav.'!S83-N87,0))</f>
      </c>
      <c r="AE87" s="134">
        <f>'1045Bi Dati di base lav.'!S83</f>
        <v>0</v>
      </c>
      <c r="AF87" s="134">
        <f t="shared" si="26"/>
      </c>
      <c r="AG87" s="139">
        <f>IF('1045Bi Dati di base lav.'!M83="",0,1)</f>
        <v>0</v>
      </c>
      <c r="AH87" s="143">
        <f t="shared" si="27"/>
        <v>0</v>
      </c>
      <c r="AI87" s="134">
        <f>IF('1045Bi Dati di base lav.'!M83="",0,'1045Bi Dati di base lav.'!M83)</f>
        <v>0</v>
      </c>
      <c r="AJ87" s="134">
        <f>IF('1045Bi Dati di base lav.'!M83="",0,'1045Bi Dati di base lav.'!O83)</f>
        <v>0</v>
      </c>
      <c r="AK87" s="158">
        <f>IF('1045Bi Dati di base lav.'!U83&gt;0,AA87,0)</f>
        <v>0</v>
      </c>
      <c r="AL87" s="140">
        <f>IF('1045Bi Dati di base lav.'!U83&gt;0,'1045Bi Dati di base lav.'!S83,0)</f>
        <v>0</v>
      </c>
      <c r="AM87" s="134">
        <f>'1045Bi Dati di base lav.'!M83</f>
        <v>0</v>
      </c>
      <c r="AN87" s="134">
        <f>'1045Bi Dati di base lav.'!O83</f>
        <v>0</v>
      </c>
      <c r="AO87" s="134">
        <f t="shared" si="34"/>
        <v>0</v>
      </c>
    </row>
    <row r="88" spans="1:41" s="135" customFormat="1" ht="16.5" customHeight="1">
      <c r="A88" s="159">
        <f>IF('1045Bi Dati di base lav.'!A84="","",'1045Bi Dati di base lav.'!A84)</f>
      </c>
      <c r="B88" s="160">
        <f>IF('1045Bi Dati di base lav.'!B84="","",'1045Bi Dati di base lav.'!B84)</f>
      </c>
      <c r="C88" s="161">
        <f>IF('1045Bi Dati di base lav.'!C84="","",'1045Bi Dati di base lav.'!C84)</f>
      </c>
      <c r="D88" s="232">
        <f>IF('1045Bi Dati di base lav.'!AF84="","",IF('1045Bi Dati di base lav.'!AF84*E88&gt;'1045Ai Domanda'!$B$28,'1045Ai Domanda'!$B$28/E88,'1045Bi Dati di base lav.'!AF84))</f>
      </c>
      <c r="E88" s="240">
        <f>IF('1045Bi Dati di base lav.'!M84="","",'1045Bi Dati di base lav.'!M84)</f>
      </c>
      <c r="F88" s="228">
        <f>IF('1045Bi Dati di base lav.'!N84="","",'1045Bi Dati di base lav.'!N84)</f>
      </c>
      <c r="G88" s="235">
        <f>IF('1045Bi Dati di base lav.'!O84="","",'1045Bi Dati di base lav.'!O84)</f>
      </c>
      <c r="H88" s="236">
        <f>IF('1045Bi Dati di base lav.'!P84="","",'1045Bi Dati di base lav.'!P84)</f>
      </c>
      <c r="I88" s="237">
        <f>IF('1045Bi Dati di base lav.'!Q84="","",'1045Bi Dati di base lav.'!Q84)</f>
      </c>
      <c r="J88" s="349">
        <f t="shared" si="20"/>
      </c>
      <c r="K88" s="240">
        <f t="shared" si="28"/>
      </c>
      <c r="L88" s="238">
        <f>IF('1045Bi Dati di base lav.'!R84="","",'1045Bi Dati di base lav.'!R84)</f>
      </c>
      <c r="M88" s="239">
        <f t="shared" si="29"/>
      </c>
      <c r="N88" s="350">
        <f t="shared" si="30"/>
      </c>
      <c r="O88" s="349">
        <f t="shared" si="31"/>
      </c>
      <c r="P88" s="240">
        <f t="shared" si="22"/>
      </c>
      <c r="Q88" s="238">
        <f t="shared" si="32"/>
      </c>
      <c r="R88" s="239">
        <f t="shared" si="33"/>
      </c>
      <c r="S88" s="240">
        <f>IF(N88="","",MAX((N88-AE88)*'1045Ai Domanda'!$B$30,0))</f>
      </c>
      <c r="T88" s="241">
        <f t="shared" si="23"/>
      </c>
      <c r="U88" s="151"/>
      <c r="V88" s="158">
        <f>IF('1045Bi Dati di base lav.'!L84="","",'1045Bi Dati di base lav.'!L84)</f>
      </c>
      <c r="W88" s="158">
        <f>IF($C88="","",'1045Ei Calcolo'!D88)</f>
      </c>
      <c r="X88" s="151">
        <f>IF(AND('1045Bi Dati di base lav.'!P84="",'1045Bi Dati di base lav.'!Q84=""),0,'1045Bi Dati di base lav.'!P84-'1045Bi Dati di base lav.'!Q84)</f>
        <v>0</v>
      </c>
      <c r="Y88" s="151">
        <f>IF(OR($C88="",'1045Bi Dati di base lav.'!M84="",F88="",'1045Bi Dati di base lav.'!O84="",X88=""),"",'1045Bi Dati di base lav.'!M84-F88-'1045Bi Dati di base lav.'!O84-X88)</f>
      </c>
      <c r="Z88" s="134">
        <f>IF(K88="","",K88-'1045Bi Dati di base lav.'!R84)</f>
      </c>
      <c r="AA88" s="134">
        <f t="shared" si="24"/>
      </c>
      <c r="AB88" s="134">
        <f t="shared" si="25"/>
      </c>
      <c r="AC88" s="134">
        <f t="shared" si="21"/>
      </c>
      <c r="AD88" s="134">
        <f>IF(OR($C88="",K88="",N88=""),"",MAX(O88+'1045Bi Dati di base lav.'!S84-N88,0))</f>
      </c>
      <c r="AE88" s="134">
        <f>'1045Bi Dati di base lav.'!S84</f>
        <v>0</v>
      </c>
      <c r="AF88" s="134">
        <f t="shared" si="26"/>
      </c>
      <c r="AG88" s="139">
        <f>IF('1045Bi Dati di base lav.'!M84="",0,1)</f>
        <v>0</v>
      </c>
      <c r="AH88" s="143">
        <f t="shared" si="27"/>
        <v>0</v>
      </c>
      <c r="AI88" s="134">
        <f>IF('1045Bi Dati di base lav.'!M84="",0,'1045Bi Dati di base lav.'!M84)</f>
        <v>0</v>
      </c>
      <c r="AJ88" s="134">
        <f>IF('1045Bi Dati di base lav.'!M84="",0,'1045Bi Dati di base lav.'!O84)</f>
        <v>0</v>
      </c>
      <c r="AK88" s="158">
        <f>IF('1045Bi Dati di base lav.'!U84&gt;0,AA88,0)</f>
        <v>0</v>
      </c>
      <c r="AL88" s="140">
        <f>IF('1045Bi Dati di base lav.'!U84&gt;0,'1045Bi Dati di base lav.'!S84,0)</f>
        <v>0</v>
      </c>
      <c r="AM88" s="134">
        <f>'1045Bi Dati di base lav.'!M84</f>
        <v>0</v>
      </c>
      <c r="AN88" s="134">
        <f>'1045Bi Dati di base lav.'!O84</f>
        <v>0</v>
      </c>
      <c r="AO88" s="134">
        <f t="shared" si="34"/>
        <v>0</v>
      </c>
    </row>
    <row r="89" spans="1:41" s="135" customFormat="1" ht="16.5" customHeight="1">
      <c r="A89" s="159">
        <f>IF('1045Bi Dati di base lav.'!A85="","",'1045Bi Dati di base lav.'!A85)</f>
      </c>
      <c r="B89" s="160">
        <f>IF('1045Bi Dati di base lav.'!B85="","",'1045Bi Dati di base lav.'!B85)</f>
      </c>
      <c r="C89" s="161">
        <f>IF('1045Bi Dati di base lav.'!C85="","",'1045Bi Dati di base lav.'!C85)</f>
      </c>
      <c r="D89" s="232">
        <f>IF('1045Bi Dati di base lav.'!AF85="","",IF('1045Bi Dati di base lav.'!AF85*E89&gt;'1045Ai Domanda'!$B$28,'1045Ai Domanda'!$B$28/E89,'1045Bi Dati di base lav.'!AF85))</f>
      </c>
      <c r="E89" s="240">
        <f>IF('1045Bi Dati di base lav.'!M85="","",'1045Bi Dati di base lav.'!M85)</f>
      </c>
      <c r="F89" s="228">
        <f>IF('1045Bi Dati di base lav.'!N85="","",'1045Bi Dati di base lav.'!N85)</f>
      </c>
      <c r="G89" s="235">
        <f>IF('1045Bi Dati di base lav.'!O85="","",'1045Bi Dati di base lav.'!O85)</f>
      </c>
      <c r="H89" s="236">
        <f>IF('1045Bi Dati di base lav.'!P85="","",'1045Bi Dati di base lav.'!P85)</f>
      </c>
      <c r="I89" s="237">
        <f>IF('1045Bi Dati di base lav.'!Q85="","",'1045Bi Dati di base lav.'!Q85)</f>
      </c>
      <c r="J89" s="349">
        <f t="shared" si="20"/>
      </c>
      <c r="K89" s="240">
        <f t="shared" si="28"/>
      </c>
      <c r="L89" s="238">
        <f>IF('1045Bi Dati di base lav.'!R85="","",'1045Bi Dati di base lav.'!R85)</f>
      </c>
      <c r="M89" s="239">
        <f t="shared" si="29"/>
      </c>
      <c r="N89" s="350">
        <f t="shared" si="30"/>
      </c>
      <c r="O89" s="349">
        <f t="shared" si="31"/>
      </c>
      <c r="P89" s="240">
        <f t="shared" si="22"/>
      </c>
      <c r="Q89" s="238">
        <f t="shared" si="32"/>
      </c>
      <c r="R89" s="239">
        <f t="shared" si="33"/>
      </c>
      <c r="S89" s="240">
        <f>IF(N89="","",MAX((N89-AE89)*'1045Ai Domanda'!$B$30,0))</f>
      </c>
      <c r="T89" s="241">
        <f t="shared" si="23"/>
      </c>
      <c r="U89" s="151"/>
      <c r="V89" s="158">
        <f>IF('1045Bi Dati di base lav.'!L85="","",'1045Bi Dati di base lav.'!L85)</f>
      </c>
      <c r="W89" s="158">
        <f>IF($C89="","",'1045Ei Calcolo'!D89)</f>
      </c>
      <c r="X89" s="151">
        <f>IF(AND('1045Bi Dati di base lav.'!P85="",'1045Bi Dati di base lav.'!Q85=""),0,'1045Bi Dati di base lav.'!P85-'1045Bi Dati di base lav.'!Q85)</f>
        <v>0</v>
      </c>
      <c r="Y89" s="151">
        <f>IF(OR($C89="",'1045Bi Dati di base lav.'!M85="",F89="",'1045Bi Dati di base lav.'!O85="",X89=""),"",'1045Bi Dati di base lav.'!M85-F89-'1045Bi Dati di base lav.'!O85-X89)</f>
      </c>
      <c r="Z89" s="134">
        <f>IF(K89="","",K89-'1045Bi Dati di base lav.'!R85)</f>
      </c>
      <c r="AA89" s="134">
        <f t="shared" si="24"/>
      </c>
      <c r="AB89" s="134">
        <f t="shared" si="25"/>
      </c>
      <c r="AC89" s="134">
        <f t="shared" si="21"/>
      </c>
      <c r="AD89" s="134">
        <f>IF(OR($C89="",K89="",N89=""),"",MAX(O89+'1045Bi Dati di base lav.'!S85-N89,0))</f>
      </c>
      <c r="AE89" s="134">
        <f>'1045Bi Dati di base lav.'!S85</f>
        <v>0</v>
      </c>
      <c r="AF89" s="134">
        <f t="shared" si="26"/>
      </c>
      <c r="AG89" s="139">
        <f>IF('1045Bi Dati di base lav.'!M85="",0,1)</f>
        <v>0</v>
      </c>
      <c r="AH89" s="143">
        <f t="shared" si="27"/>
        <v>0</v>
      </c>
      <c r="AI89" s="134">
        <f>IF('1045Bi Dati di base lav.'!M85="",0,'1045Bi Dati di base lav.'!M85)</f>
        <v>0</v>
      </c>
      <c r="AJ89" s="134">
        <f>IF('1045Bi Dati di base lav.'!M85="",0,'1045Bi Dati di base lav.'!O85)</f>
        <v>0</v>
      </c>
      <c r="AK89" s="158">
        <f>IF('1045Bi Dati di base lav.'!U85&gt;0,AA89,0)</f>
        <v>0</v>
      </c>
      <c r="AL89" s="140">
        <f>IF('1045Bi Dati di base lav.'!U85&gt;0,'1045Bi Dati di base lav.'!S85,0)</f>
        <v>0</v>
      </c>
      <c r="AM89" s="134">
        <f>'1045Bi Dati di base lav.'!M85</f>
        <v>0</v>
      </c>
      <c r="AN89" s="134">
        <f>'1045Bi Dati di base lav.'!O85</f>
        <v>0</v>
      </c>
      <c r="AO89" s="134">
        <f t="shared" si="34"/>
        <v>0</v>
      </c>
    </row>
    <row r="90" spans="1:41" s="135" customFormat="1" ht="16.5" customHeight="1">
      <c r="A90" s="159">
        <f>IF('1045Bi Dati di base lav.'!A86="","",'1045Bi Dati di base lav.'!A86)</f>
      </c>
      <c r="B90" s="160">
        <f>IF('1045Bi Dati di base lav.'!B86="","",'1045Bi Dati di base lav.'!B86)</f>
      </c>
      <c r="C90" s="161">
        <f>IF('1045Bi Dati di base lav.'!C86="","",'1045Bi Dati di base lav.'!C86)</f>
      </c>
      <c r="D90" s="232">
        <f>IF('1045Bi Dati di base lav.'!AF86="","",IF('1045Bi Dati di base lav.'!AF86*E90&gt;'1045Ai Domanda'!$B$28,'1045Ai Domanda'!$B$28/E90,'1045Bi Dati di base lav.'!AF86))</f>
      </c>
      <c r="E90" s="240">
        <f>IF('1045Bi Dati di base lav.'!M86="","",'1045Bi Dati di base lav.'!M86)</f>
      </c>
      <c r="F90" s="228">
        <f>IF('1045Bi Dati di base lav.'!N86="","",'1045Bi Dati di base lav.'!N86)</f>
      </c>
      <c r="G90" s="235">
        <f>IF('1045Bi Dati di base lav.'!O86="","",'1045Bi Dati di base lav.'!O86)</f>
      </c>
      <c r="H90" s="236">
        <f>IF('1045Bi Dati di base lav.'!P86="","",'1045Bi Dati di base lav.'!P86)</f>
      </c>
      <c r="I90" s="237">
        <f>IF('1045Bi Dati di base lav.'!Q86="","",'1045Bi Dati di base lav.'!Q86)</f>
      </c>
      <c r="J90" s="349">
        <f t="shared" si="20"/>
      </c>
      <c r="K90" s="240">
        <f t="shared" si="28"/>
      </c>
      <c r="L90" s="238">
        <f>IF('1045Bi Dati di base lav.'!R86="","",'1045Bi Dati di base lav.'!R86)</f>
      </c>
      <c r="M90" s="239">
        <f t="shared" si="29"/>
      </c>
      <c r="N90" s="350">
        <f t="shared" si="30"/>
      </c>
      <c r="O90" s="349">
        <f t="shared" si="31"/>
      </c>
      <c r="P90" s="240">
        <f t="shared" si="22"/>
      </c>
      <c r="Q90" s="238">
        <f t="shared" si="32"/>
      </c>
      <c r="R90" s="239">
        <f t="shared" si="33"/>
      </c>
      <c r="S90" s="240">
        <f>IF(N90="","",MAX((N90-AE90)*'1045Ai Domanda'!$B$30,0))</f>
      </c>
      <c r="T90" s="241">
        <f t="shared" si="23"/>
      </c>
      <c r="U90" s="151"/>
      <c r="V90" s="158">
        <f>IF('1045Bi Dati di base lav.'!L86="","",'1045Bi Dati di base lav.'!L86)</f>
      </c>
      <c r="W90" s="158">
        <f>IF($C90="","",'1045Ei Calcolo'!D90)</f>
      </c>
      <c r="X90" s="151">
        <f>IF(AND('1045Bi Dati di base lav.'!P86="",'1045Bi Dati di base lav.'!Q86=""),0,'1045Bi Dati di base lav.'!P86-'1045Bi Dati di base lav.'!Q86)</f>
        <v>0</v>
      </c>
      <c r="Y90" s="151">
        <f>IF(OR($C90="",'1045Bi Dati di base lav.'!M86="",F90="",'1045Bi Dati di base lav.'!O86="",X90=""),"",'1045Bi Dati di base lav.'!M86-F90-'1045Bi Dati di base lav.'!O86-X90)</f>
      </c>
      <c r="Z90" s="134">
        <f>IF(K90="","",K90-'1045Bi Dati di base lav.'!R86)</f>
      </c>
      <c r="AA90" s="134">
        <f t="shared" si="24"/>
      </c>
      <c r="AB90" s="134">
        <f t="shared" si="25"/>
      </c>
      <c r="AC90" s="134">
        <f t="shared" si="21"/>
      </c>
      <c r="AD90" s="134">
        <f>IF(OR($C90="",K90="",N90=""),"",MAX(O90+'1045Bi Dati di base lav.'!S86-N90,0))</f>
      </c>
      <c r="AE90" s="134">
        <f>'1045Bi Dati di base lav.'!S86</f>
        <v>0</v>
      </c>
      <c r="AF90" s="134">
        <f t="shared" si="26"/>
      </c>
      <c r="AG90" s="139">
        <f>IF('1045Bi Dati di base lav.'!M86="",0,1)</f>
        <v>0</v>
      </c>
      <c r="AH90" s="143">
        <f t="shared" si="27"/>
        <v>0</v>
      </c>
      <c r="AI90" s="134">
        <f>IF('1045Bi Dati di base lav.'!M86="",0,'1045Bi Dati di base lav.'!M86)</f>
        <v>0</v>
      </c>
      <c r="AJ90" s="134">
        <f>IF('1045Bi Dati di base lav.'!M86="",0,'1045Bi Dati di base lav.'!O86)</f>
        <v>0</v>
      </c>
      <c r="AK90" s="158">
        <f>IF('1045Bi Dati di base lav.'!U86&gt;0,AA90,0)</f>
        <v>0</v>
      </c>
      <c r="AL90" s="140">
        <f>IF('1045Bi Dati di base lav.'!U86&gt;0,'1045Bi Dati di base lav.'!S86,0)</f>
        <v>0</v>
      </c>
      <c r="AM90" s="134">
        <f>'1045Bi Dati di base lav.'!M86</f>
        <v>0</v>
      </c>
      <c r="AN90" s="134">
        <f>'1045Bi Dati di base lav.'!O86</f>
        <v>0</v>
      </c>
      <c r="AO90" s="134">
        <f t="shared" si="34"/>
        <v>0</v>
      </c>
    </row>
    <row r="91" spans="1:41" s="135" customFormat="1" ht="16.5" customHeight="1">
      <c r="A91" s="159">
        <f>IF('1045Bi Dati di base lav.'!A87="","",'1045Bi Dati di base lav.'!A87)</f>
      </c>
      <c r="B91" s="160">
        <f>IF('1045Bi Dati di base lav.'!B87="","",'1045Bi Dati di base lav.'!B87)</f>
      </c>
      <c r="C91" s="161">
        <f>IF('1045Bi Dati di base lav.'!C87="","",'1045Bi Dati di base lav.'!C87)</f>
      </c>
      <c r="D91" s="232">
        <f>IF('1045Bi Dati di base lav.'!AF87="","",IF('1045Bi Dati di base lav.'!AF87*E91&gt;'1045Ai Domanda'!$B$28,'1045Ai Domanda'!$B$28/E91,'1045Bi Dati di base lav.'!AF87))</f>
      </c>
      <c r="E91" s="240">
        <f>IF('1045Bi Dati di base lav.'!M87="","",'1045Bi Dati di base lav.'!M87)</f>
      </c>
      <c r="F91" s="228">
        <f>IF('1045Bi Dati di base lav.'!N87="","",'1045Bi Dati di base lav.'!N87)</f>
      </c>
      <c r="G91" s="235">
        <f>IF('1045Bi Dati di base lav.'!O87="","",'1045Bi Dati di base lav.'!O87)</f>
      </c>
      <c r="H91" s="236">
        <f>IF('1045Bi Dati di base lav.'!P87="","",'1045Bi Dati di base lav.'!P87)</f>
      </c>
      <c r="I91" s="237">
        <f>IF('1045Bi Dati di base lav.'!Q87="","",'1045Bi Dati di base lav.'!Q87)</f>
      </c>
      <c r="J91" s="349">
        <f t="shared" si="20"/>
      </c>
      <c r="K91" s="240">
        <f t="shared" si="28"/>
      </c>
      <c r="L91" s="238">
        <f>IF('1045Bi Dati di base lav.'!R87="","",'1045Bi Dati di base lav.'!R87)</f>
      </c>
      <c r="M91" s="239">
        <f t="shared" si="29"/>
      </c>
      <c r="N91" s="350">
        <f t="shared" si="30"/>
      </c>
      <c r="O91" s="349">
        <f t="shared" si="31"/>
      </c>
      <c r="P91" s="240">
        <f t="shared" si="22"/>
      </c>
      <c r="Q91" s="238">
        <f t="shared" si="32"/>
      </c>
      <c r="R91" s="239">
        <f t="shared" si="33"/>
      </c>
      <c r="S91" s="240">
        <f>IF(N91="","",MAX((N91-AE91)*'1045Ai Domanda'!$B$30,0))</f>
      </c>
      <c r="T91" s="241">
        <f t="shared" si="23"/>
      </c>
      <c r="U91" s="151"/>
      <c r="V91" s="158">
        <f>IF('1045Bi Dati di base lav.'!L87="","",'1045Bi Dati di base lav.'!L87)</f>
      </c>
      <c r="W91" s="158">
        <f>IF($C91="","",'1045Ei Calcolo'!D91)</f>
      </c>
      <c r="X91" s="151">
        <f>IF(AND('1045Bi Dati di base lav.'!P87="",'1045Bi Dati di base lav.'!Q87=""),0,'1045Bi Dati di base lav.'!P87-'1045Bi Dati di base lav.'!Q87)</f>
        <v>0</v>
      </c>
      <c r="Y91" s="151">
        <f>IF(OR($C91="",'1045Bi Dati di base lav.'!M87="",F91="",'1045Bi Dati di base lav.'!O87="",X91=""),"",'1045Bi Dati di base lav.'!M87-F91-'1045Bi Dati di base lav.'!O87-X91)</f>
      </c>
      <c r="Z91" s="134">
        <f>IF(K91="","",K91-'1045Bi Dati di base lav.'!R87)</f>
      </c>
      <c r="AA91" s="134">
        <f t="shared" si="24"/>
      </c>
      <c r="AB91" s="134">
        <f t="shared" si="25"/>
      </c>
      <c r="AC91" s="134">
        <f t="shared" si="21"/>
      </c>
      <c r="AD91" s="134">
        <f>IF(OR($C91="",K91="",N91=""),"",MAX(O91+'1045Bi Dati di base lav.'!S87-N91,0))</f>
      </c>
      <c r="AE91" s="134">
        <f>'1045Bi Dati di base lav.'!S87</f>
        <v>0</v>
      </c>
      <c r="AF91" s="134">
        <f t="shared" si="26"/>
      </c>
      <c r="AG91" s="139">
        <f>IF('1045Bi Dati di base lav.'!M87="",0,1)</f>
        <v>0</v>
      </c>
      <c r="AH91" s="143">
        <f t="shared" si="27"/>
        <v>0</v>
      </c>
      <c r="AI91" s="134">
        <f>IF('1045Bi Dati di base lav.'!M87="",0,'1045Bi Dati di base lav.'!M87)</f>
        <v>0</v>
      </c>
      <c r="AJ91" s="134">
        <f>IF('1045Bi Dati di base lav.'!M87="",0,'1045Bi Dati di base lav.'!O87)</f>
        <v>0</v>
      </c>
      <c r="AK91" s="158">
        <f>IF('1045Bi Dati di base lav.'!U87&gt;0,AA91,0)</f>
        <v>0</v>
      </c>
      <c r="AL91" s="140">
        <f>IF('1045Bi Dati di base lav.'!U87&gt;0,'1045Bi Dati di base lav.'!S87,0)</f>
        <v>0</v>
      </c>
      <c r="AM91" s="134">
        <f>'1045Bi Dati di base lav.'!M87</f>
        <v>0</v>
      </c>
      <c r="AN91" s="134">
        <f>'1045Bi Dati di base lav.'!O87</f>
        <v>0</v>
      </c>
      <c r="AO91" s="134">
        <f t="shared" si="34"/>
        <v>0</v>
      </c>
    </row>
    <row r="92" spans="1:41" s="135" customFormat="1" ht="16.5" customHeight="1">
      <c r="A92" s="159">
        <f>IF('1045Bi Dati di base lav.'!A88="","",'1045Bi Dati di base lav.'!A88)</f>
      </c>
      <c r="B92" s="160">
        <f>IF('1045Bi Dati di base lav.'!B88="","",'1045Bi Dati di base lav.'!B88)</f>
      </c>
      <c r="C92" s="161">
        <f>IF('1045Bi Dati di base lav.'!C88="","",'1045Bi Dati di base lav.'!C88)</f>
      </c>
      <c r="D92" s="232">
        <f>IF('1045Bi Dati di base lav.'!AF88="","",IF('1045Bi Dati di base lav.'!AF88*E92&gt;'1045Ai Domanda'!$B$28,'1045Ai Domanda'!$B$28/E92,'1045Bi Dati di base lav.'!AF88))</f>
      </c>
      <c r="E92" s="240">
        <f>IF('1045Bi Dati di base lav.'!M88="","",'1045Bi Dati di base lav.'!M88)</f>
      </c>
      <c r="F92" s="228">
        <f>IF('1045Bi Dati di base lav.'!N88="","",'1045Bi Dati di base lav.'!N88)</f>
      </c>
      <c r="G92" s="235">
        <f>IF('1045Bi Dati di base lav.'!O88="","",'1045Bi Dati di base lav.'!O88)</f>
      </c>
      <c r="H92" s="236">
        <f>IF('1045Bi Dati di base lav.'!P88="","",'1045Bi Dati di base lav.'!P88)</f>
      </c>
      <c r="I92" s="237">
        <f>IF('1045Bi Dati di base lav.'!Q88="","",'1045Bi Dati di base lav.'!Q88)</f>
      </c>
      <c r="J92" s="349">
        <f t="shared" si="20"/>
      </c>
      <c r="K92" s="240">
        <f t="shared" si="28"/>
      </c>
      <c r="L92" s="238">
        <f>IF('1045Bi Dati di base lav.'!R88="","",'1045Bi Dati di base lav.'!R88)</f>
      </c>
      <c r="M92" s="239">
        <f t="shared" si="29"/>
      </c>
      <c r="N92" s="350">
        <f t="shared" si="30"/>
      </c>
      <c r="O92" s="349">
        <f t="shared" si="31"/>
      </c>
      <c r="P92" s="240">
        <f t="shared" si="22"/>
      </c>
      <c r="Q92" s="238">
        <f t="shared" si="32"/>
      </c>
      <c r="R92" s="239">
        <f t="shared" si="33"/>
      </c>
      <c r="S92" s="240">
        <f>IF(N92="","",MAX((N92-AE92)*'1045Ai Domanda'!$B$30,0))</f>
      </c>
      <c r="T92" s="241">
        <f t="shared" si="23"/>
      </c>
      <c r="U92" s="151"/>
      <c r="V92" s="158">
        <f>IF('1045Bi Dati di base lav.'!L88="","",'1045Bi Dati di base lav.'!L88)</f>
      </c>
      <c r="W92" s="158">
        <f>IF($C92="","",'1045Ei Calcolo'!D92)</f>
      </c>
      <c r="X92" s="151">
        <f>IF(AND('1045Bi Dati di base lav.'!P88="",'1045Bi Dati di base lav.'!Q88=""),0,'1045Bi Dati di base lav.'!P88-'1045Bi Dati di base lav.'!Q88)</f>
        <v>0</v>
      </c>
      <c r="Y92" s="151">
        <f>IF(OR($C92="",'1045Bi Dati di base lav.'!M88="",F92="",'1045Bi Dati di base lav.'!O88="",X92=""),"",'1045Bi Dati di base lav.'!M88-F92-'1045Bi Dati di base lav.'!O88-X92)</f>
      </c>
      <c r="Z92" s="134">
        <f>IF(K92="","",K92-'1045Bi Dati di base lav.'!R88)</f>
      </c>
      <c r="AA92" s="134">
        <f t="shared" si="24"/>
      </c>
      <c r="AB92" s="134">
        <f t="shared" si="25"/>
      </c>
      <c r="AC92" s="134">
        <f t="shared" si="21"/>
      </c>
      <c r="AD92" s="134">
        <f>IF(OR($C92="",K92="",N92=""),"",MAX(O92+'1045Bi Dati di base lav.'!S88-N92,0))</f>
      </c>
      <c r="AE92" s="134">
        <f>'1045Bi Dati di base lav.'!S88</f>
        <v>0</v>
      </c>
      <c r="AF92" s="134">
        <f t="shared" si="26"/>
      </c>
      <c r="AG92" s="139">
        <f>IF('1045Bi Dati di base lav.'!M88="",0,1)</f>
        <v>0</v>
      </c>
      <c r="AH92" s="143">
        <f t="shared" si="27"/>
        <v>0</v>
      </c>
      <c r="AI92" s="134">
        <f>IF('1045Bi Dati di base lav.'!M88="",0,'1045Bi Dati di base lav.'!M88)</f>
        <v>0</v>
      </c>
      <c r="AJ92" s="134">
        <f>IF('1045Bi Dati di base lav.'!M88="",0,'1045Bi Dati di base lav.'!O88)</f>
        <v>0</v>
      </c>
      <c r="AK92" s="158">
        <f>IF('1045Bi Dati di base lav.'!U88&gt;0,AA92,0)</f>
        <v>0</v>
      </c>
      <c r="AL92" s="140">
        <f>IF('1045Bi Dati di base lav.'!U88&gt;0,'1045Bi Dati di base lav.'!S88,0)</f>
        <v>0</v>
      </c>
      <c r="AM92" s="134">
        <f>'1045Bi Dati di base lav.'!M88</f>
        <v>0</v>
      </c>
      <c r="AN92" s="134">
        <f>'1045Bi Dati di base lav.'!O88</f>
        <v>0</v>
      </c>
      <c r="AO92" s="134">
        <f t="shared" si="34"/>
        <v>0</v>
      </c>
    </row>
    <row r="93" spans="1:41" s="135" customFormat="1" ht="16.5" customHeight="1">
      <c r="A93" s="159">
        <f>IF('1045Bi Dati di base lav.'!A89="","",'1045Bi Dati di base lav.'!A89)</f>
      </c>
      <c r="B93" s="160">
        <f>IF('1045Bi Dati di base lav.'!B89="","",'1045Bi Dati di base lav.'!B89)</f>
      </c>
      <c r="C93" s="161">
        <f>IF('1045Bi Dati di base lav.'!C89="","",'1045Bi Dati di base lav.'!C89)</f>
      </c>
      <c r="D93" s="232">
        <f>IF('1045Bi Dati di base lav.'!AF89="","",IF('1045Bi Dati di base lav.'!AF89*E93&gt;'1045Ai Domanda'!$B$28,'1045Ai Domanda'!$B$28/E93,'1045Bi Dati di base lav.'!AF89))</f>
      </c>
      <c r="E93" s="240">
        <f>IF('1045Bi Dati di base lav.'!M89="","",'1045Bi Dati di base lav.'!M89)</f>
      </c>
      <c r="F93" s="228">
        <f>IF('1045Bi Dati di base lav.'!N89="","",'1045Bi Dati di base lav.'!N89)</f>
      </c>
      <c r="G93" s="235">
        <f>IF('1045Bi Dati di base lav.'!O89="","",'1045Bi Dati di base lav.'!O89)</f>
      </c>
      <c r="H93" s="236">
        <f>IF('1045Bi Dati di base lav.'!P89="","",'1045Bi Dati di base lav.'!P89)</f>
      </c>
      <c r="I93" s="237">
        <f>IF('1045Bi Dati di base lav.'!Q89="","",'1045Bi Dati di base lav.'!Q89)</f>
      </c>
      <c r="J93" s="349">
        <f t="shared" si="20"/>
      </c>
      <c r="K93" s="240">
        <f t="shared" si="28"/>
      </c>
      <c r="L93" s="238">
        <f>IF('1045Bi Dati di base lav.'!R89="","",'1045Bi Dati di base lav.'!R89)</f>
      </c>
      <c r="M93" s="239">
        <f t="shared" si="29"/>
      </c>
      <c r="N93" s="350">
        <f t="shared" si="30"/>
      </c>
      <c r="O93" s="349">
        <f t="shared" si="31"/>
      </c>
      <c r="P93" s="240">
        <f t="shared" si="22"/>
      </c>
      <c r="Q93" s="238">
        <f t="shared" si="32"/>
      </c>
      <c r="R93" s="239">
        <f t="shared" si="33"/>
      </c>
      <c r="S93" s="240">
        <f>IF(N93="","",MAX((N93-AE93)*'1045Ai Domanda'!$B$30,0))</f>
      </c>
      <c r="T93" s="241">
        <f t="shared" si="23"/>
      </c>
      <c r="U93" s="151"/>
      <c r="V93" s="158">
        <f>IF('1045Bi Dati di base lav.'!L89="","",'1045Bi Dati di base lav.'!L89)</f>
      </c>
      <c r="W93" s="158">
        <f>IF($C93="","",'1045Ei Calcolo'!D93)</f>
      </c>
      <c r="X93" s="151">
        <f>IF(AND('1045Bi Dati di base lav.'!P89="",'1045Bi Dati di base lav.'!Q89=""),0,'1045Bi Dati di base lav.'!P89-'1045Bi Dati di base lav.'!Q89)</f>
        <v>0</v>
      </c>
      <c r="Y93" s="151">
        <f>IF(OR($C93="",'1045Bi Dati di base lav.'!M89="",F93="",'1045Bi Dati di base lav.'!O89="",X93=""),"",'1045Bi Dati di base lav.'!M89-F93-'1045Bi Dati di base lav.'!O89-X93)</f>
      </c>
      <c r="Z93" s="134">
        <f>IF(K93="","",K93-'1045Bi Dati di base lav.'!R89)</f>
      </c>
      <c r="AA93" s="134">
        <f t="shared" si="24"/>
      </c>
      <c r="AB93" s="134">
        <f t="shared" si="25"/>
      </c>
      <c r="AC93" s="134">
        <f t="shared" si="21"/>
      </c>
      <c r="AD93" s="134">
        <f>IF(OR($C93="",K93="",N93=""),"",MAX(O93+'1045Bi Dati di base lav.'!S89-N93,0))</f>
      </c>
      <c r="AE93" s="134">
        <f>'1045Bi Dati di base lav.'!S89</f>
        <v>0</v>
      </c>
      <c r="AF93" s="134">
        <f t="shared" si="26"/>
      </c>
      <c r="AG93" s="139">
        <f>IF('1045Bi Dati di base lav.'!M89="",0,1)</f>
        <v>0</v>
      </c>
      <c r="AH93" s="143">
        <f t="shared" si="27"/>
        <v>0</v>
      </c>
      <c r="AI93" s="134">
        <f>IF('1045Bi Dati di base lav.'!M89="",0,'1045Bi Dati di base lav.'!M89)</f>
        <v>0</v>
      </c>
      <c r="AJ93" s="134">
        <f>IF('1045Bi Dati di base lav.'!M89="",0,'1045Bi Dati di base lav.'!O89)</f>
        <v>0</v>
      </c>
      <c r="AK93" s="158">
        <f>IF('1045Bi Dati di base lav.'!U89&gt;0,AA93,0)</f>
        <v>0</v>
      </c>
      <c r="AL93" s="140">
        <f>IF('1045Bi Dati di base lav.'!U89&gt;0,'1045Bi Dati di base lav.'!S89,0)</f>
        <v>0</v>
      </c>
      <c r="AM93" s="134">
        <f>'1045Bi Dati di base lav.'!M89</f>
        <v>0</v>
      </c>
      <c r="AN93" s="134">
        <f>'1045Bi Dati di base lav.'!O89</f>
        <v>0</v>
      </c>
      <c r="AO93" s="134">
        <f t="shared" si="34"/>
        <v>0</v>
      </c>
    </row>
    <row r="94" spans="1:41" s="135" customFormat="1" ht="16.5" customHeight="1">
      <c r="A94" s="159">
        <f>IF('1045Bi Dati di base lav.'!A90="","",'1045Bi Dati di base lav.'!A90)</f>
      </c>
      <c r="B94" s="160">
        <f>IF('1045Bi Dati di base lav.'!B90="","",'1045Bi Dati di base lav.'!B90)</f>
      </c>
      <c r="C94" s="161">
        <f>IF('1045Bi Dati di base lav.'!C90="","",'1045Bi Dati di base lav.'!C90)</f>
      </c>
      <c r="D94" s="232">
        <f>IF('1045Bi Dati di base lav.'!AF90="","",IF('1045Bi Dati di base lav.'!AF90*E94&gt;'1045Ai Domanda'!$B$28,'1045Ai Domanda'!$B$28/E94,'1045Bi Dati di base lav.'!AF90))</f>
      </c>
      <c r="E94" s="240">
        <f>IF('1045Bi Dati di base lav.'!M90="","",'1045Bi Dati di base lav.'!M90)</f>
      </c>
      <c r="F94" s="228">
        <f>IF('1045Bi Dati di base lav.'!N90="","",'1045Bi Dati di base lav.'!N90)</f>
      </c>
      <c r="G94" s="235">
        <f>IF('1045Bi Dati di base lav.'!O90="","",'1045Bi Dati di base lav.'!O90)</f>
      </c>
      <c r="H94" s="236">
        <f>IF('1045Bi Dati di base lav.'!P90="","",'1045Bi Dati di base lav.'!P90)</f>
      </c>
      <c r="I94" s="237">
        <f>IF('1045Bi Dati di base lav.'!Q90="","",'1045Bi Dati di base lav.'!Q90)</f>
      </c>
      <c r="J94" s="349">
        <f t="shared" si="20"/>
      </c>
      <c r="K94" s="240">
        <f t="shared" si="28"/>
      </c>
      <c r="L94" s="238">
        <f>IF('1045Bi Dati di base lav.'!R90="","",'1045Bi Dati di base lav.'!R90)</f>
      </c>
      <c r="M94" s="239">
        <f t="shared" si="29"/>
      </c>
      <c r="N94" s="350">
        <f t="shared" si="30"/>
      </c>
      <c r="O94" s="349">
        <f t="shared" si="31"/>
      </c>
      <c r="P94" s="240">
        <f t="shared" si="22"/>
      </c>
      <c r="Q94" s="238">
        <f t="shared" si="32"/>
      </c>
      <c r="R94" s="239">
        <f t="shared" si="33"/>
      </c>
      <c r="S94" s="240">
        <f>IF(N94="","",MAX((N94-AE94)*'1045Ai Domanda'!$B$30,0))</f>
      </c>
      <c r="T94" s="241">
        <f t="shared" si="23"/>
      </c>
      <c r="U94" s="151"/>
      <c r="V94" s="158">
        <f>IF('1045Bi Dati di base lav.'!L90="","",'1045Bi Dati di base lav.'!L90)</f>
      </c>
      <c r="W94" s="158">
        <f>IF($C94="","",'1045Ei Calcolo'!D94)</f>
      </c>
      <c r="X94" s="151">
        <f>IF(AND('1045Bi Dati di base lav.'!P90="",'1045Bi Dati di base lav.'!Q90=""),0,'1045Bi Dati di base lav.'!P90-'1045Bi Dati di base lav.'!Q90)</f>
        <v>0</v>
      </c>
      <c r="Y94" s="151">
        <f>IF(OR($C94="",'1045Bi Dati di base lav.'!M90="",F94="",'1045Bi Dati di base lav.'!O90="",X94=""),"",'1045Bi Dati di base lav.'!M90-F94-'1045Bi Dati di base lav.'!O90-X94)</f>
      </c>
      <c r="Z94" s="134">
        <f>IF(K94="","",K94-'1045Bi Dati di base lav.'!R90)</f>
      </c>
      <c r="AA94" s="134">
        <f t="shared" si="24"/>
      </c>
      <c r="AB94" s="134">
        <f t="shared" si="25"/>
      </c>
      <c r="AC94" s="134">
        <f t="shared" si="21"/>
      </c>
      <c r="AD94" s="134">
        <f>IF(OR($C94="",K94="",N94=""),"",MAX(O94+'1045Bi Dati di base lav.'!S90-N94,0))</f>
      </c>
      <c r="AE94" s="134">
        <f>'1045Bi Dati di base lav.'!S90</f>
        <v>0</v>
      </c>
      <c r="AF94" s="134">
        <f t="shared" si="26"/>
      </c>
      <c r="AG94" s="139">
        <f>IF('1045Bi Dati di base lav.'!M90="",0,1)</f>
        <v>0</v>
      </c>
      <c r="AH94" s="143">
        <f t="shared" si="27"/>
        <v>0</v>
      </c>
      <c r="AI94" s="134">
        <f>IF('1045Bi Dati di base lav.'!M90="",0,'1045Bi Dati di base lav.'!M90)</f>
        <v>0</v>
      </c>
      <c r="AJ94" s="134">
        <f>IF('1045Bi Dati di base lav.'!M90="",0,'1045Bi Dati di base lav.'!O90)</f>
        <v>0</v>
      </c>
      <c r="AK94" s="158">
        <f>IF('1045Bi Dati di base lav.'!U90&gt;0,AA94,0)</f>
        <v>0</v>
      </c>
      <c r="AL94" s="140">
        <f>IF('1045Bi Dati di base lav.'!U90&gt;0,'1045Bi Dati di base lav.'!S90,0)</f>
        <v>0</v>
      </c>
      <c r="AM94" s="134">
        <f>'1045Bi Dati di base lav.'!M90</f>
        <v>0</v>
      </c>
      <c r="AN94" s="134">
        <f>'1045Bi Dati di base lav.'!O90</f>
        <v>0</v>
      </c>
      <c r="AO94" s="134">
        <f t="shared" si="34"/>
        <v>0</v>
      </c>
    </row>
    <row r="95" spans="1:41" s="135" customFormat="1" ht="16.5" customHeight="1">
      <c r="A95" s="159">
        <f>IF('1045Bi Dati di base lav.'!A91="","",'1045Bi Dati di base lav.'!A91)</f>
      </c>
      <c r="B95" s="160">
        <f>IF('1045Bi Dati di base lav.'!B91="","",'1045Bi Dati di base lav.'!B91)</f>
      </c>
      <c r="C95" s="161">
        <f>IF('1045Bi Dati di base lav.'!C91="","",'1045Bi Dati di base lav.'!C91)</f>
      </c>
      <c r="D95" s="232">
        <f>IF('1045Bi Dati di base lav.'!AF91="","",IF('1045Bi Dati di base lav.'!AF91*E95&gt;'1045Ai Domanda'!$B$28,'1045Ai Domanda'!$B$28/E95,'1045Bi Dati di base lav.'!AF91))</f>
      </c>
      <c r="E95" s="240">
        <f>IF('1045Bi Dati di base lav.'!M91="","",'1045Bi Dati di base lav.'!M91)</f>
      </c>
      <c r="F95" s="228">
        <f>IF('1045Bi Dati di base lav.'!N91="","",'1045Bi Dati di base lav.'!N91)</f>
      </c>
      <c r="G95" s="235">
        <f>IF('1045Bi Dati di base lav.'!O91="","",'1045Bi Dati di base lav.'!O91)</f>
      </c>
      <c r="H95" s="236">
        <f>IF('1045Bi Dati di base lav.'!P91="","",'1045Bi Dati di base lav.'!P91)</f>
      </c>
      <c r="I95" s="237">
        <f>IF('1045Bi Dati di base lav.'!Q91="","",'1045Bi Dati di base lav.'!Q91)</f>
      </c>
      <c r="J95" s="349">
        <f t="shared" si="20"/>
      </c>
      <c r="K95" s="240">
        <f t="shared" si="28"/>
      </c>
      <c r="L95" s="238">
        <f>IF('1045Bi Dati di base lav.'!R91="","",'1045Bi Dati di base lav.'!R91)</f>
      </c>
      <c r="M95" s="239">
        <f t="shared" si="29"/>
      </c>
      <c r="N95" s="350">
        <f t="shared" si="30"/>
      </c>
      <c r="O95" s="349">
        <f t="shared" si="31"/>
      </c>
      <c r="P95" s="240">
        <f t="shared" si="22"/>
      </c>
      <c r="Q95" s="238">
        <f t="shared" si="32"/>
      </c>
      <c r="R95" s="239">
        <f t="shared" si="33"/>
      </c>
      <c r="S95" s="240">
        <f>IF(N95="","",MAX((N95-AE95)*'1045Ai Domanda'!$B$30,0))</f>
      </c>
      <c r="T95" s="241">
        <f t="shared" si="23"/>
      </c>
      <c r="U95" s="151"/>
      <c r="V95" s="158">
        <f>IF('1045Bi Dati di base lav.'!L91="","",'1045Bi Dati di base lav.'!L91)</f>
      </c>
      <c r="W95" s="158">
        <f>IF($C95="","",'1045Ei Calcolo'!D95)</f>
      </c>
      <c r="X95" s="151">
        <f>IF(AND('1045Bi Dati di base lav.'!P91="",'1045Bi Dati di base lav.'!Q91=""),0,'1045Bi Dati di base lav.'!P91-'1045Bi Dati di base lav.'!Q91)</f>
        <v>0</v>
      </c>
      <c r="Y95" s="151">
        <f>IF(OR($C95="",'1045Bi Dati di base lav.'!M91="",F95="",'1045Bi Dati di base lav.'!O91="",X95=""),"",'1045Bi Dati di base lav.'!M91-F95-'1045Bi Dati di base lav.'!O91-X95)</f>
      </c>
      <c r="Z95" s="134">
        <f>IF(K95="","",K95-'1045Bi Dati di base lav.'!R91)</f>
      </c>
      <c r="AA95" s="134">
        <f t="shared" si="24"/>
      </c>
      <c r="AB95" s="134">
        <f t="shared" si="25"/>
      </c>
      <c r="AC95" s="134">
        <f t="shared" si="21"/>
      </c>
      <c r="AD95" s="134">
        <f>IF(OR($C95="",K95="",N95=""),"",MAX(O95+'1045Bi Dati di base lav.'!S91-N95,0))</f>
      </c>
      <c r="AE95" s="134">
        <f>'1045Bi Dati di base lav.'!S91</f>
        <v>0</v>
      </c>
      <c r="AF95" s="134">
        <f t="shared" si="26"/>
      </c>
      <c r="AG95" s="139">
        <f>IF('1045Bi Dati di base lav.'!M91="",0,1)</f>
        <v>0</v>
      </c>
      <c r="AH95" s="143">
        <f t="shared" si="27"/>
        <v>0</v>
      </c>
      <c r="AI95" s="134">
        <f>IF('1045Bi Dati di base lav.'!M91="",0,'1045Bi Dati di base lav.'!M91)</f>
        <v>0</v>
      </c>
      <c r="AJ95" s="134">
        <f>IF('1045Bi Dati di base lav.'!M91="",0,'1045Bi Dati di base lav.'!O91)</f>
        <v>0</v>
      </c>
      <c r="AK95" s="158">
        <f>IF('1045Bi Dati di base lav.'!U91&gt;0,AA95,0)</f>
        <v>0</v>
      </c>
      <c r="AL95" s="140">
        <f>IF('1045Bi Dati di base lav.'!U91&gt;0,'1045Bi Dati di base lav.'!S91,0)</f>
        <v>0</v>
      </c>
      <c r="AM95" s="134">
        <f>'1045Bi Dati di base lav.'!M91</f>
        <v>0</v>
      </c>
      <c r="AN95" s="134">
        <f>'1045Bi Dati di base lav.'!O91</f>
        <v>0</v>
      </c>
      <c r="AO95" s="134">
        <f t="shared" si="34"/>
        <v>0</v>
      </c>
    </row>
    <row r="96" spans="1:41" s="135" customFormat="1" ht="16.5" customHeight="1">
      <c r="A96" s="159">
        <f>IF('1045Bi Dati di base lav.'!A92="","",'1045Bi Dati di base lav.'!A92)</f>
      </c>
      <c r="B96" s="160">
        <f>IF('1045Bi Dati di base lav.'!B92="","",'1045Bi Dati di base lav.'!B92)</f>
      </c>
      <c r="C96" s="161">
        <f>IF('1045Bi Dati di base lav.'!C92="","",'1045Bi Dati di base lav.'!C92)</f>
      </c>
      <c r="D96" s="232">
        <f>IF('1045Bi Dati di base lav.'!AF92="","",IF('1045Bi Dati di base lav.'!AF92*E96&gt;'1045Ai Domanda'!$B$28,'1045Ai Domanda'!$B$28/E96,'1045Bi Dati di base lav.'!AF92))</f>
      </c>
      <c r="E96" s="240">
        <f>IF('1045Bi Dati di base lav.'!M92="","",'1045Bi Dati di base lav.'!M92)</f>
      </c>
      <c r="F96" s="228">
        <f>IF('1045Bi Dati di base lav.'!N92="","",'1045Bi Dati di base lav.'!N92)</f>
      </c>
      <c r="G96" s="235">
        <f>IF('1045Bi Dati di base lav.'!O92="","",'1045Bi Dati di base lav.'!O92)</f>
      </c>
      <c r="H96" s="236">
        <f>IF('1045Bi Dati di base lav.'!P92="","",'1045Bi Dati di base lav.'!P92)</f>
      </c>
      <c r="I96" s="237">
        <f>IF('1045Bi Dati di base lav.'!Q92="","",'1045Bi Dati di base lav.'!Q92)</f>
      </c>
      <c r="J96" s="349">
        <f t="shared" si="20"/>
      </c>
      <c r="K96" s="240">
        <f t="shared" si="28"/>
      </c>
      <c r="L96" s="238">
        <f>IF('1045Bi Dati di base lav.'!R92="","",'1045Bi Dati di base lav.'!R92)</f>
      </c>
      <c r="M96" s="239">
        <f t="shared" si="29"/>
      </c>
      <c r="N96" s="350">
        <f t="shared" si="30"/>
      </c>
      <c r="O96" s="349">
        <f t="shared" si="31"/>
      </c>
      <c r="P96" s="240">
        <f t="shared" si="22"/>
      </c>
      <c r="Q96" s="238">
        <f t="shared" si="32"/>
      </c>
      <c r="R96" s="239">
        <f t="shared" si="33"/>
      </c>
      <c r="S96" s="240">
        <f>IF(N96="","",MAX((N96-AE96)*'1045Ai Domanda'!$B$30,0))</f>
      </c>
      <c r="T96" s="241">
        <f t="shared" si="23"/>
      </c>
      <c r="U96" s="151"/>
      <c r="V96" s="158">
        <f>IF('1045Bi Dati di base lav.'!L92="","",'1045Bi Dati di base lav.'!L92)</f>
      </c>
      <c r="W96" s="158">
        <f>IF($C96="","",'1045Ei Calcolo'!D96)</f>
      </c>
      <c r="X96" s="151">
        <f>IF(AND('1045Bi Dati di base lav.'!P92="",'1045Bi Dati di base lav.'!Q92=""),0,'1045Bi Dati di base lav.'!P92-'1045Bi Dati di base lav.'!Q92)</f>
        <v>0</v>
      </c>
      <c r="Y96" s="151">
        <f>IF(OR($C96="",'1045Bi Dati di base lav.'!M92="",F96="",'1045Bi Dati di base lav.'!O92="",X96=""),"",'1045Bi Dati di base lav.'!M92-F96-'1045Bi Dati di base lav.'!O92-X96)</f>
      </c>
      <c r="Z96" s="134">
        <f>IF(K96="","",K96-'1045Bi Dati di base lav.'!R92)</f>
      </c>
      <c r="AA96" s="134">
        <f t="shared" si="24"/>
      </c>
      <c r="AB96" s="134">
        <f t="shared" si="25"/>
      </c>
      <c r="AC96" s="134">
        <f t="shared" si="21"/>
      </c>
      <c r="AD96" s="134">
        <f>IF(OR($C96="",K96="",N96=""),"",MAX(O96+'1045Bi Dati di base lav.'!S92-N96,0))</f>
      </c>
      <c r="AE96" s="134">
        <f>'1045Bi Dati di base lav.'!S92</f>
        <v>0</v>
      </c>
      <c r="AF96" s="134">
        <f t="shared" si="26"/>
      </c>
      <c r="AG96" s="139">
        <f>IF('1045Bi Dati di base lav.'!M92="",0,1)</f>
        <v>0</v>
      </c>
      <c r="AH96" s="143">
        <f t="shared" si="27"/>
        <v>0</v>
      </c>
      <c r="AI96" s="134">
        <f>IF('1045Bi Dati di base lav.'!M92="",0,'1045Bi Dati di base lav.'!M92)</f>
        <v>0</v>
      </c>
      <c r="AJ96" s="134">
        <f>IF('1045Bi Dati di base lav.'!M92="",0,'1045Bi Dati di base lav.'!O92)</f>
        <v>0</v>
      </c>
      <c r="AK96" s="158">
        <f>IF('1045Bi Dati di base lav.'!U92&gt;0,AA96,0)</f>
        <v>0</v>
      </c>
      <c r="AL96" s="140">
        <f>IF('1045Bi Dati di base lav.'!U92&gt;0,'1045Bi Dati di base lav.'!S92,0)</f>
        <v>0</v>
      </c>
      <c r="AM96" s="134">
        <f>'1045Bi Dati di base lav.'!M92</f>
        <v>0</v>
      </c>
      <c r="AN96" s="134">
        <f>'1045Bi Dati di base lav.'!O92</f>
        <v>0</v>
      </c>
      <c r="AO96" s="134">
        <f t="shared" si="34"/>
        <v>0</v>
      </c>
    </row>
    <row r="97" spans="1:41" s="135" customFormat="1" ht="16.5" customHeight="1">
      <c r="A97" s="159">
        <f>IF('1045Bi Dati di base lav.'!A93="","",'1045Bi Dati di base lav.'!A93)</f>
      </c>
      <c r="B97" s="160">
        <f>IF('1045Bi Dati di base lav.'!B93="","",'1045Bi Dati di base lav.'!B93)</f>
      </c>
      <c r="C97" s="161">
        <f>IF('1045Bi Dati di base lav.'!C93="","",'1045Bi Dati di base lav.'!C93)</f>
      </c>
      <c r="D97" s="232">
        <f>IF('1045Bi Dati di base lav.'!AF93="","",IF('1045Bi Dati di base lav.'!AF93*E97&gt;'1045Ai Domanda'!$B$28,'1045Ai Domanda'!$B$28/E97,'1045Bi Dati di base lav.'!AF93))</f>
      </c>
      <c r="E97" s="240">
        <f>IF('1045Bi Dati di base lav.'!M93="","",'1045Bi Dati di base lav.'!M93)</f>
      </c>
      <c r="F97" s="228">
        <f>IF('1045Bi Dati di base lav.'!N93="","",'1045Bi Dati di base lav.'!N93)</f>
      </c>
      <c r="G97" s="235">
        <f>IF('1045Bi Dati di base lav.'!O93="","",'1045Bi Dati di base lav.'!O93)</f>
      </c>
      <c r="H97" s="236">
        <f>IF('1045Bi Dati di base lav.'!P93="","",'1045Bi Dati di base lav.'!P93)</f>
      </c>
      <c r="I97" s="237">
        <f>IF('1045Bi Dati di base lav.'!Q93="","",'1045Bi Dati di base lav.'!Q93)</f>
      </c>
      <c r="J97" s="349">
        <f t="shared" si="20"/>
      </c>
      <c r="K97" s="240">
        <f t="shared" si="28"/>
      </c>
      <c r="L97" s="238">
        <f>IF('1045Bi Dati di base lav.'!R93="","",'1045Bi Dati di base lav.'!R93)</f>
      </c>
      <c r="M97" s="239">
        <f t="shared" si="29"/>
      </c>
      <c r="N97" s="350">
        <f t="shared" si="30"/>
      </c>
      <c r="O97" s="349">
        <f t="shared" si="31"/>
      </c>
      <c r="P97" s="240">
        <f t="shared" si="22"/>
      </c>
      <c r="Q97" s="238">
        <f t="shared" si="32"/>
      </c>
      <c r="R97" s="239">
        <f t="shared" si="33"/>
      </c>
      <c r="S97" s="240">
        <f>IF(N97="","",MAX((N97-AE97)*'1045Ai Domanda'!$B$30,0))</f>
      </c>
      <c r="T97" s="241">
        <f t="shared" si="23"/>
      </c>
      <c r="U97" s="151"/>
      <c r="V97" s="158">
        <f>IF('1045Bi Dati di base lav.'!L93="","",'1045Bi Dati di base lav.'!L93)</f>
      </c>
      <c r="W97" s="158">
        <f>IF($C97="","",'1045Ei Calcolo'!D97)</f>
      </c>
      <c r="X97" s="151">
        <f>IF(AND('1045Bi Dati di base lav.'!P93="",'1045Bi Dati di base lav.'!Q93=""),0,'1045Bi Dati di base lav.'!P93-'1045Bi Dati di base lav.'!Q93)</f>
        <v>0</v>
      </c>
      <c r="Y97" s="151">
        <f>IF(OR($C97="",'1045Bi Dati di base lav.'!M93="",F97="",'1045Bi Dati di base lav.'!O93="",X97=""),"",'1045Bi Dati di base lav.'!M93-F97-'1045Bi Dati di base lav.'!O93-X97)</f>
      </c>
      <c r="Z97" s="134">
        <f>IF(K97="","",K97-'1045Bi Dati di base lav.'!R93)</f>
      </c>
      <c r="AA97" s="134">
        <f t="shared" si="24"/>
      </c>
      <c r="AB97" s="134">
        <f t="shared" si="25"/>
      </c>
      <c r="AC97" s="134">
        <f t="shared" si="21"/>
      </c>
      <c r="AD97" s="134">
        <f>IF(OR($C97="",K97="",N97=""),"",MAX(O97+'1045Bi Dati di base lav.'!S93-N97,0))</f>
      </c>
      <c r="AE97" s="134">
        <f>'1045Bi Dati di base lav.'!S93</f>
        <v>0</v>
      </c>
      <c r="AF97" s="134">
        <f t="shared" si="26"/>
      </c>
      <c r="AG97" s="139">
        <f>IF('1045Bi Dati di base lav.'!M93="",0,1)</f>
        <v>0</v>
      </c>
      <c r="AH97" s="143">
        <f t="shared" si="27"/>
        <v>0</v>
      </c>
      <c r="AI97" s="134">
        <f>IF('1045Bi Dati di base lav.'!M93="",0,'1045Bi Dati di base lav.'!M93)</f>
        <v>0</v>
      </c>
      <c r="AJ97" s="134">
        <f>IF('1045Bi Dati di base lav.'!M93="",0,'1045Bi Dati di base lav.'!O93)</f>
        <v>0</v>
      </c>
      <c r="AK97" s="158">
        <f>IF('1045Bi Dati di base lav.'!U93&gt;0,AA97,0)</f>
        <v>0</v>
      </c>
      <c r="AL97" s="140">
        <f>IF('1045Bi Dati di base lav.'!U93&gt;0,'1045Bi Dati di base lav.'!S93,0)</f>
        <v>0</v>
      </c>
      <c r="AM97" s="134">
        <f>'1045Bi Dati di base lav.'!M93</f>
        <v>0</v>
      </c>
      <c r="AN97" s="134">
        <f>'1045Bi Dati di base lav.'!O93</f>
        <v>0</v>
      </c>
      <c r="AO97" s="134">
        <f t="shared" si="34"/>
        <v>0</v>
      </c>
    </row>
    <row r="98" spans="1:41" s="135" customFormat="1" ht="16.5" customHeight="1">
      <c r="A98" s="159">
        <f>IF('1045Bi Dati di base lav.'!A94="","",'1045Bi Dati di base lav.'!A94)</f>
      </c>
      <c r="B98" s="160">
        <f>IF('1045Bi Dati di base lav.'!B94="","",'1045Bi Dati di base lav.'!B94)</f>
      </c>
      <c r="C98" s="161">
        <f>IF('1045Bi Dati di base lav.'!C94="","",'1045Bi Dati di base lav.'!C94)</f>
      </c>
      <c r="D98" s="232">
        <f>IF('1045Bi Dati di base lav.'!AF94="","",IF('1045Bi Dati di base lav.'!AF94*E98&gt;'1045Ai Domanda'!$B$28,'1045Ai Domanda'!$B$28/E98,'1045Bi Dati di base lav.'!AF94))</f>
      </c>
      <c r="E98" s="240">
        <f>IF('1045Bi Dati di base lav.'!M94="","",'1045Bi Dati di base lav.'!M94)</f>
      </c>
      <c r="F98" s="228">
        <f>IF('1045Bi Dati di base lav.'!N94="","",'1045Bi Dati di base lav.'!N94)</f>
      </c>
      <c r="G98" s="235">
        <f>IF('1045Bi Dati di base lav.'!O94="","",'1045Bi Dati di base lav.'!O94)</f>
      </c>
      <c r="H98" s="236">
        <f>IF('1045Bi Dati di base lav.'!P94="","",'1045Bi Dati di base lav.'!P94)</f>
      </c>
      <c r="I98" s="237">
        <f>IF('1045Bi Dati di base lav.'!Q94="","",'1045Bi Dati di base lav.'!Q94)</f>
      </c>
      <c r="J98" s="349">
        <f t="shared" si="20"/>
      </c>
      <c r="K98" s="240">
        <f t="shared" si="28"/>
      </c>
      <c r="L98" s="238">
        <f>IF('1045Bi Dati di base lav.'!R94="","",'1045Bi Dati di base lav.'!R94)</f>
      </c>
      <c r="M98" s="239">
        <f t="shared" si="29"/>
      </c>
      <c r="N98" s="350">
        <f t="shared" si="30"/>
      </c>
      <c r="O98" s="349">
        <f t="shared" si="31"/>
      </c>
      <c r="P98" s="240">
        <f t="shared" si="22"/>
      </c>
      <c r="Q98" s="238">
        <f t="shared" si="32"/>
      </c>
      <c r="R98" s="239">
        <f t="shared" si="33"/>
      </c>
      <c r="S98" s="240">
        <f>IF(N98="","",MAX((N98-AE98)*'1045Ai Domanda'!$B$30,0))</f>
      </c>
      <c r="T98" s="241">
        <f t="shared" si="23"/>
      </c>
      <c r="U98" s="151"/>
      <c r="V98" s="158">
        <f>IF('1045Bi Dati di base lav.'!L94="","",'1045Bi Dati di base lav.'!L94)</f>
      </c>
      <c r="W98" s="158">
        <f>IF($C98="","",'1045Ei Calcolo'!D98)</f>
      </c>
      <c r="X98" s="151">
        <f>IF(AND('1045Bi Dati di base lav.'!P94="",'1045Bi Dati di base lav.'!Q94=""),0,'1045Bi Dati di base lav.'!P94-'1045Bi Dati di base lav.'!Q94)</f>
        <v>0</v>
      </c>
      <c r="Y98" s="151">
        <f>IF(OR($C98="",'1045Bi Dati di base lav.'!M94="",F98="",'1045Bi Dati di base lav.'!O94="",X98=""),"",'1045Bi Dati di base lav.'!M94-F98-'1045Bi Dati di base lav.'!O94-X98)</f>
      </c>
      <c r="Z98" s="134">
        <f>IF(K98="","",K98-'1045Bi Dati di base lav.'!R94)</f>
      </c>
      <c r="AA98" s="134">
        <f t="shared" si="24"/>
      </c>
      <c r="AB98" s="134">
        <f t="shared" si="25"/>
      </c>
      <c r="AC98" s="134">
        <f t="shared" si="21"/>
      </c>
      <c r="AD98" s="134">
        <f>IF(OR($C98="",K98="",N98=""),"",MAX(O98+'1045Bi Dati di base lav.'!S94-N98,0))</f>
      </c>
      <c r="AE98" s="134">
        <f>'1045Bi Dati di base lav.'!S94</f>
        <v>0</v>
      </c>
      <c r="AF98" s="134">
        <f t="shared" si="26"/>
      </c>
      <c r="AG98" s="139">
        <f>IF('1045Bi Dati di base lav.'!M94="",0,1)</f>
        <v>0</v>
      </c>
      <c r="AH98" s="143">
        <f t="shared" si="27"/>
        <v>0</v>
      </c>
      <c r="AI98" s="134">
        <f>IF('1045Bi Dati di base lav.'!M94="",0,'1045Bi Dati di base lav.'!M94)</f>
        <v>0</v>
      </c>
      <c r="AJ98" s="134">
        <f>IF('1045Bi Dati di base lav.'!M94="",0,'1045Bi Dati di base lav.'!O94)</f>
        <v>0</v>
      </c>
      <c r="AK98" s="158">
        <f>IF('1045Bi Dati di base lav.'!U94&gt;0,AA98,0)</f>
        <v>0</v>
      </c>
      <c r="AL98" s="140">
        <f>IF('1045Bi Dati di base lav.'!U94&gt;0,'1045Bi Dati di base lav.'!S94,0)</f>
        <v>0</v>
      </c>
      <c r="AM98" s="134">
        <f>'1045Bi Dati di base lav.'!M94</f>
        <v>0</v>
      </c>
      <c r="AN98" s="134">
        <f>'1045Bi Dati di base lav.'!O94</f>
        <v>0</v>
      </c>
      <c r="AO98" s="134">
        <f t="shared" si="34"/>
        <v>0</v>
      </c>
    </row>
    <row r="99" spans="1:41" s="135" customFormat="1" ht="16.5" customHeight="1">
      <c r="A99" s="159">
        <f>IF('1045Bi Dati di base lav.'!A95="","",'1045Bi Dati di base lav.'!A95)</f>
      </c>
      <c r="B99" s="160">
        <f>IF('1045Bi Dati di base lav.'!B95="","",'1045Bi Dati di base lav.'!B95)</f>
      </c>
      <c r="C99" s="161">
        <f>IF('1045Bi Dati di base lav.'!C95="","",'1045Bi Dati di base lav.'!C95)</f>
      </c>
      <c r="D99" s="232">
        <f>IF('1045Bi Dati di base lav.'!AF95="","",IF('1045Bi Dati di base lav.'!AF95*E99&gt;'1045Ai Domanda'!$B$28,'1045Ai Domanda'!$B$28/E99,'1045Bi Dati di base lav.'!AF95))</f>
      </c>
      <c r="E99" s="240">
        <f>IF('1045Bi Dati di base lav.'!M95="","",'1045Bi Dati di base lav.'!M95)</f>
      </c>
      <c r="F99" s="228">
        <f>IF('1045Bi Dati di base lav.'!N95="","",'1045Bi Dati di base lav.'!N95)</f>
      </c>
      <c r="G99" s="235">
        <f>IF('1045Bi Dati di base lav.'!O95="","",'1045Bi Dati di base lav.'!O95)</f>
      </c>
      <c r="H99" s="236">
        <f>IF('1045Bi Dati di base lav.'!P95="","",'1045Bi Dati di base lav.'!P95)</f>
      </c>
      <c r="I99" s="237">
        <f>IF('1045Bi Dati di base lav.'!Q95="","",'1045Bi Dati di base lav.'!Q95)</f>
      </c>
      <c r="J99" s="349">
        <f t="shared" si="20"/>
      </c>
      <c r="K99" s="240">
        <f t="shared" si="28"/>
      </c>
      <c r="L99" s="238">
        <f>IF('1045Bi Dati di base lav.'!R95="","",'1045Bi Dati di base lav.'!R95)</f>
      </c>
      <c r="M99" s="239">
        <f t="shared" si="29"/>
      </c>
      <c r="N99" s="350">
        <f t="shared" si="30"/>
      </c>
      <c r="O99" s="349">
        <f t="shared" si="31"/>
      </c>
      <c r="P99" s="240">
        <f t="shared" si="22"/>
      </c>
      <c r="Q99" s="238">
        <f t="shared" si="32"/>
      </c>
      <c r="R99" s="239">
        <f t="shared" si="33"/>
      </c>
      <c r="S99" s="240">
        <f>IF(N99="","",MAX((N99-AE99)*'1045Ai Domanda'!$B$30,0))</f>
      </c>
      <c r="T99" s="241">
        <f t="shared" si="23"/>
      </c>
      <c r="U99" s="151"/>
      <c r="V99" s="158">
        <f>IF('1045Bi Dati di base lav.'!L95="","",'1045Bi Dati di base lav.'!L95)</f>
      </c>
      <c r="W99" s="158">
        <f>IF($C99="","",'1045Ei Calcolo'!D99)</f>
      </c>
      <c r="X99" s="151">
        <f>IF(AND('1045Bi Dati di base lav.'!P95="",'1045Bi Dati di base lav.'!Q95=""),0,'1045Bi Dati di base lav.'!P95-'1045Bi Dati di base lav.'!Q95)</f>
        <v>0</v>
      </c>
      <c r="Y99" s="151">
        <f>IF(OR($C99="",'1045Bi Dati di base lav.'!M95="",F99="",'1045Bi Dati di base lav.'!O95="",X99=""),"",'1045Bi Dati di base lav.'!M95-F99-'1045Bi Dati di base lav.'!O95-X99)</f>
      </c>
      <c r="Z99" s="134">
        <f>IF(K99="","",K99-'1045Bi Dati di base lav.'!R95)</f>
      </c>
      <c r="AA99" s="134">
        <f t="shared" si="24"/>
      </c>
      <c r="AB99" s="134">
        <f t="shared" si="25"/>
      </c>
      <c r="AC99" s="134">
        <f t="shared" si="21"/>
      </c>
      <c r="AD99" s="134">
        <f>IF(OR($C99="",K99="",N99=""),"",MAX(O99+'1045Bi Dati di base lav.'!S95-N99,0))</f>
      </c>
      <c r="AE99" s="134">
        <f>'1045Bi Dati di base lav.'!S95</f>
        <v>0</v>
      </c>
      <c r="AF99" s="134">
        <f t="shared" si="26"/>
      </c>
      <c r="AG99" s="139">
        <f>IF('1045Bi Dati di base lav.'!M95="",0,1)</f>
        <v>0</v>
      </c>
      <c r="AH99" s="143">
        <f t="shared" si="27"/>
        <v>0</v>
      </c>
      <c r="AI99" s="134">
        <f>IF('1045Bi Dati di base lav.'!M95="",0,'1045Bi Dati di base lav.'!M95)</f>
        <v>0</v>
      </c>
      <c r="AJ99" s="134">
        <f>IF('1045Bi Dati di base lav.'!M95="",0,'1045Bi Dati di base lav.'!O95)</f>
        <v>0</v>
      </c>
      <c r="AK99" s="158">
        <f>IF('1045Bi Dati di base lav.'!U95&gt;0,AA99,0)</f>
        <v>0</v>
      </c>
      <c r="AL99" s="140">
        <f>IF('1045Bi Dati di base lav.'!U95&gt;0,'1045Bi Dati di base lav.'!S95,0)</f>
        <v>0</v>
      </c>
      <c r="AM99" s="134">
        <f>'1045Bi Dati di base lav.'!M95</f>
        <v>0</v>
      </c>
      <c r="AN99" s="134">
        <f>'1045Bi Dati di base lav.'!O95</f>
        <v>0</v>
      </c>
      <c r="AO99" s="134">
        <f t="shared" si="34"/>
        <v>0</v>
      </c>
    </row>
    <row r="100" spans="1:41" s="135" customFormat="1" ht="16.5" customHeight="1">
      <c r="A100" s="159">
        <f>IF('1045Bi Dati di base lav.'!A96="","",'1045Bi Dati di base lav.'!A96)</f>
      </c>
      <c r="B100" s="160">
        <f>IF('1045Bi Dati di base lav.'!B96="","",'1045Bi Dati di base lav.'!B96)</f>
      </c>
      <c r="C100" s="161">
        <f>IF('1045Bi Dati di base lav.'!C96="","",'1045Bi Dati di base lav.'!C96)</f>
      </c>
      <c r="D100" s="232">
        <f>IF('1045Bi Dati di base lav.'!AF96="","",IF('1045Bi Dati di base lav.'!AF96*E100&gt;'1045Ai Domanda'!$B$28,'1045Ai Domanda'!$B$28/E100,'1045Bi Dati di base lav.'!AF96))</f>
      </c>
      <c r="E100" s="240">
        <f>IF('1045Bi Dati di base lav.'!M96="","",'1045Bi Dati di base lav.'!M96)</f>
      </c>
      <c r="F100" s="228">
        <f>IF('1045Bi Dati di base lav.'!N96="","",'1045Bi Dati di base lav.'!N96)</f>
      </c>
      <c r="G100" s="235">
        <f>IF('1045Bi Dati di base lav.'!O96="","",'1045Bi Dati di base lav.'!O96)</f>
      </c>
      <c r="H100" s="236">
        <f>IF('1045Bi Dati di base lav.'!P96="","",'1045Bi Dati di base lav.'!P96)</f>
      </c>
      <c r="I100" s="237">
        <f>IF('1045Bi Dati di base lav.'!Q96="","",'1045Bi Dati di base lav.'!Q96)</f>
      </c>
      <c r="J100" s="349">
        <f t="shared" si="20"/>
      </c>
      <c r="K100" s="240">
        <f t="shared" si="28"/>
      </c>
      <c r="L100" s="238">
        <f>IF('1045Bi Dati di base lav.'!R96="","",'1045Bi Dati di base lav.'!R96)</f>
      </c>
      <c r="M100" s="239">
        <f t="shared" si="29"/>
      </c>
      <c r="N100" s="350">
        <f t="shared" si="30"/>
      </c>
      <c r="O100" s="349">
        <f t="shared" si="31"/>
      </c>
      <c r="P100" s="240">
        <f t="shared" si="22"/>
      </c>
      <c r="Q100" s="238">
        <f t="shared" si="32"/>
      </c>
      <c r="R100" s="239">
        <f t="shared" si="33"/>
      </c>
      <c r="S100" s="240">
        <f>IF(N100="","",MAX((N100-AE100)*'1045Ai Domanda'!$B$30,0))</f>
      </c>
      <c r="T100" s="241">
        <f t="shared" si="23"/>
      </c>
      <c r="U100" s="151"/>
      <c r="V100" s="158">
        <f>IF('1045Bi Dati di base lav.'!L96="","",'1045Bi Dati di base lav.'!L96)</f>
      </c>
      <c r="W100" s="158">
        <f>IF($C100="","",'1045Ei Calcolo'!D100)</f>
      </c>
      <c r="X100" s="151">
        <f>IF(AND('1045Bi Dati di base lav.'!P96="",'1045Bi Dati di base lav.'!Q96=""),0,'1045Bi Dati di base lav.'!P96-'1045Bi Dati di base lav.'!Q96)</f>
        <v>0</v>
      </c>
      <c r="Y100" s="151">
        <f>IF(OR($C100="",'1045Bi Dati di base lav.'!M96="",F100="",'1045Bi Dati di base lav.'!O96="",X100=""),"",'1045Bi Dati di base lav.'!M96-F100-'1045Bi Dati di base lav.'!O96-X100)</f>
      </c>
      <c r="Z100" s="134">
        <f>IF(K100="","",K100-'1045Bi Dati di base lav.'!R96)</f>
      </c>
      <c r="AA100" s="134">
        <f t="shared" si="24"/>
      </c>
      <c r="AB100" s="134">
        <f t="shared" si="25"/>
      </c>
      <c r="AC100" s="134">
        <f t="shared" si="21"/>
      </c>
      <c r="AD100" s="134">
        <f>IF(OR($C100="",K100="",N100=""),"",MAX(O100+'1045Bi Dati di base lav.'!S96-N100,0))</f>
      </c>
      <c r="AE100" s="134">
        <f>'1045Bi Dati di base lav.'!S96</f>
        <v>0</v>
      </c>
      <c r="AF100" s="134">
        <f t="shared" si="26"/>
      </c>
      <c r="AG100" s="139">
        <f>IF('1045Bi Dati di base lav.'!M96="",0,1)</f>
        <v>0</v>
      </c>
      <c r="AH100" s="143">
        <f t="shared" si="27"/>
        <v>0</v>
      </c>
      <c r="AI100" s="134">
        <f>IF('1045Bi Dati di base lav.'!M96="",0,'1045Bi Dati di base lav.'!M96)</f>
        <v>0</v>
      </c>
      <c r="AJ100" s="134">
        <f>IF('1045Bi Dati di base lav.'!M96="",0,'1045Bi Dati di base lav.'!O96)</f>
        <v>0</v>
      </c>
      <c r="AK100" s="158">
        <f>IF('1045Bi Dati di base lav.'!U96&gt;0,AA100,0)</f>
        <v>0</v>
      </c>
      <c r="AL100" s="140">
        <f>IF('1045Bi Dati di base lav.'!U96&gt;0,'1045Bi Dati di base lav.'!S96,0)</f>
        <v>0</v>
      </c>
      <c r="AM100" s="134">
        <f>'1045Bi Dati di base lav.'!M96</f>
        <v>0</v>
      </c>
      <c r="AN100" s="134">
        <f>'1045Bi Dati di base lav.'!O96</f>
        <v>0</v>
      </c>
      <c r="AO100" s="134">
        <f t="shared" si="34"/>
        <v>0</v>
      </c>
    </row>
    <row r="101" spans="1:41" s="135" customFormat="1" ht="16.5" customHeight="1">
      <c r="A101" s="159">
        <f>IF('1045Bi Dati di base lav.'!A97="","",'1045Bi Dati di base lav.'!A97)</f>
      </c>
      <c r="B101" s="160">
        <f>IF('1045Bi Dati di base lav.'!B97="","",'1045Bi Dati di base lav.'!B97)</f>
      </c>
      <c r="C101" s="161">
        <f>IF('1045Bi Dati di base lav.'!C97="","",'1045Bi Dati di base lav.'!C97)</f>
      </c>
      <c r="D101" s="232">
        <f>IF('1045Bi Dati di base lav.'!AF97="","",IF('1045Bi Dati di base lav.'!AF97*E101&gt;'1045Ai Domanda'!$B$28,'1045Ai Domanda'!$B$28/E101,'1045Bi Dati di base lav.'!AF97))</f>
      </c>
      <c r="E101" s="240">
        <f>IF('1045Bi Dati di base lav.'!M97="","",'1045Bi Dati di base lav.'!M97)</f>
      </c>
      <c r="F101" s="228">
        <f>IF('1045Bi Dati di base lav.'!N97="","",'1045Bi Dati di base lav.'!N97)</f>
      </c>
      <c r="G101" s="235">
        <f>IF('1045Bi Dati di base lav.'!O97="","",'1045Bi Dati di base lav.'!O97)</f>
      </c>
      <c r="H101" s="236">
        <f>IF('1045Bi Dati di base lav.'!P97="","",'1045Bi Dati di base lav.'!P97)</f>
      </c>
      <c r="I101" s="237">
        <f>IF('1045Bi Dati di base lav.'!Q97="","",'1045Bi Dati di base lav.'!Q97)</f>
      </c>
      <c r="J101" s="349">
        <f t="shared" si="20"/>
      </c>
      <c r="K101" s="240">
        <f t="shared" si="28"/>
      </c>
      <c r="L101" s="238">
        <f>IF('1045Bi Dati di base lav.'!R97="","",'1045Bi Dati di base lav.'!R97)</f>
      </c>
      <c r="M101" s="239">
        <f t="shared" si="29"/>
      </c>
      <c r="N101" s="350">
        <f t="shared" si="30"/>
      </c>
      <c r="O101" s="349">
        <f t="shared" si="31"/>
      </c>
      <c r="P101" s="240">
        <f t="shared" si="22"/>
      </c>
      <c r="Q101" s="238">
        <f t="shared" si="32"/>
      </c>
      <c r="R101" s="239">
        <f t="shared" si="33"/>
      </c>
      <c r="S101" s="240">
        <f>IF(N101="","",MAX((N101-AE101)*'1045Ai Domanda'!$B$30,0))</f>
      </c>
      <c r="T101" s="241">
        <f t="shared" si="23"/>
      </c>
      <c r="U101" s="151"/>
      <c r="V101" s="158">
        <f>IF('1045Bi Dati di base lav.'!L97="","",'1045Bi Dati di base lav.'!L97)</f>
      </c>
      <c r="W101" s="158">
        <f>IF($C101="","",'1045Ei Calcolo'!D101)</f>
      </c>
      <c r="X101" s="151">
        <f>IF(AND('1045Bi Dati di base lav.'!P97="",'1045Bi Dati di base lav.'!Q97=""),0,'1045Bi Dati di base lav.'!P97-'1045Bi Dati di base lav.'!Q97)</f>
        <v>0</v>
      </c>
      <c r="Y101" s="151">
        <f>IF(OR($C101="",'1045Bi Dati di base lav.'!M97="",F101="",'1045Bi Dati di base lav.'!O97="",X101=""),"",'1045Bi Dati di base lav.'!M97-F101-'1045Bi Dati di base lav.'!O97-X101)</f>
      </c>
      <c r="Z101" s="134">
        <f>IF(K101="","",K101-'1045Bi Dati di base lav.'!R97)</f>
      </c>
      <c r="AA101" s="134">
        <f t="shared" si="24"/>
      </c>
      <c r="AB101" s="134">
        <f t="shared" si="25"/>
      </c>
      <c r="AC101" s="134">
        <f t="shared" si="21"/>
      </c>
      <c r="AD101" s="134">
        <f>IF(OR($C101="",K101="",N101=""),"",MAX(O101+'1045Bi Dati di base lav.'!S97-N101,0))</f>
      </c>
      <c r="AE101" s="134">
        <f>'1045Bi Dati di base lav.'!S97</f>
        <v>0</v>
      </c>
      <c r="AF101" s="134">
        <f t="shared" si="26"/>
      </c>
      <c r="AG101" s="139">
        <f>IF('1045Bi Dati di base lav.'!M97="",0,1)</f>
        <v>0</v>
      </c>
      <c r="AH101" s="143">
        <f t="shared" si="27"/>
        <v>0</v>
      </c>
      <c r="AI101" s="134">
        <f>IF('1045Bi Dati di base lav.'!M97="",0,'1045Bi Dati di base lav.'!M97)</f>
        <v>0</v>
      </c>
      <c r="AJ101" s="134">
        <f>IF('1045Bi Dati di base lav.'!M97="",0,'1045Bi Dati di base lav.'!O97)</f>
        <v>0</v>
      </c>
      <c r="AK101" s="158">
        <f>IF('1045Bi Dati di base lav.'!U97&gt;0,AA101,0)</f>
        <v>0</v>
      </c>
      <c r="AL101" s="140">
        <f>IF('1045Bi Dati di base lav.'!U97&gt;0,'1045Bi Dati di base lav.'!S97,0)</f>
        <v>0</v>
      </c>
      <c r="AM101" s="134">
        <f>'1045Bi Dati di base lav.'!M97</f>
        <v>0</v>
      </c>
      <c r="AN101" s="134">
        <f>'1045Bi Dati di base lav.'!O97</f>
        <v>0</v>
      </c>
      <c r="AO101" s="134">
        <f t="shared" si="34"/>
        <v>0</v>
      </c>
    </row>
    <row r="102" spans="1:41" s="135" customFormat="1" ht="16.5" customHeight="1">
      <c r="A102" s="159">
        <f>IF('1045Bi Dati di base lav.'!A98="","",'1045Bi Dati di base lav.'!A98)</f>
      </c>
      <c r="B102" s="160">
        <f>IF('1045Bi Dati di base lav.'!B98="","",'1045Bi Dati di base lav.'!B98)</f>
      </c>
      <c r="C102" s="161">
        <f>IF('1045Bi Dati di base lav.'!C98="","",'1045Bi Dati di base lav.'!C98)</f>
      </c>
      <c r="D102" s="232">
        <f>IF('1045Bi Dati di base lav.'!AF98="","",IF('1045Bi Dati di base lav.'!AF98*E102&gt;'1045Ai Domanda'!$B$28,'1045Ai Domanda'!$B$28/E102,'1045Bi Dati di base lav.'!AF98))</f>
      </c>
      <c r="E102" s="240">
        <f>IF('1045Bi Dati di base lav.'!M98="","",'1045Bi Dati di base lav.'!M98)</f>
      </c>
      <c r="F102" s="228">
        <f>IF('1045Bi Dati di base lav.'!N98="","",'1045Bi Dati di base lav.'!N98)</f>
      </c>
      <c r="G102" s="235">
        <f>IF('1045Bi Dati di base lav.'!O98="","",'1045Bi Dati di base lav.'!O98)</f>
      </c>
      <c r="H102" s="236">
        <f>IF('1045Bi Dati di base lav.'!P98="","",'1045Bi Dati di base lav.'!P98)</f>
      </c>
      <c r="I102" s="237">
        <f>IF('1045Bi Dati di base lav.'!Q98="","",'1045Bi Dati di base lav.'!Q98)</f>
      </c>
      <c r="J102" s="349">
        <f t="shared" si="20"/>
      </c>
      <c r="K102" s="240">
        <f t="shared" si="28"/>
      </c>
      <c r="L102" s="238">
        <f>IF('1045Bi Dati di base lav.'!R98="","",'1045Bi Dati di base lav.'!R98)</f>
      </c>
      <c r="M102" s="239">
        <f t="shared" si="29"/>
      </c>
      <c r="N102" s="350">
        <f t="shared" si="30"/>
      </c>
      <c r="O102" s="349">
        <f t="shared" si="31"/>
      </c>
      <c r="P102" s="240">
        <f t="shared" si="22"/>
      </c>
      <c r="Q102" s="238">
        <f t="shared" si="32"/>
      </c>
      <c r="R102" s="239">
        <f t="shared" si="33"/>
      </c>
      <c r="S102" s="240">
        <f>IF(N102="","",MAX((N102-AE102)*'1045Ai Domanda'!$B$30,0))</f>
      </c>
      <c r="T102" s="241">
        <f t="shared" si="23"/>
      </c>
      <c r="U102" s="151"/>
      <c r="V102" s="158">
        <f>IF('1045Bi Dati di base lav.'!L98="","",'1045Bi Dati di base lav.'!L98)</f>
      </c>
      <c r="W102" s="158">
        <f>IF($C102="","",'1045Ei Calcolo'!D102)</f>
      </c>
      <c r="X102" s="151">
        <f>IF(AND('1045Bi Dati di base lav.'!P98="",'1045Bi Dati di base lav.'!Q98=""),0,'1045Bi Dati di base lav.'!P98-'1045Bi Dati di base lav.'!Q98)</f>
        <v>0</v>
      </c>
      <c r="Y102" s="151">
        <f>IF(OR($C102="",'1045Bi Dati di base lav.'!M98="",F102="",'1045Bi Dati di base lav.'!O98="",X102=""),"",'1045Bi Dati di base lav.'!M98-F102-'1045Bi Dati di base lav.'!O98-X102)</f>
      </c>
      <c r="Z102" s="134">
        <f>IF(K102="","",K102-'1045Bi Dati di base lav.'!R98)</f>
      </c>
      <c r="AA102" s="134">
        <f t="shared" si="24"/>
      </c>
      <c r="AB102" s="134">
        <f t="shared" si="25"/>
      </c>
      <c r="AC102" s="134">
        <f t="shared" si="21"/>
      </c>
      <c r="AD102" s="134">
        <f>IF(OR($C102="",K102="",N102=""),"",MAX(O102+'1045Bi Dati di base lav.'!S98-N102,0))</f>
      </c>
      <c r="AE102" s="134">
        <f>'1045Bi Dati di base lav.'!S98</f>
        <v>0</v>
      </c>
      <c r="AF102" s="134">
        <f t="shared" si="26"/>
      </c>
      <c r="AG102" s="139">
        <f>IF('1045Bi Dati di base lav.'!M98="",0,1)</f>
        <v>0</v>
      </c>
      <c r="AH102" s="143">
        <f t="shared" si="27"/>
        <v>0</v>
      </c>
      <c r="AI102" s="134">
        <f>IF('1045Bi Dati di base lav.'!M98="",0,'1045Bi Dati di base lav.'!M98)</f>
        <v>0</v>
      </c>
      <c r="AJ102" s="134">
        <f>IF('1045Bi Dati di base lav.'!M98="",0,'1045Bi Dati di base lav.'!O98)</f>
        <v>0</v>
      </c>
      <c r="AK102" s="158">
        <f>IF('1045Bi Dati di base lav.'!U98&gt;0,AA102,0)</f>
        <v>0</v>
      </c>
      <c r="AL102" s="140">
        <f>IF('1045Bi Dati di base lav.'!U98&gt;0,'1045Bi Dati di base lav.'!S98,0)</f>
        <v>0</v>
      </c>
      <c r="AM102" s="134">
        <f>'1045Bi Dati di base lav.'!M98</f>
        <v>0</v>
      </c>
      <c r="AN102" s="134">
        <f>'1045Bi Dati di base lav.'!O98</f>
        <v>0</v>
      </c>
      <c r="AO102" s="134">
        <f t="shared" si="34"/>
        <v>0</v>
      </c>
    </row>
    <row r="103" spans="1:41" s="135" customFormat="1" ht="16.5" customHeight="1">
      <c r="A103" s="159">
        <f>IF('1045Bi Dati di base lav.'!A99="","",'1045Bi Dati di base lav.'!A99)</f>
      </c>
      <c r="B103" s="160">
        <f>IF('1045Bi Dati di base lav.'!B99="","",'1045Bi Dati di base lav.'!B99)</f>
      </c>
      <c r="C103" s="161">
        <f>IF('1045Bi Dati di base lav.'!C99="","",'1045Bi Dati di base lav.'!C99)</f>
      </c>
      <c r="D103" s="232">
        <f>IF('1045Bi Dati di base lav.'!AF99="","",IF('1045Bi Dati di base lav.'!AF99*E103&gt;'1045Ai Domanda'!$B$28,'1045Ai Domanda'!$B$28/E103,'1045Bi Dati di base lav.'!AF99))</f>
      </c>
      <c r="E103" s="240">
        <f>IF('1045Bi Dati di base lav.'!M99="","",'1045Bi Dati di base lav.'!M99)</f>
      </c>
      <c r="F103" s="228">
        <f>IF('1045Bi Dati di base lav.'!N99="","",'1045Bi Dati di base lav.'!N99)</f>
      </c>
      <c r="G103" s="235">
        <f>IF('1045Bi Dati di base lav.'!O99="","",'1045Bi Dati di base lav.'!O99)</f>
      </c>
      <c r="H103" s="236">
        <f>IF('1045Bi Dati di base lav.'!P99="","",'1045Bi Dati di base lav.'!P99)</f>
      </c>
      <c r="I103" s="237">
        <f>IF('1045Bi Dati di base lav.'!Q99="","",'1045Bi Dati di base lav.'!Q99)</f>
      </c>
      <c r="J103" s="349">
        <f t="shared" si="20"/>
      </c>
      <c r="K103" s="240">
        <f t="shared" si="28"/>
      </c>
      <c r="L103" s="238">
        <f>IF('1045Bi Dati di base lav.'!R99="","",'1045Bi Dati di base lav.'!R99)</f>
      </c>
      <c r="M103" s="239">
        <f t="shared" si="29"/>
      </c>
      <c r="N103" s="350">
        <f t="shared" si="30"/>
      </c>
      <c r="O103" s="349">
        <f t="shared" si="31"/>
      </c>
      <c r="P103" s="240">
        <f t="shared" si="22"/>
      </c>
      <c r="Q103" s="238">
        <f t="shared" si="32"/>
      </c>
      <c r="R103" s="239">
        <f t="shared" si="33"/>
      </c>
      <c r="S103" s="240">
        <f>IF(N103="","",MAX((N103-AE103)*'1045Ai Domanda'!$B$30,0))</f>
      </c>
      <c r="T103" s="241">
        <f t="shared" si="23"/>
      </c>
      <c r="U103" s="151"/>
      <c r="V103" s="158">
        <f>IF('1045Bi Dati di base lav.'!L99="","",'1045Bi Dati di base lav.'!L99)</f>
      </c>
      <c r="W103" s="158">
        <f>IF($C103="","",'1045Ei Calcolo'!D103)</f>
      </c>
      <c r="X103" s="151">
        <f>IF(AND('1045Bi Dati di base lav.'!P99="",'1045Bi Dati di base lav.'!Q99=""),0,'1045Bi Dati di base lav.'!P99-'1045Bi Dati di base lav.'!Q99)</f>
        <v>0</v>
      </c>
      <c r="Y103" s="151">
        <f>IF(OR($C103="",'1045Bi Dati di base lav.'!M99="",F103="",'1045Bi Dati di base lav.'!O99="",X103=""),"",'1045Bi Dati di base lav.'!M99-F103-'1045Bi Dati di base lav.'!O99-X103)</f>
      </c>
      <c r="Z103" s="134">
        <f>IF(K103="","",K103-'1045Bi Dati di base lav.'!R99)</f>
      </c>
      <c r="AA103" s="134">
        <f t="shared" si="24"/>
      </c>
      <c r="AB103" s="134">
        <f t="shared" si="25"/>
      </c>
      <c r="AC103" s="134">
        <f t="shared" si="21"/>
      </c>
      <c r="AD103" s="134">
        <f>IF(OR($C103="",K103="",N103=""),"",MAX(O103+'1045Bi Dati di base lav.'!S99-N103,0))</f>
      </c>
      <c r="AE103" s="134">
        <f>'1045Bi Dati di base lav.'!S99</f>
        <v>0</v>
      </c>
      <c r="AF103" s="134">
        <f t="shared" si="26"/>
      </c>
      <c r="AG103" s="139">
        <f>IF('1045Bi Dati di base lav.'!M99="",0,1)</f>
        <v>0</v>
      </c>
      <c r="AH103" s="143">
        <f t="shared" si="27"/>
        <v>0</v>
      </c>
      <c r="AI103" s="134">
        <f>IF('1045Bi Dati di base lav.'!M99="",0,'1045Bi Dati di base lav.'!M99)</f>
        <v>0</v>
      </c>
      <c r="AJ103" s="134">
        <f>IF('1045Bi Dati di base lav.'!M99="",0,'1045Bi Dati di base lav.'!O99)</f>
        <v>0</v>
      </c>
      <c r="AK103" s="158">
        <f>IF('1045Bi Dati di base lav.'!U99&gt;0,AA103,0)</f>
        <v>0</v>
      </c>
      <c r="AL103" s="140">
        <f>IF('1045Bi Dati di base lav.'!U99&gt;0,'1045Bi Dati di base lav.'!S99,0)</f>
        <v>0</v>
      </c>
      <c r="AM103" s="134">
        <f>'1045Bi Dati di base lav.'!M99</f>
        <v>0</v>
      </c>
      <c r="AN103" s="134">
        <f>'1045Bi Dati di base lav.'!O99</f>
        <v>0</v>
      </c>
      <c r="AO103" s="134">
        <f t="shared" si="34"/>
        <v>0</v>
      </c>
    </row>
    <row r="104" spans="1:41" s="135" customFormat="1" ht="16.5" customHeight="1">
      <c r="A104" s="159">
        <f>IF('1045Bi Dati di base lav.'!A100="","",'1045Bi Dati di base lav.'!A100)</f>
      </c>
      <c r="B104" s="160">
        <f>IF('1045Bi Dati di base lav.'!B100="","",'1045Bi Dati di base lav.'!B100)</f>
      </c>
      <c r="C104" s="161">
        <f>IF('1045Bi Dati di base lav.'!C100="","",'1045Bi Dati di base lav.'!C100)</f>
      </c>
      <c r="D104" s="232">
        <f>IF('1045Bi Dati di base lav.'!AF100="","",IF('1045Bi Dati di base lav.'!AF100*E104&gt;'1045Ai Domanda'!$B$28,'1045Ai Domanda'!$B$28/E104,'1045Bi Dati di base lav.'!AF100))</f>
      </c>
      <c r="E104" s="240">
        <f>IF('1045Bi Dati di base lav.'!M100="","",'1045Bi Dati di base lav.'!M100)</f>
      </c>
      <c r="F104" s="228">
        <f>IF('1045Bi Dati di base lav.'!N100="","",'1045Bi Dati di base lav.'!N100)</f>
      </c>
      <c r="G104" s="235">
        <f>IF('1045Bi Dati di base lav.'!O100="","",'1045Bi Dati di base lav.'!O100)</f>
      </c>
      <c r="H104" s="236">
        <f>IF('1045Bi Dati di base lav.'!P100="","",'1045Bi Dati di base lav.'!P100)</f>
      </c>
      <c r="I104" s="237">
        <f>IF('1045Bi Dati di base lav.'!Q100="","",'1045Bi Dati di base lav.'!Q100)</f>
      </c>
      <c r="J104" s="349">
        <f t="shared" si="20"/>
      </c>
      <c r="K104" s="240">
        <f t="shared" si="28"/>
      </c>
      <c r="L104" s="238">
        <f>IF('1045Bi Dati di base lav.'!R100="","",'1045Bi Dati di base lav.'!R100)</f>
      </c>
      <c r="M104" s="239">
        <f t="shared" si="29"/>
      </c>
      <c r="N104" s="350">
        <f t="shared" si="30"/>
      </c>
      <c r="O104" s="349">
        <f t="shared" si="31"/>
      </c>
      <c r="P104" s="240">
        <f t="shared" si="22"/>
      </c>
      <c r="Q104" s="238">
        <f t="shared" si="32"/>
      </c>
      <c r="R104" s="239">
        <f t="shared" si="33"/>
      </c>
      <c r="S104" s="240">
        <f>IF(N104="","",MAX((N104-AE104)*'1045Ai Domanda'!$B$30,0))</f>
      </c>
      <c r="T104" s="241">
        <f t="shared" si="23"/>
      </c>
      <c r="U104" s="151"/>
      <c r="V104" s="158">
        <f>IF('1045Bi Dati di base lav.'!L100="","",'1045Bi Dati di base lav.'!L100)</f>
      </c>
      <c r="W104" s="158">
        <f>IF($C104="","",'1045Ei Calcolo'!D104)</f>
      </c>
      <c r="X104" s="151">
        <f>IF(AND('1045Bi Dati di base lav.'!P100="",'1045Bi Dati di base lav.'!Q100=""),0,'1045Bi Dati di base lav.'!P100-'1045Bi Dati di base lav.'!Q100)</f>
        <v>0</v>
      </c>
      <c r="Y104" s="151">
        <f>IF(OR($C104="",'1045Bi Dati di base lav.'!M100="",F104="",'1045Bi Dati di base lav.'!O100="",X104=""),"",'1045Bi Dati di base lav.'!M100-F104-'1045Bi Dati di base lav.'!O100-X104)</f>
      </c>
      <c r="Z104" s="134">
        <f>IF(K104="","",K104-'1045Bi Dati di base lav.'!R100)</f>
      </c>
      <c r="AA104" s="134">
        <f t="shared" si="24"/>
      </c>
      <c r="AB104" s="134">
        <f t="shared" si="25"/>
      </c>
      <c r="AC104" s="134">
        <f t="shared" si="21"/>
      </c>
      <c r="AD104" s="134">
        <f>IF(OR($C104="",K104="",N104=""),"",MAX(O104+'1045Bi Dati di base lav.'!S100-N104,0))</f>
      </c>
      <c r="AE104" s="134">
        <f>'1045Bi Dati di base lav.'!S100</f>
        <v>0</v>
      </c>
      <c r="AF104" s="134">
        <f t="shared" si="26"/>
      </c>
      <c r="AG104" s="139">
        <f>IF('1045Bi Dati di base lav.'!M100="",0,1)</f>
        <v>0</v>
      </c>
      <c r="AH104" s="143">
        <f t="shared" si="27"/>
        <v>0</v>
      </c>
      <c r="AI104" s="134">
        <f>IF('1045Bi Dati di base lav.'!M100="",0,'1045Bi Dati di base lav.'!M100)</f>
        <v>0</v>
      </c>
      <c r="AJ104" s="134">
        <f>IF('1045Bi Dati di base lav.'!M100="",0,'1045Bi Dati di base lav.'!O100)</f>
        <v>0</v>
      </c>
      <c r="AK104" s="158">
        <f>IF('1045Bi Dati di base lav.'!U100&gt;0,AA104,0)</f>
        <v>0</v>
      </c>
      <c r="AL104" s="140">
        <f>IF('1045Bi Dati di base lav.'!U100&gt;0,'1045Bi Dati di base lav.'!S100,0)</f>
        <v>0</v>
      </c>
      <c r="AM104" s="134">
        <f>'1045Bi Dati di base lav.'!M100</f>
        <v>0</v>
      </c>
      <c r="AN104" s="134">
        <f>'1045Bi Dati di base lav.'!O100</f>
        <v>0</v>
      </c>
      <c r="AO104" s="134">
        <f t="shared" si="34"/>
        <v>0</v>
      </c>
    </row>
    <row r="105" spans="1:41" s="135" customFormat="1" ht="16.5" customHeight="1">
      <c r="A105" s="159">
        <f>IF('1045Bi Dati di base lav.'!A101="","",'1045Bi Dati di base lav.'!A101)</f>
      </c>
      <c r="B105" s="160">
        <f>IF('1045Bi Dati di base lav.'!B101="","",'1045Bi Dati di base lav.'!B101)</f>
      </c>
      <c r="C105" s="161">
        <f>IF('1045Bi Dati di base lav.'!C101="","",'1045Bi Dati di base lav.'!C101)</f>
      </c>
      <c r="D105" s="232">
        <f>IF('1045Bi Dati di base lav.'!AF101="","",IF('1045Bi Dati di base lav.'!AF101*E105&gt;'1045Ai Domanda'!$B$28,'1045Ai Domanda'!$B$28/E105,'1045Bi Dati di base lav.'!AF101))</f>
      </c>
      <c r="E105" s="240">
        <f>IF('1045Bi Dati di base lav.'!M101="","",'1045Bi Dati di base lav.'!M101)</f>
      </c>
      <c r="F105" s="228">
        <f>IF('1045Bi Dati di base lav.'!N101="","",'1045Bi Dati di base lav.'!N101)</f>
      </c>
      <c r="G105" s="235">
        <f>IF('1045Bi Dati di base lav.'!O101="","",'1045Bi Dati di base lav.'!O101)</f>
      </c>
      <c r="H105" s="236">
        <f>IF('1045Bi Dati di base lav.'!P101="","",'1045Bi Dati di base lav.'!P101)</f>
      </c>
      <c r="I105" s="237">
        <f>IF('1045Bi Dati di base lav.'!Q101="","",'1045Bi Dati di base lav.'!Q101)</f>
      </c>
      <c r="J105" s="349">
        <f t="shared" si="20"/>
      </c>
      <c r="K105" s="240">
        <f t="shared" si="28"/>
      </c>
      <c r="L105" s="238">
        <f>IF('1045Bi Dati di base lav.'!R101="","",'1045Bi Dati di base lav.'!R101)</f>
      </c>
      <c r="M105" s="239">
        <f t="shared" si="29"/>
      </c>
      <c r="N105" s="350">
        <f t="shared" si="30"/>
      </c>
      <c r="O105" s="349">
        <f t="shared" si="31"/>
      </c>
      <c r="P105" s="240">
        <f t="shared" si="22"/>
      </c>
      <c r="Q105" s="238">
        <f t="shared" si="32"/>
      </c>
      <c r="R105" s="239">
        <f t="shared" si="33"/>
      </c>
      <c r="S105" s="240">
        <f>IF(N105="","",MAX((N105-AE105)*'1045Ai Domanda'!$B$30,0))</f>
      </c>
      <c r="T105" s="241">
        <f t="shared" si="23"/>
      </c>
      <c r="U105" s="151"/>
      <c r="V105" s="158">
        <f>IF('1045Bi Dati di base lav.'!L101="","",'1045Bi Dati di base lav.'!L101)</f>
      </c>
      <c r="W105" s="158">
        <f>IF($C105="","",'1045Ei Calcolo'!D105)</f>
      </c>
      <c r="X105" s="151">
        <f>IF(AND('1045Bi Dati di base lav.'!P101="",'1045Bi Dati di base lav.'!Q101=""),0,'1045Bi Dati di base lav.'!P101-'1045Bi Dati di base lav.'!Q101)</f>
        <v>0</v>
      </c>
      <c r="Y105" s="151">
        <f>IF(OR($C105="",'1045Bi Dati di base lav.'!M101="",F105="",'1045Bi Dati di base lav.'!O101="",X105=""),"",'1045Bi Dati di base lav.'!M101-F105-'1045Bi Dati di base lav.'!O101-X105)</f>
      </c>
      <c r="Z105" s="134">
        <f>IF(K105="","",K105-'1045Bi Dati di base lav.'!R101)</f>
      </c>
      <c r="AA105" s="134">
        <f t="shared" si="24"/>
      </c>
      <c r="AB105" s="134">
        <f t="shared" si="25"/>
      </c>
      <c r="AC105" s="134">
        <f t="shared" si="21"/>
      </c>
      <c r="AD105" s="134">
        <f>IF(OR($C105="",K105="",N105=""),"",MAX(O105+'1045Bi Dati di base lav.'!S101-N105,0))</f>
      </c>
      <c r="AE105" s="134">
        <f>'1045Bi Dati di base lav.'!S101</f>
        <v>0</v>
      </c>
      <c r="AF105" s="134">
        <f t="shared" si="26"/>
      </c>
      <c r="AG105" s="139">
        <f>IF('1045Bi Dati di base lav.'!M101="",0,1)</f>
        <v>0</v>
      </c>
      <c r="AH105" s="143">
        <f t="shared" si="27"/>
        <v>0</v>
      </c>
      <c r="AI105" s="134">
        <f>IF('1045Bi Dati di base lav.'!M101="",0,'1045Bi Dati di base lav.'!M101)</f>
        <v>0</v>
      </c>
      <c r="AJ105" s="134">
        <f>IF('1045Bi Dati di base lav.'!M101="",0,'1045Bi Dati di base lav.'!O101)</f>
        <v>0</v>
      </c>
      <c r="AK105" s="158">
        <f>IF('1045Bi Dati di base lav.'!U101&gt;0,AA105,0)</f>
        <v>0</v>
      </c>
      <c r="AL105" s="140">
        <f>IF('1045Bi Dati di base lav.'!U101&gt;0,'1045Bi Dati di base lav.'!S101,0)</f>
        <v>0</v>
      </c>
      <c r="AM105" s="134">
        <f>'1045Bi Dati di base lav.'!M101</f>
        <v>0</v>
      </c>
      <c r="AN105" s="134">
        <f>'1045Bi Dati di base lav.'!O101</f>
        <v>0</v>
      </c>
      <c r="AO105" s="134">
        <f t="shared" si="34"/>
        <v>0</v>
      </c>
    </row>
    <row r="106" spans="1:41" s="135" customFormat="1" ht="16.5" customHeight="1">
      <c r="A106" s="159">
        <f>IF('1045Bi Dati di base lav.'!A102="","",'1045Bi Dati di base lav.'!A102)</f>
      </c>
      <c r="B106" s="160">
        <f>IF('1045Bi Dati di base lav.'!B102="","",'1045Bi Dati di base lav.'!B102)</f>
      </c>
      <c r="C106" s="161">
        <f>IF('1045Bi Dati di base lav.'!C102="","",'1045Bi Dati di base lav.'!C102)</f>
      </c>
      <c r="D106" s="232">
        <f>IF('1045Bi Dati di base lav.'!AF102="","",IF('1045Bi Dati di base lav.'!AF102*E106&gt;'1045Ai Domanda'!$B$28,'1045Ai Domanda'!$B$28/E106,'1045Bi Dati di base lav.'!AF102))</f>
      </c>
      <c r="E106" s="240">
        <f>IF('1045Bi Dati di base lav.'!M102="","",'1045Bi Dati di base lav.'!M102)</f>
      </c>
      <c r="F106" s="228">
        <f>IF('1045Bi Dati di base lav.'!N102="","",'1045Bi Dati di base lav.'!N102)</f>
      </c>
      <c r="G106" s="235">
        <f>IF('1045Bi Dati di base lav.'!O102="","",'1045Bi Dati di base lav.'!O102)</f>
      </c>
      <c r="H106" s="236">
        <f>IF('1045Bi Dati di base lav.'!P102="","",'1045Bi Dati di base lav.'!P102)</f>
      </c>
      <c r="I106" s="237">
        <f>IF('1045Bi Dati di base lav.'!Q102="","",'1045Bi Dati di base lav.'!Q102)</f>
      </c>
      <c r="J106" s="349">
        <f t="shared" si="20"/>
      </c>
      <c r="K106" s="240">
        <f t="shared" si="28"/>
      </c>
      <c r="L106" s="238">
        <f>IF('1045Bi Dati di base lav.'!R102="","",'1045Bi Dati di base lav.'!R102)</f>
      </c>
      <c r="M106" s="239">
        <f t="shared" si="29"/>
      </c>
      <c r="N106" s="350">
        <f t="shared" si="30"/>
      </c>
      <c r="O106" s="349">
        <f t="shared" si="31"/>
      </c>
      <c r="P106" s="240">
        <f t="shared" si="22"/>
      </c>
      <c r="Q106" s="238">
        <f t="shared" si="32"/>
      </c>
      <c r="R106" s="239">
        <f t="shared" si="33"/>
      </c>
      <c r="S106" s="240">
        <f>IF(N106="","",MAX((N106-AE106)*'1045Ai Domanda'!$B$30,0))</f>
      </c>
      <c r="T106" s="241">
        <f t="shared" si="23"/>
      </c>
      <c r="U106" s="151"/>
      <c r="V106" s="158">
        <f>IF('1045Bi Dati di base lav.'!L102="","",'1045Bi Dati di base lav.'!L102)</f>
      </c>
      <c r="W106" s="158">
        <f>IF($C106="","",'1045Ei Calcolo'!D106)</f>
      </c>
      <c r="X106" s="151">
        <f>IF(AND('1045Bi Dati di base lav.'!P102="",'1045Bi Dati di base lav.'!Q102=""),0,'1045Bi Dati di base lav.'!P102-'1045Bi Dati di base lav.'!Q102)</f>
        <v>0</v>
      </c>
      <c r="Y106" s="151">
        <f>IF(OR($C106="",'1045Bi Dati di base lav.'!M102="",F106="",'1045Bi Dati di base lav.'!O102="",X106=""),"",'1045Bi Dati di base lav.'!M102-F106-'1045Bi Dati di base lav.'!O102-X106)</f>
      </c>
      <c r="Z106" s="134">
        <f>IF(K106="","",K106-'1045Bi Dati di base lav.'!R102)</f>
      </c>
      <c r="AA106" s="134">
        <f t="shared" si="24"/>
      </c>
      <c r="AB106" s="134">
        <f t="shared" si="25"/>
      </c>
      <c r="AC106" s="134">
        <f t="shared" si="21"/>
      </c>
      <c r="AD106" s="134">
        <f>IF(OR($C106="",K106="",N106=""),"",MAX(O106+'1045Bi Dati di base lav.'!S102-N106,0))</f>
      </c>
      <c r="AE106" s="134">
        <f>'1045Bi Dati di base lav.'!S102</f>
        <v>0</v>
      </c>
      <c r="AF106" s="134">
        <f t="shared" si="26"/>
      </c>
      <c r="AG106" s="139">
        <f>IF('1045Bi Dati di base lav.'!M102="",0,1)</f>
        <v>0</v>
      </c>
      <c r="AH106" s="143">
        <f t="shared" si="27"/>
        <v>0</v>
      </c>
      <c r="AI106" s="134">
        <f>IF('1045Bi Dati di base lav.'!M102="",0,'1045Bi Dati di base lav.'!M102)</f>
        <v>0</v>
      </c>
      <c r="AJ106" s="134">
        <f>IF('1045Bi Dati di base lav.'!M102="",0,'1045Bi Dati di base lav.'!O102)</f>
        <v>0</v>
      </c>
      <c r="AK106" s="158">
        <f>IF('1045Bi Dati di base lav.'!U102&gt;0,AA106,0)</f>
        <v>0</v>
      </c>
      <c r="AL106" s="140">
        <f>IF('1045Bi Dati di base lav.'!U102&gt;0,'1045Bi Dati di base lav.'!S102,0)</f>
        <v>0</v>
      </c>
      <c r="AM106" s="134">
        <f>'1045Bi Dati di base lav.'!M102</f>
        <v>0</v>
      </c>
      <c r="AN106" s="134">
        <f>'1045Bi Dati di base lav.'!O102</f>
        <v>0</v>
      </c>
      <c r="AO106" s="134">
        <f t="shared" si="34"/>
        <v>0</v>
      </c>
    </row>
    <row r="107" spans="1:41" s="135" customFormat="1" ht="16.5" customHeight="1">
      <c r="A107" s="159">
        <f>IF('1045Bi Dati di base lav.'!A103="","",'1045Bi Dati di base lav.'!A103)</f>
      </c>
      <c r="B107" s="160">
        <f>IF('1045Bi Dati di base lav.'!B103="","",'1045Bi Dati di base lav.'!B103)</f>
      </c>
      <c r="C107" s="161">
        <f>IF('1045Bi Dati di base lav.'!C103="","",'1045Bi Dati di base lav.'!C103)</f>
      </c>
      <c r="D107" s="232">
        <f>IF('1045Bi Dati di base lav.'!AF103="","",IF('1045Bi Dati di base lav.'!AF103*E107&gt;'1045Ai Domanda'!$B$28,'1045Ai Domanda'!$B$28/E107,'1045Bi Dati di base lav.'!AF103))</f>
      </c>
      <c r="E107" s="240">
        <f>IF('1045Bi Dati di base lav.'!M103="","",'1045Bi Dati di base lav.'!M103)</f>
      </c>
      <c r="F107" s="228">
        <f>IF('1045Bi Dati di base lav.'!N103="","",'1045Bi Dati di base lav.'!N103)</f>
      </c>
      <c r="G107" s="235">
        <f>IF('1045Bi Dati di base lav.'!O103="","",'1045Bi Dati di base lav.'!O103)</f>
      </c>
      <c r="H107" s="236">
        <f>IF('1045Bi Dati di base lav.'!P103="","",'1045Bi Dati di base lav.'!P103)</f>
      </c>
      <c r="I107" s="237">
        <f>IF('1045Bi Dati di base lav.'!Q103="","",'1045Bi Dati di base lav.'!Q103)</f>
      </c>
      <c r="J107" s="349">
        <f t="shared" si="20"/>
      </c>
      <c r="K107" s="240">
        <f t="shared" si="28"/>
      </c>
      <c r="L107" s="238">
        <f>IF('1045Bi Dati di base lav.'!R103="","",'1045Bi Dati di base lav.'!R103)</f>
      </c>
      <c r="M107" s="239">
        <f t="shared" si="29"/>
      </c>
      <c r="N107" s="350">
        <f t="shared" si="30"/>
      </c>
      <c r="O107" s="349">
        <f t="shared" si="31"/>
      </c>
      <c r="P107" s="240">
        <f t="shared" si="22"/>
      </c>
      <c r="Q107" s="238">
        <f t="shared" si="32"/>
      </c>
      <c r="R107" s="239">
        <f t="shared" si="33"/>
      </c>
      <c r="S107" s="240">
        <f>IF(N107="","",MAX((N107-AE107)*'1045Ai Domanda'!$B$30,0))</f>
      </c>
      <c r="T107" s="241">
        <f t="shared" si="23"/>
      </c>
      <c r="U107" s="151"/>
      <c r="V107" s="158">
        <f>IF('1045Bi Dati di base lav.'!L103="","",'1045Bi Dati di base lav.'!L103)</f>
      </c>
      <c r="W107" s="158">
        <f>IF($C107="","",'1045Ei Calcolo'!D107)</f>
      </c>
      <c r="X107" s="151">
        <f>IF(AND('1045Bi Dati di base lav.'!P103="",'1045Bi Dati di base lav.'!Q103=""),0,'1045Bi Dati di base lav.'!P103-'1045Bi Dati di base lav.'!Q103)</f>
        <v>0</v>
      </c>
      <c r="Y107" s="151">
        <f>IF(OR($C107="",'1045Bi Dati di base lav.'!M103="",F107="",'1045Bi Dati di base lav.'!O103="",X107=""),"",'1045Bi Dati di base lav.'!M103-F107-'1045Bi Dati di base lav.'!O103-X107)</f>
      </c>
      <c r="Z107" s="134">
        <f>IF(K107="","",K107-'1045Bi Dati di base lav.'!R103)</f>
      </c>
      <c r="AA107" s="134">
        <f t="shared" si="24"/>
      </c>
      <c r="AB107" s="134">
        <f t="shared" si="25"/>
      </c>
      <c r="AC107" s="134">
        <f t="shared" si="21"/>
      </c>
      <c r="AD107" s="134">
        <f>IF(OR($C107="",K107="",N107=""),"",MAX(O107+'1045Bi Dati di base lav.'!S103-N107,0))</f>
      </c>
      <c r="AE107" s="134">
        <f>'1045Bi Dati di base lav.'!S103</f>
        <v>0</v>
      </c>
      <c r="AF107" s="134">
        <f t="shared" si="26"/>
      </c>
      <c r="AG107" s="139">
        <f>IF('1045Bi Dati di base lav.'!M103="",0,1)</f>
        <v>0</v>
      </c>
      <c r="AH107" s="143">
        <f t="shared" si="27"/>
        <v>0</v>
      </c>
      <c r="AI107" s="134">
        <f>IF('1045Bi Dati di base lav.'!M103="",0,'1045Bi Dati di base lav.'!M103)</f>
        <v>0</v>
      </c>
      <c r="AJ107" s="134">
        <f>IF('1045Bi Dati di base lav.'!M103="",0,'1045Bi Dati di base lav.'!O103)</f>
        <v>0</v>
      </c>
      <c r="AK107" s="158">
        <f>IF('1045Bi Dati di base lav.'!U103&gt;0,AA107,0)</f>
        <v>0</v>
      </c>
      <c r="AL107" s="140">
        <f>IF('1045Bi Dati di base lav.'!U103&gt;0,'1045Bi Dati di base lav.'!S103,0)</f>
        <v>0</v>
      </c>
      <c r="AM107" s="134">
        <f>'1045Bi Dati di base lav.'!M103</f>
        <v>0</v>
      </c>
      <c r="AN107" s="134">
        <f>'1045Bi Dati di base lav.'!O103</f>
        <v>0</v>
      </c>
      <c r="AO107" s="134">
        <f t="shared" si="34"/>
        <v>0</v>
      </c>
    </row>
    <row r="108" spans="1:41" s="135" customFormat="1" ht="16.5" customHeight="1">
      <c r="A108" s="159">
        <f>IF('1045Bi Dati di base lav.'!A104="","",'1045Bi Dati di base lav.'!A104)</f>
      </c>
      <c r="B108" s="160">
        <f>IF('1045Bi Dati di base lav.'!B104="","",'1045Bi Dati di base lav.'!B104)</f>
      </c>
      <c r="C108" s="161">
        <f>IF('1045Bi Dati di base lav.'!C104="","",'1045Bi Dati di base lav.'!C104)</f>
      </c>
      <c r="D108" s="232">
        <f>IF('1045Bi Dati di base lav.'!AF104="","",IF('1045Bi Dati di base lav.'!AF104*E108&gt;'1045Ai Domanda'!$B$28,'1045Ai Domanda'!$B$28/E108,'1045Bi Dati di base lav.'!AF104))</f>
      </c>
      <c r="E108" s="240">
        <f>IF('1045Bi Dati di base lav.'!M104="","",'1045Bi Dati di base lav.'!M104)</f>
      </c>
      <c r="F108" s="228">
        <f>IF('1045Bi Dati di base lav.'!N104="","",'1045Bi Dati di base lav.'!N104)</f>
      </c>
      <c r="G108" s="235">
        <f>IF('1045Bi Dati di base lav.'!O104="","",'1045Bi Dati di base lav.'!O104)</f>
      </c>
      <c r="H108" s="236">
        <f>IF('1045Bi Dati di base lav.'!P104="","",'1045Bi Dati di base lav.'!P104)</f>
      </c>
      <c r="I108" s="237">
        <f>IF('1045Bi Dati di base lav.'!Q104="","",'1045Bi Dati di base lav.'!Q104)</f>
      </c>
      <c r="J108" s="349">
        <f t="shared" si="20"/>
      </c>
      <c r="K108" s="240">
        <f t="shared" si="28"/>
      </c>
      <c r="L108" s="238">
        <f>IF('1045Bi Dati di base lav.'!R104="","",'1045Bi Dati di base lav.'!R104)</f>
      </c>
      <c r="M108" s="239">
        <f t="shared" si="29"/>
      </c>
      <c r="N108" s="350">
        <f t="shared" si="30"/>
      </c>
      <c r="O108" s="349">
        <f t="shared" si="31"/>
      </c>
      <c r="P108" s="240">
        <f t="shared" si="22"/>
      </c>
      <c r="Q108" s="238">
        <f t="shared" si="32"/>
      </c>
      <c r="R108" s="239">
        <f t="shared" si="33"/>
      </c>
      <c r="S108" s="240">
        <f>IF(N108="","",MAX((N108-AE108)*'1045Ai Domanda'!$B$30,0))</f>
      </c>
      <c r="T108" s="241">
        <f t="shared" si="23"/>
      </c>
      <c r="U108" s="151"/>
      <c r="V108" s="158">
        <f>IF('1045Bi Dati di base lav.'!L104="","",'1045Bi Dati di base lav.'!L104)</f>
      </c>
      <c r="W108" s="158">
        <f>IF($C108="","",'1045Ei Calcolo'!D108)</f>
      </c>
      <c r="X108" s="151">
        <f>IF(AND('1045Bi Dati di base lav.'!P104="",'1045Bi Dati di base lav.'!Q104=""),0,'1045Bi Dati di base lav.'!P104-'1045Bi Dati di base lav.'!Q104)</f>
        <v>0</v>
      </c>
      <c r="Y108" s="151">
        <f>IF(OR($C108="",'1045Bi Dati di base lav.'!M104="",F108="",'1045Bi Dati di base lav.'!O104="",X108=""),"",'1045Bi Dati di base lav.'!M104-F108-'1045Bi Dati di base lav.'!O104-X108)</f>
      </c>
      <c r="Z108" s="134">
        <f>IF(K108="","",K108-'1045Bi Dati di base lav.'!R104)</f>
      </c>
      <c r="AA108" s="134">
        <f t="shared" si="24"/>
      </c>
      <c r="AB108" s="134">
        <f t="shared" si="25"/>
      </c>
      <c r="AC108" s="134">
        <f t="shared" si="21"/>
      </c>
      <c r="AD108" s="134">
        <f>IF(OR($C108="",K108="",N108=""),"",MAX(O108+'1045Bi Dati di base lav.'!S104-N108,0))</f>
      </c>
      <c r="AE108" s="134">
        <f>'1045Bi Dati di base lav.'!S104</f>
        <v>0</v>
      </c>
      <c r="AF108" s="134">
        <f t="shared" si="26"/>
      </c>
      <c r="AG108" s="139">
        <f>IF('1045Bi Dati di base lav.'!M104="",0,1)</f>
        <v>0</v>
      </c>
      <c r="AH108" s="143">
        <f t="shared" si="27"/>
        <v>0</v>
      </c>
      <c r="AI108" s="134">
        <f>IF('1045Bi Dati di base lav.'!M104="",0,'1045Bi Dati di base lav.'!M104)</f>
        <v>0</v>
      </c>
      <c r="AJ108" s="134">
        <f>IF('1045Bi Dati di base lav.'!M104="",0,'1045Bi Dati di base lav.'!O104)</f>
        <v>0</v>
      </c>
      <c r="AK108" s="158">
        <f>IF('1045Bi Dati di base lav.'!U104&gt;0,AA108,0)</f>
        <v>0</v>
      </c>
      <c r="AL108" s="140">
        <f>IF('1045Bi Dati di base lav.'!U104&gt;0,'1045Bi Dati di base lav.'!S104,0)</f>
        <v>0</v>
      </c>
      <c r="AM108" s="134">
        <f>'1045Bi Dati di base lav.'!M104</f>
        <v>0</v>
      </c>
      <c r="AN108" s="134">
        <f>'1045Bi Dati di base lav.'!O104</f>
        <v>0</v>
      </c>
      <c r="AO108" s="134">
        <f t="shared" si="34"/>
        <v>0</v>
      </c>
    </row>
    <row r="109" spans="1:41" s="135" customFormat="1" ht="16.5" customHeight="1">
      <c r="A109" s="159">
        <f>IF('1045Bi Dati di base lav.'!A105="","",'1045Bi Dati di base lav.'!A105)</f>
      </c>
      <c r="B109" s="160">
        <f>IF('1045Bi Dati di base lav.'!B105="","",'1045Bi Dati di base lav.'!B105)</f>
      </c>
      <c r="C109" s="161">
        <f>IF('1045Bi Dati di base lav.'!C105="","",'1045Bi Dati di base lav.'!C105)</f>
      </c>
      <c r="D109" s="232">
        <f>IF('1045Bi Dati di base lav.'!AF105="","",IF('1045Bi Dati di base lav.'!AF105*E109&gt;'1045Ai Domanda'!$B$28,'1045Ai Domanda'!$B$28/E109,'1045Bi Dati di base lav.'!AF105))</f>
      </c>
      <c r="E109" s="240">
        <f>IF('1045Bi Dati di base lav.'!M105="","",'1045Bi Dati di base lav.'!M105)</f>
      </c>
      <c r="F109" s="228">
        <f>IF('1045Bi Dati di base lav.'!N105="","",'1045Bi Dati di base lav.'!N105)</f>
      </c>
      <c r="G109" s="235">
        <f>IF('1045Bi Dati di base lav.'!O105="","",'1045Bi Dati di base lav.'!O105)</f>
      </c>
      <c r="H109" s="236">
        <f>IF('1045Bi Dati di base lav.'!P105="","",'1045Bi Dati di base lav.'!P105)</f>
      </c>
      <c r="I109" s="237">
        <f>IF('1045Bi Dati di base lav.'!Q105="","",'1045Bi Dati di base lav.'!Q105)</f>
      </c>
      <c r="J109" s="349">
        <f t="shared" si="20"/>
      </c>
      <c r="K109" s="240">
        <f t="shared" si="28"/>
      </c>
      <c r="L109" s="238">
        <f>IF('1045Bi Dati di base lav.'!R105="","",'1045Bi Dati di base lav.'!R105)</f>
      </c>
      <c r="M109" s="239">
        <f t="shared" si="29"/>
      </c>
      <c r="N109" s="350">
        <f t="shared" si="30"/>
      </c>
      <c r="O109" s="349">
        <f t="shared" si="31"/>
      </c>
      <c r="P109" s="240">
        <f t="shared" si="22"/>
      </c>
      <c r="Q109" s="238">
        <f t="shared" si="32"/>
      </c>
      <c r="R109" s="239">
        <f t="shared" si="33"/>
      </c>
      <c r="S109" s="240">
        <f>IF(N109="","",MAX((N109-AE109)*'1045Ai Domanda'!$B$30,0))</f>
      </c>
      <c r="T109" s="241">
        <f t="shared" si="23"/>
      </c>
      <c r="U109" s="151"/>
      <c r="V109" s="158">
        <f>IF('1045Bi Dati di base lav.'!L105="","",'1045Bi Dati di base lav.'!L105)</f>
      </c>
      <c r="W109" s="158">
        <f>IF($C109="","",'1045Ei Calcolo'!D109)</f>
      </c>
      <c r="X109" s="151">
        <f>IF(AND('1045Bi Dati di base lav.'!P105="",'1045Bi Dati di base lav.'!Q105=""),0,'1045Bi Dati di base lav.'!P105-'1045Bi Dati di base lav.'!Q105)</f>
        <v>0</v>
      </c>
      <c r="Y109" s="151">
        <f>IF(OR($C109="",'1045Bi Dati di base lav.'!M105="",F109="",'1045Bi Dati di base lav.'!O105="",X109=""),"",'1045Bi Dati di base lav.'!M105-F109-'1045Bi Dati di base lav.'!O105-X109)</f>
      </c>
      <c r="Z109" s="134">
        <f>IF(K109="","",K109-'1045Bi Dati di base lav.'!R105)</f>
      </c>
      <c r="AA109" s="134">
        <f t="shared" si="24"/>
      </c>
      <c r="AB109" s="134">
        <f t="shared" si="25"/>
      </c>
      <c r="AC109" s="134">
        <f t="shared" si="21"/>
      </c>
      <c r="AD109" s="134">
        <f>IF(OR($C109="",K109="",N109=""),"",MAX(O109+'1045Bi Dati di base lav.'!S105-N109,0))</f>
      </c>
      <c r="AE109" s="134">
        <f>'1045Bi Dati di base lav.'!S105</f>
        <v>0</v>
      </c>
      <c r="AF109" s="134">
        <f t="shared" si="26"/>
      </c>
      <c r="AG109" s="139">
        <f>IF('1045Bi Dati di base lav.'!M105="",0,1)</f>
        <v>0</v>
      </c>
      <c r="AH109" s="143">
        <f t="shared" si="27"/>
        <v>0</v>
      </c>
      <c r="AI109" s="134">
        <f>IF('1045Bi Dati di base lav.'!M105="",0,'1045Bi Dati di base lav.'!M105)</f>
        <v>0</v>
      </c>
      <c r="AJ109" s="134">
        <f>IF('1045Bi Dati di base lav.'!M105="",0,'1045Bi Dati di base lav.'!O105)</f>
        <v>0</v>
      </c>
      <c r="AK109" s="158">
        <f>IF('1045Bi Dati di base lav.'!U105&gt;0,AA109,0)</f>
        <v>0</v>
      </c>
      <c r="AL109" s="140">
        <f>IF('1045Bi Dati di base lav.'!U105&gt;0,'1045Bi Dati di base lav.'!S105,0)</f>
        <v>0</v>
      </c>
      <c r="AM109" s="134">
        <f>'1045Bi Dati di base lav.'!M105</f>
        <v>0</v>
      </c>
      <c r="AN109" s="134">
        <f>'1045Bi Dati di base lav.'!O105</f>
        <v>0</v>
      </c>
      <c r="AO109" s="134">
        <f t="shared" si="34"/>
        <v>0</v>
      </c>
    </row>
    <row r="110" spans="1:41" s="135" customFormat="1" ht="16.5" customHeight="1">
      <c r="A110" s="159">
        <f>IF('1045Bi Dati di base lav.'!A106="","",'1045Bi Dati di base lav.'!A106)</f>
      </c>
      <c r="B110" s="160">
        <f>IF('1045Bi Dati di base lav.'!B106="","",'1045Bi Dati di base lav.'!B106)</f>
      </c>
      <c r="C110" s="161">
        <f>IF('1045Bi Dati di base lav.'!C106="","",'1045Bi Dati di base lav.'!C106)</f>
      </c>
      <c r="D110" s="232">
        <f>IF('1045Bi Dati di base lav.'!AF106="","",IF('1045Bi Dati di base lav.'!AF106*E110&gt;'1045Ai Domanda'!$B$28,'1045Ai Domanda'!$B$28/E110,'1045Bi Dati di base lav.'!AF106))</f>
      </c>
      <c r="E110" s="240">
        <f>IF('1045Bi Dati di base lav.'!M106="","",'1045Bi Dati di base lav.'!M106)</f>
      </c>
      <c r="F110" s="228">
        <f>IF('1045Bi Dati di base lav.'!N106="","",'1045Bi Dati di base lav.'!N106)</f>
      </c>
      <c r="G110" s="235">
        <f>IF('1045Bi Dati di base lav.'!O106="","",'1045Bi Dati di base lav.'!O106)</f>
      </c>
      <c r="H110" s="236">
        <f>IF('1045Bi Dati di base lav.'!P106="","",'1045Bi Dati di base lav.'!P106)</f>
      </c>
      <c r="I110" s="237">
        <f>IF('1045Bi Dati di base lav.'!Q106="","",'1045Bi Dati di base lav.'!Q106)</f>
      </c>
      <c r="J110" s="349">
        <f t="shared" si="20"/>
      </c>
      <c r="K110" s="240">
        <f t="shared" si="28"/>
      </c>
      <c r="L110" s="238">
        <f>IF('1045Bi Dati di base lav.'!R106="","",'1045Bi Dati di base lav.'!R106)</f>
      </c>
      <c r="M110" s="239">
        <f t="shared" si="29"/>
      </c>
      <c r="N110" s="350">
        <f t="shared" si="30"/>
      </c>
      <c r="O110" s="349">
        <f t="shared" si="31"/>
      </c>
      <c r="P110" s="240">
        <f t="shared" si="22"/>
      </c>
      <c r="Q110" s="238">
        <f t="shared" si="32"/>
      </c>
      <c r="R110" s="239">
        <f t="shared" si="33"/>
      </c>
      <c r="S110" s="240">
        <f>IF(N110="","",MAX((N110-AE110)*'1045Ai Domanda'!$B$30,0))</f>
      </c>
      <c r="T110" s="241">
        <f t="shared" si="23"/>
      </c>
      <c r="U110" s="151"/>
      <c r="V110" s="158">
        <f>IF('1045Bi Dati di base lav.'!L106="","",'1045Bi Dati di base lav.'!L106)</f>
      </c>
      <c r="W110" s="158">
        <f>IF($C110="","",'1045Ei Calcolo'!D110)</f>
      </c>
      <c r="X110" s="151">
        <f>IF(AND('1045Bi Dati di base lav.'!P106="",'1045Bi Dati di base lav.'!Q106=""),0,'1045Bi Dati di base lav.'!P106-'1045Bi Dati di base lav.'!Q106)</f>
        <v>0</v>
      </c>
      <c r="Y110" s="151">
        <f>IF(OR($C110="",'1045Bi Dati di base lav.'!M106="",F110="",'1045Bi Dati di base lav.'!O106="",X110=""),"",'1045Bi Dati di base lav.'!M106-F110-'1045Bi Dati di base lav.'!O106-X110)</f>
      </c>
      <c r="Z110" s="134">
        <f>IF(K110="","",K110-'1045Bi Dati di base lav.'!R106)</f>
      </c>
      <c r="AA110" s="134">
        <f t="shared" si="24"/>
      </c>
      <c r="AB110" s="134">
        <f t="shared" si="25"/>
      </c>
      <c r="AC110" s="134">
        <f t="shared" si="21"/>
      </c>
      <c r="AD110" s="134">
        <f>IF(OR($C110="",K110="",N110=""),"",MAX(O110+'1045Bi Dati di base lav.'!S106-N110,0))</f>
      </c>
      <c r="AE110" s="134">
        <f>'1045Bi Dati di base lav.'!S106</f>
        <v>0</v>
      </c>
      <c r="AF110" s="134">
        <f t="shared" si="26"/>
      </c>
      <c r="AG110" s="139">
        <f>IF('1045Bi Dati di base lav.'!M106="",0,1)</f>
        <v>0</v>
      </c>
      <c r="AH110" s="143">
        <f t="shared" si="27"/>
        <v>0</v>
      </c>
      <c r="AI110" s="134">
        <f>IF('1045Bi Dati di base lav.'!M106="",0,'1045Bi Dati di base lav.'!M106)</f>
        <v>0</v>
      </c>
      <c r="AJ110" s="134">
        <f>IF('1045Bi Dati di base lav.'!M106="",0,'1045Bi Dati di base lav.'!O106)</f>
        <v>0</v>
      </c>
      <c r="AK110" s="158">
        <f>IF('1045Bi Dati di base lav.'!U106&gt;0,AA110,0)</f>
        <v>0</v>
      </c>
      <c r="AL110" s="140">
        <f>IF('1045Bi Dati di base lav.'!U106&gt;0,'1045Bi Dati di base lav.'!S106,0)</f>
        <v>0</v>
      </c>
      <c r="AM110" s="134">
        <f>'1045Bi Dati di base lav.'!M106</f>
        <v>0</v>
      </c>
      <c r="AN110" s="134">
        <f>'1045Bi Dati di base lav.'!O106</f>
        <v>0</v>
      </c>
      <c r="AO110" s="134">
        <f t="shared" si="34"/>
        <v>0</v>
      </c>
    </row>
    <row r="111" spans="1:41" s="135" customFormat="1" ht="16.5" customHeight="1">
      <c r="A111" s="159">
        <f>IF('1045Bi Dati di base lav.'!A107="","",'1045Bi Dati di base lav.'!A107)</f>
      </c>
      <c r="B111" s="160">
        <f>IF('1045Bi Dati di base lav.'!B107="","",'1045Bi Dati di base lav.'!B107)</f>
      </c>
      <c r="C111" s="161">
        <f>IF('1045Bi Dati di base lav.'!C107="","",'1045Bi Dati di base lav.'!C107)</f>
      </c>
      <c r="D111" s="232">
        <f>IF('1045Bi Dati di base lav.'!AF107="","",IF('1045Bi Dati di base lav.'!AF107*E111&gt;'1045Ai Domanda'!$B$28,'1045Ai Domanda'!$B$28/E111,'1045Bi Dati di base lav.'!AF107))</f>
      </c>
      <c r="E111" s="240">
        <f>IF('1045Bi Dati di base lav.'!M107="","",'1045Bi Dati di base lav.'!M107)</f>
      </c>
      <c r="F111" s="228">
        <f>IF('1045Bi Dati di base lav.'!N107="","",'1045Bi Dati di base lav.'!N107)</f>
      </c>
      <c r="G111" s="235">
        <f>IF('1045Bi Dati di base lav.'!O107="","",'1045Bi Dati di base lav.'!O107)</f>
      </c>
      <c r="H111" s="236">
        <f>IF('1045Bi Dati di base lav.'!P107="","",'1045Bi Dati di base lav.'!P107)</f>
      </c>
      <c r="I111" s="237">
        <f>IF('1045Bi Dati di base lav.'!Q107="","",'1045Bi Dati di base lav.'!Q107)</f>
      </c>
      <c r="J111" s="349">
        <f aca="true" t="shared" si="35" ref="J111:J174">IF(A111="","",X111)</f>
      </c>
      <c r="K111" s="240">
        <f aca="true" t="shared" si="36" ref="K111:K174">Y111</f>
      </c>
      <c r="L111" s="238">
        <f>IF('1045Bi Dati di base lav.'!R107="","",'1045Bi Dati di base lav.'!R107)</f>
      </c>
      <c r="M111" s="239">
        <f aca="true" t="shared" si="37" ref="M111:M174">Z111</f>
      </c>
      <c r="N111" s="350">
        <f aca="true" t="shared" si="38" ref="N111:N174">AA111</f>
      </c>
      <c r="O111" s="349">
        <f aca="true" t="shared" si="39" ref="O111:O174">AB111</f>
      </c>
      <c r="P111" s="240">
        <f aca="true" t="shared" si="40" ref="P111:P174">AD111</f>
      </c>
      <c r="Q111" s="238">
        <f aca="true" t="shared" si="41" ref="Q111:Q174">AC111</f>
      </c>
      <c r="R111" s="239">
        <f aca="true" t="shared" si="42" ref="R111:R174">AF111</f>
      </c>
      <c r="S111" s="240">
        <f>IF(N111="","",MAX((N111-AE111)*'1045Ai Domanda'!$B$30,0))</f>
      </c>
      <c r="T111" s="241">
        <f aca="true" t="shared" si="43" ref="T111:T174">IF(S111="","",R111+S111)</f>
      </c>
      <c r="U111" s="151"/>
      <c r="V111" s="158">
        <f>IF('1045Bi Dati di base lav.'!L107="","",'1045Bi Dati di base lav.'!L107)</f>
      </c>
      <c r="W111" s="158">
        <f>IF($C111="","",'1045Ei Calcolo'!D111)</f>
      </c>
      <c r="X111" s="151">
        <f>IF(AND('1045Bi Dati di base lav.'!P107="",'1045Bi Dati di base lav.'!Q107=""),0,'1045Bi Dati di base lav.'!P107-'1045Bi Dati di base lav.'!Q107)</f>
        <v>0</v>
      </c>
      <c r="Y111" s="151">
        <f>IF(OR($C111="",'1045Bi Dati di base lav.'!M107="",F111="",'1045Bi Dati di base lav.'!O107="",X111=""),"",'1045Bi Dati di base lav.'!M107-F111-'1045Bi Dati di base lav.'!O107-X111)</f>
      </c>
      <c r="Z111" s="134">
        <f>IF(K111="","",K111-'1045Bi Dati di base lav.'!R107)</f>
      </c>
      <c r="AA111" s="134">
        <f aca="true" t="shared" si="44" ref="AA111:AA174">IF(OR($C111="",K111="",D111="",M111&lt;0),"",MAX(M111*D111,0))</f>
      </c>
      <c r="AB111" s="134">
        <f aca="true" t="shared" si="45" ref="AB111:AB174">IF(OR($C111="",N111=""),"",AA111*0.8)</f>
      </c>
      <c r="AC111" s="134">
        <f aca="true" t="shared" si="46" ref="AC111:AC174">IF(OR($C111="",D111="",N111=""),"",$AC$4/5*V111*D111*0.8)</f>
      </c>
      <c r="AD111" s="134">
        <f>IF(OR($C111="",K111="",N111=""),"",MAX(O111+'1045Bi Dati di base lav.'!S107-N111,0))</f>
      </c>
      <c r="AE111" s="134">
        <f>'1045Bi Dati di base lav.'!S107</f>
        <v>0</v>
      </c>
      <c r="AF111" s="134">
        <f aca="true" t="shared" si="47" ref="AF111:AF174">IF(OR($C111="",N111=""),"",MAX(O111-Q111-AD111,0))</f>
      </c>
      <c r="AG111" s="139">
        <f>IF('1045Bi Dati di base lav.'!M107="",0,1)</f>
        <v>0</v>
      </c>
      <c r="AH111" s="143">
        <f aca="true" t="shared" si="48" ref="AH111:AH174">IF(R111="",0,IF(ROUND(R111,2)&lt;=0,0,1))</f>
        <v>0</v>
      </c>
      <c r="AI111" s="134">
        <f>IF('1045Bi Dati di base lav.'!M107="",0,'1045Bi Dati di base lav.'!M107)</f>
        <v>0</v>
      </c>
      <c r="AJ111" s="134">
        <f>IF('1045Bi Dati di base lav.'!M107="",0,'1045Bi Dati di base lav.'!O107)</f>
        <v>0</v>
      </c>
      <c r="AK111" s="158">
        <f>IF('1045Bi Dati di base lav.'!U107&gt;0,AA111,0)</f>
        <v>0</v>
      </c>
      <c r="AL111" s="140">
        <f>IF('1045Bi Dati di base lav.'!U107&gt;0,'1045Bi Dati di base lav.'!S107,0)</f>
        <v>0</v>
      </c>
      <c r="AM111" s="134">
        <f>'1045Bi Dati di base lav.'!M107</f>
        <v>0</v>
      </c>
      <c r="AN111" s="134">
        <f>'1045Bi Dati di base lav.'!O107</f>
        <v>0</v>
      </c>
      <c r="AO111" s="134">
        <f aca="true" t="shared" si="49" ref="AO111:AO174">IF(AK111="",0,MAX(AK111-AL111,0))</f>
        <v>0</v>
      </c>
    </row>
    <row r="112" spans="1:41" s="135" customFormat="1" ht="16.5" customHeight="1">
      <c r="A112" s="159">
        <f>IF('1045Bi Dati di base lav.'!A108="","",'1045Bi Dati di base lav.'!A108)</f>
      </c>
      <c r="B112" s="160">
        <f>IF('1045Bi Dati di base lav.'!B108="","",'1045Bi Dati di base lav.'!B108)</f>
      </c>
      <c r="C112" s="161">
        <f>IF('1045Bi Dati di base lav.'!C108="","",'1045Bi Dati di base lav.'!C108)</f>
      </c>
      <c r="D112" s="232">
        <f>IF('1045Bi Dati di base lav.'!AF108="","",IF('1045Bi Dati di base lav.'!AF108*E112&gt;'1045Ai Domanda'!$B$28,'1045Ai Domanda'!$B$28/E112,'1045Bi Dati di base lav.'!AF108))</f>
      </c>
      <c r="E112" s="240">
        <f>IF('1045Bi Dati di base lav.'!M108="","",'1045Bi Dati di base lav.'!M108)</f>
      </c>
      <c r="F112" s="228">
        <f>IF('1045Bi Dati di base lav.'!N108="","",'1045Bi Dati di base lav.'!N108)</f>
      </c>
      <c r="G112" s="235">
        <f>IF('1045Bi Dati di base lav.'!O108="","",'1045Bi Dati di base lav.'!O108)</f>
      </c>
      <c r="H112" s="236">
        <f>IF('1045Bi Dati di base lav.'!P108="","",'1045Bi Dati di base lav.'!P108)</f>
      </c>
      <c r="I112" s="237">
        <f>IF('1045Bi Dati di base lav.'!Q108="","",'1045Bi Dati di base lav.'!Q108)</f>
      </c>
      <c r="J112" s="349">
        <f t="shared" si="35"/>
      </c>
      <c r="K112" s="240">
        <f t="shared" si="36"/>
      </c>
      <c r="L112" s="238">
        <f>IF('1045Bi Dati di base lav.'!R108="","",'1045Bi Dati di base lav.'!R108)</f>
      </c>
      <c r="M112" s="239">
        <f t="shared" si="37"/>
      </c>
      <c r="N112" s="350">
        <f t="shared" si="38"/>
      </c>
      <c r="O112" s="349">
        <f t="shared" si="39"/>
      </c>
      <c r="P112" s="240">
        <f t="shared" si="40"/>
      </c>
      <c r="Q112" s="238">
        <f t="shared" si="41"/>
      </c>
      <c r="R112" s="239">
        <f t="shared" si="42"/>
      </c>
      <c r="S112" s="240">
        <f>IF(N112="","",MAX((N112-AE112)*'1045Ai Domanda'!$B$30,0))</f>
      </c>
      <c r="T112" s="241">
        <f t="shared" si="43"/>
      </c>
      <c r="U112" s="151"/>
      <c r="V112" s="158">
        <f>IF('1045Bi Dati di base lav.'!L108="","",'1045Bi Dati di base lav.'!L108)</f>
      </c>
      <c r="W112" s="158">
        <f>IF($C112="","",'1045Ei Calcolo'!D112)</f>
      </c>
      <c r="X112" s="151">
        <f>IF(AND('1045Bi Dati di base lav.'!P108="",'1045Bi Dati di base lav.'!Q108=""),0,'1045Bi Dati di base lav.'!P108-'1045Bi Dati di base lav.'!Q108)</f>
        <v>0</v>
      </c>
      <c r="Y112" s="151">
        <f>IF(OR($C112="",'1045Bi Dati di base lav.'!M108="",F112="",'1045Bi Dati di base lav.'!O108="",X112=""),"",'1045Bi Dati di base lav.'!M108-F112-'1045Bi Dati di base lav.'!O108-X112)</f>
      </c>
      <c r="Z112" s="134">
        <f>IF(K112="","",K112-'1045Bi Dati di base lav.'!R108)</f>
      </c>
      <c r="AA112" s="134">
        <f t="shared" si="44"/>
      </c>
      <c r="AB112" s="134">
        <f t="shared" si="45"/>
      </c>
      <c r="AC112" s="134">
        <f t="shared" si="46"/>
      </c>
      <c r="AD112" s="134">
        <f>IF(OR($C112="",K112="",N112=""),"",MAX(O112+'1045Bi Dati di base lav.'!S108-N112,0))</f>
      </c>
      <c r="AE112" s="134">
        <f>'1045Bi Dati di base lav.'!S108</f>
        <v>0</v>
      </c>
      <c r="AF112" s="134">
        <f t="shared" si="47"/>
      </c>
      <c r="AG112" s="139">
        <f>IF('1045Bi Dati di base lav.'!M108="",0,1)</f>
        <v>0</v>
      </c>
      <c r="AH112" s="143">
        <f t="shared" si="48"/>
        <v>0</v>
      </c>
      <c r="AI112" s="134">
        <f>IF('1045Bi Dati di base lav.'!M108="",0,'1045Bi Dati di base lav.'!M108)</f>
        <v>0</v>
      </c>
      <c r="AJ112" s="134">
        <f>IF('1045Bi Dati di base lav.'!M108="",0,'1045Bi Dati di base lav.'!O108)</f>
        <v>0</v>
      </c>
      <c r="AK112" s="158">
        <f>IF('1045Bi Dati di base lav.'!U108&gt;0,AA112,0)</f>
        <v>0</v>
      </c>
      <c r="AL112" s="140">
        <f>IF('1045Bi Dati di base lav.'!U108&gt;0,'1045Bi Dati di base lav.'!S108,0)</f>
        <v>0</v>
      </c>
      <c r="AM112" s="134">
        <f>'1045Bi Dati di base lav.'!M108</f>
        <v>0</v>
      </c>
      <c r="AN112" s="134">
        <f>'1045Bi Dati di base lav.'!O108</f>
        <v>0</v>
      </c>
      <c r="AO112" s="134">
        <f t="shared" si="49"/>
        <v>0</v>
      </c>
    </row>
    <row r="113" spans="1:41" s="135" customFormat="1" ht="16.5" customHeight="1">
      <c r="A113" s="159">
        <f>IF('1045Bi Dati di base lav.'!A109="","",'1045Bi Dati di base lav.'!A109)</f>
      </c>
      <c r="B113" s="160">
        <f>IF('1045Bi Dati di base lav.'!B109="","",'1045Bi Dati di base lav.'!B109)</f>
      </c>
      <c r="C113" s="161">
        <f>IF('1045Bi Dati di base lav.'!C109="","",'1045Bi Dati di base lav.'!C109)</f>
      </c>
      <c r="D113" s="232">
        <f>IF('1045Bi Dati di base lav.'!AF109="","",IF('1045Bi Dati di base lav.'!AF109*E113&gt;'1045Ai Domanda'!$B$28,'1045Ai Domanda'!$B$28/E113,'1045Bi Dati di base lav.'!AF109))</f>
      </c>
      <c r="E113" s="240">
        <f>IF('1045Bi Dati di base lav.'!M109="","",'1045Bi Dati di base lav.'!M109)</f>
      </c>
      <c r="F113" s="228">
        <f>IF('1045Bi Dati di base lav.'!N109="","",'1045Bi Dati di base lav.'!N109)</f>
      </c>
      <c r="G113" s="235">
        <f>IF('1045Bi Dati di base lav.'!O109="","",'1045Bi Dati di base lav.'!O109)</f>
      </c>
      <c r="H113" s="236">
        <f>IF('1045Bi Dati di base lav.'!P109="","",'1045Bi Dati di base lav.'!P109)</f>
      </c>
      <c r="I113" s="237">
        <f>IF('1045Bi Dati di base lav.'!Q109="","",'1045Bi Dati di base lav.'!Q109)</f>
      </c>
      <c r="J113" s="349">
        <f t="shared" si="35"/>
      </c>
      <c r="K113" s="240">
        <f t="shared" si="36"/>
      </c>
      <c r="L113" s="238">
        <f>IF('1045Bi Dati di base lav.'!R109="","",'1045Bi Dati di base lav.'!R109)</f>
      </c>
      <c r="M113" s="239">
        <f t="shared" si="37"/>
      </c>
      <c r="N113" s="350">
        <f t="shared" si="38"/>
      </c>
      <c r="O113" s="349">
        <f t="shared" si="39"/>
      </c>
      <c r="P113" s="240">
        <f t="shared" si="40"/>
      </c>
      <c r="Q113" s="238">
        <f t="shared" si="41"/>
      </c>
      <c r="R113" s="239">
        <f t="shared" si="42"/>
      </c>
      <c r="S113" s="240">
        <f>IF(N113="","",MAX((N113-AE113)*'1045Ai Domanda'!$B$30,0))</f>
      </c>
      <c r="T113" s="241">
        <f t="shared" si="43"/>
      </c>
      <c r="U113" s="151"/>
      <c r="V113" s="158">
        <f>IF('1045Bi Dati di base lav.'!L109="","",'1045Bi Dati di base lav.'!L109)</f>
      </c>
      <c r="W113" s="158">
        <f>IF($C113="","",'1045Ei Calcolo'!D113)</f>
      </c>
      <c r="X113" s="151">
        <f>IF(AND('1045Bi Dati di base lav.'!P109="",'1045Bi Dati di base lav.'!Q109=""),0,'1045Bi Dati di base lav.'!P109-'1045Bi Dati di base lav.'!Q109)</f>
        <v>0</v>
      </c>
      <c r="Y113" s="151">
        <f>IF(OR($C113="",'1045Bi Dati di base lav.'!M109="",F113="",'1045Bi Dati di base lav.'!O109="",X113=""),"",'1045Bi Dati di base lav.'!M109-F113-'1045Bi Dati di base lav.'!O109-X113)</f>
      </c>
      <c r="Z113" s="134">
        <f>IF(K113="","",K113-'1045Bi Dati di base lav.'!R109)</f>
      </c>
      <c r="AA113" s="134">
        <f t="shared" si="44"/>
      </c>
      <c r="AB113" s="134">
        <f t="shared" si="45"/>
      </c>
      <c r="AC113" s="134">
        <f t="shared" si="46"/>
      </c>
      <c r="AD113" s="134">
        <f>IF(OR($C113="",K113="",N113=""),"",MAX(O113+'1045Bi Dati di base lav.'!S109-N113,0))</f>
      </c>
      <c r="AE113" s="134">
        <f>'1045Bi Dati di base lav.'!S109</f>
        <v>0</v>
      </c>
      <c r="AF113" s="134">
        <f t="shared" si="47"/>
      </c>
      <c r="AG113" s="139">
        <f>IF('1045Bi Dati di base lav.'!M109="",0,1)</f>
        <v>0</v>
      </c>
      <c r="AH113" s="143">
        <f t="shared" si="48"/>
        <v>0</v>
      </c>
      <c r="AI113" s="134">
        <f>IF('1045Bi Dati di base lav.'!M109="",0,'1045Bi Dati di base lav.'!M109)</f>
        <v>0</v>
      </c>
      <c r="AJ113" s="134">
        <f>IF('1045Bi Dati di base lav.'!M109="",0,'1045Bi Dati di base lav.'!O109)</f>
        <v>0</v>
      </c>
      <c r="AK113" s="158">
        <f>IF('1045Bi Dati di base lav.'!U109&gt;0,AA113,0)</f>
        <v>0</v>
      </c>
      <c r="AL113" s="140">
        <f>IF('1045Bi Dati di base lav.'!U109&gt;0,'1045Bi Dati di base lav.'!S109,0)</f>
        <v>0</v>
      </c>
      <c r="AM113" s="134">
        <f>'1045Bi Dati di base lav.'!M109</f>
        <v>0</v>
      </c>
      <c r="AN113" s="134">
        <f>'1045Bi Dati di base lav.'!O109</f>
        <v>0</v>
      </c>
      <c r="AO113" s="134">
        <f t="shared" si="49"/>
        <v>0</v>
      </c>
    </row>
    <row r="114" spans="1:41" s="135" customFormat="1" ht="16.5" customHeight="1">
      <c r="A114" s="159">
        <f>IF('1045Bi Dati di base lav.'!A110="","",'1045Bi Dati di base lav.'!A110)</f>
      </c>
      <c r="B114" s="160">
        <f>IF('1045Bi Dati di base lav.'!B110="","",'1045Bi Dati di base lav.'!B110)</f>
      </c>
      <c r="C114" s="161">
        <f>IF('1045Bi Dati di base lav.'!C110="","",'1045Bi Dati di base lav.'!C110)</f>
      </c>
      <c r="D114" s="232">
        <f>IF('1045Bi Dati di base lav.'!AF110="","",IF('1045Bi Dati di base lav.'!AF110*E114&gt;'1045Ai Domanda'!$B$28,'1045Ai Domanda'!$B$28/E114,'1045Bi Dati di base lav.'!AF110))</f>
      </c>
      <c r="E114" s="240">
        <f>IF('1045Bi Dati di base lav.'!M110="","",'1045Bi Dati di base lav.'!M110)</f>
      </c>
      <c r="F114" s="228">
        <f>IF('1045Bi Dati di base lav.'!N110="","",'1045Bi Dati di base lav.'!N110)</f>
      </c>
      <c r="G114" s="235">
        <f>IF('1045Bi Dati di base lav.'!O110="","",'1045Bi Dati di base lav.'!O110)</f>
      </c>
      <c r="H114" s="236">
        <f>IF('1045Bi Dati di base lav.'!P110="","",'1045Bi Dati di base lav.'!P110)</f>
      </c>
      <c r="I114" s="237">
        <f>IF('1045Bi Dati di base lav.'!Q110="","",'1045Bi Dati di base lav.'!Q110)</f>
      </c>
      <c r="J114" s="349">
        <f t="shared" si="35"/>
      </c>
      <c r="K114" s="240">
        <f t="shared" si="36"/>
      </c>
      <c r="L114" s="238">
        <f>IF('1045Bi Dati di base lav.'!R110="","",'1045Bi Dati di base lav.'!R110)</f>
      </c>
      <c r="M114" s="239">
        <f t="shared" si="37"/>
      </c>
      <c r="N114" s="350">
        <f t="shared" si="38"/>
      </c>
      <c r="O114" s="349">
        <f t="shared" si="39"/>
      </c>
      <c r="P114" s="240">
        <f t="shared" si="40"/>
      </c>
      <c r="Q114" s="238">
        <f t="shared" si="41"/>
      </c>
      <c r="R114" s="239">
        <f t="shared" si="42"/>
      </c>
      <c r="S114" s="240">
        <f>IF(N114="","",MAX((N114-AE114)*'1045Ai Domanda'!$B$30,0))</f>
      </c>
      <c r="T114" s="241">
        <f t="shared" si="43"/>
      </c>
      <c r="U114" s="151"/>
      <c r="V114" s="158">
        <f>IF('1045Bi Dati di base lav.'!L110="","",'1045Bi Dati di base lav.'!L110)</f>
      </c>
      <c r="W114" s="158">
        <f>IF($C114="","",'1045Ei Calcolo'!D114)</f>
      </c>
      <c r="X114" s="151">
        <f>IF(AND('1045Bi Dati di base lav.'!P110="",'1045Bi Dati di base lav.'!Q110=""),0,'1045Bi Dati di base lav.'!P110-'1045Bi Dati di base lav.'!Q110)</f>
        <v>0</v>
      </c>
      <c r="Y114" s="151">
        <f>IF(OR($C114="",'1045Bi Dati di base lav.'!M110="",F114="",'1045Bi Dati di base lav.'!O110="",X114=""),"",'1045Bi Dati di base lav.'!M110-F114-'1045Bi Dati di base lav.'!O110-X114)</f>
      </c>
      <c r="Z114" s="134">
        <f>IF(K114="","",K114-'1045Bi Dati di base lav.'!R110)</f>
      </c>
      <c r="AA114" s="134">
        <f t="shared" si="44"/>
      </c>
      <c r="AB114" s="134">
        <f t="shared" si="45"/>
      </c>
      <c r="AC114" s="134">
        <f t="shared" si="46"/>
      </c>
      <c r="AD114" s="134">
        <f>IF(OR($C114="",K114="",N114=""),"",MAX(O114+'1045Bi Dati di base lav.'!S110-N114,0))</f>
      </c>
      <c r="AE114" s="134">
        <f>'1045Bi Dati di base lav.'!S110</f>
        <v>0</v>
      </c>
      <c r="AF114" s="134">
        <f t="shared" si="47"/>
      </c>
      <c r="AG114" s="139">
        <f>IF('1045Bi Dati di base lav.'!M110="",0,1)</f>
        <v>0</v>
      </c>
      <c r="AH114" s="143">
        <f t="shared" si="48"/>
        <v>0</v>
      </c>
      <c r="AI114" s="134">
        <f>IF('1045Bi Dati di base lav.'!M110="",0,'1045Bi Dati di base lav.'!M110)</f>
        <v>0</v>
      </c>
      <c r="AJ114" s="134">
        <f>IF('1045Bi Dati di base lav.'!M110="",0,'1045Bi Dati di base lav.'!O110)</f>
        <v>0</v>
      </c>
      <c r="AK114" s="158">
        <f>IF('1045Bi Dati di base lav.'!U110&gt;0,AA114,0)</f>
        <v>0</v>
      </c>
      <c r="AL114" s="140">
        <f>IF('1045Bi Dati di base lav.'!U110&gt;0,'1045Bi Dati di base lav.'!S110,0)</f>
        <v>0</v>
      </c>
      <c r="AM114" s="134">
        <f>'1045Bi Dati di base lav.'!M110</f>
        <v>0</v>
      </c>
      <c r="AN114" s="134">
        <f>'1045Bi Dati di base lav.'!O110</f>
        <v>0</v>
      </c>
      <c r="AO114" s="134">
        <f t="shared" si="49"/>
        <v>0</v>
      </c>
    </row>
    <row r="115" spans="1:41" s="135" customFormat="1" ht="16.5" customHeight="1">
      <c r="A115" s="159">
        <f>IF('1045Bi Dati di base lav.'!A111="","",'1045Bi Dati di base lav.'!A111)</f>
      </c>
      <c r="B115" s="160">
        <f>IF('1045Bi Dati di base lav.'!B111="","",'1045Bi Dati di base lav.'!B111)</f>
      </c>
      <c r="C115" s="161">
        <f>IF('1045Bi Dati di base lav.'!C111="","",'1045Bi Dati di base lav.'!C111)</f>
      </c>
      <c r="D115" s="232">
        <f>IF('1045Bi Dati di base lav.'!AF111="","",IF('1045Bi Dati di base lav.'!AF111*E115&gt;'1045Ai Domanda'!$B$28,'1045Ai Domanda'!$B$28/E115,'1045Bi Dati di base lav.'!AF111))</f>
      </c>
      <c r="E115" s="240">
        <f>IF('1045Bi Dati di base lav.'!M111="","",'1045Bi Dati di base lav.'!M111)</f>
      </c>
      <c r="F115" s="228">
        <f>IF('1045Bi Dati di base lav.'!N111="","",'1045Bi Dati di base lav.'!N111)</f>
      </c>
      <c r="G115" s="235">
        <f>IF('1045Bi Dati di base lav.'!O111="","",'1045Bi Dati di base lav.'!O111)</f>
      </c>
      <c r="H115" s="236">
        <f>IF('1045Bi Dati di base lav.'!P111="","",'1045Bi Dati di base lav.'!P111)</f>
      </c>
      <c r="I115" s="237">
        <f>IF('1045Bi Dati di base lav.'!Q111="","",'1045Bi Dati di base lav.'!Q111)</f>
      </c>
      <c r="J115" s="349">
        <f t="shared" si="35"/>
      </c>
      <c r="K115" s="240">
        <f t="shared" si="36"/>
      </c>
      <c r="L115" s="238">
        <f>IF('1045Bi Dati di base lav.'!R111="","",'1045Bi Dati di base lav.'!R111)</f>
      </c>
      <c r="M115" s="239">
        <f t="shared" si="37"/>
      </c>
      <c r="N115" s="350">
        <f t="shared" si="38"/>
      </c>
      <c r="O115" s="349">
        <f t="shared" si="39"/>
      </c>
      <c r="P115" s="240">
        <f t="shared" si="40"/>
      </c>
      <c r="Q115" s="238">
        <f t="shared" si="41"/>
      </c>
      <c r="R115" s="239">
        <f t="shared" si="42"/>
      </c>
      <c r="S115" s="240">
        <f>IF(N115="","",MAX((N115-AE115)*'1045Ai Domanda'!$B$30,0))</f>
      </c>
      <c r="T115" s="241">
        <f t="shared" si="43"/>
      </c>
      <c r="U115" s="151"/>
      <c r="V115" s="158">
        <f>IF('1045Bi Dati di base lav.'!L111="","",'1045Bi Dati di base lav.'!L111)</f>
      </c>
      <c r="W115" s="158">
        <f>IF($C115="","",'1045Ei Calcolo'!D115)</f>
      </c>
      <c r="X115" s="151">
        <f>IF(AND('1045Bi Dati di base lav.'!P111="",'1045Bi Dati di base lav.'!Q111=""),0,'1045Bi Dati di base lav.'!P111-'1045Bi Dati di base lav.'!Q111)</f>
        <v>0</v>
      </c>
      <c r="Y115" s="151">
        <f>IF(OR($C115="",'1045Bi Dati di base lav.'!M111="",F115="",'1045Bi Dati di base lav.'!O111="",X115=""),"",'1045Bi Dati di base lav.'!M111-F115-'1045Bi Dati di base lav.'!O111-X115)</f>
      </c>
      <c r="Z115" s="134">
        <f>IF(K115="","",K115-'1045Bi Dati di base lav.'!R111)</f>
      </c>
      <c r="AA115" s="134">
        <f t="shared" si="44"/>
      </c>
      <c r="AB115" s="134">
        <f t="shared" si="45"/>
      </c>
      <c r="AC115" s="134">
        <f t="shared" si="46"/>
      </c>
      <c r="AD115" s="134">
        <f>IF(OR($C115="",K115="",N115=""),"",MAX(O115+'1045Bi Dati di base lav.'!S111-N115,0))</f>
      </c>
      <c r="AE115" s="134">
        <f>'1045Bi Dati di base lav.'!S111</f>
        <v>0</v>
      </c>
      <c r="AF115" s="134">
        <f t="shared" si="47"/>
      </c>
      <c r="AG115" s="139">
        <f>IF('1045Bi Dati di base lav.'!M111="",0,1)</f>
        <v>0</v>
      </c>
      <c r="AH115" s="143">
        <f t="shared" si="48"/>
        <v>0</v>
      </c>
      <c r="AI115" s="134">
        <f>IF('1045Bi Dati di base lav.'!M111="",0,'1045Bi Dati di base lav.'!M111)</f>
        <v>0</v>
      </c>
      <c r="AJ115" s="134">
        <f>IF('1045Bi Dati di base lav.'!M111="",0,'1045Bi Dati di base lav.'!O111)</f>
        <v>0</v>
      </c>
      <c r="AK115" s="158">
        <f>IF('1045Bi Dati di base lav.'!U111&gt;0,AA115,0)</f>
        <v>0</v>
      </c>
      <c r="AL115" s="140">
        <f>IF('1045Bi Dati di base lav.'!U111&gt;0,'1045Bi Dati di base lav.'!S111,0)</f>
        <v>0</v>
      </c>
      <c r="AM115" s="134">
        <f>'1045Bi Dati di base lav.'!M111</f>
        <v>0</v>
      </c>
      <c r="AN115" s="134">
        <f>'1045Bi Dati di base lav.'!O111</f>
        <v>0</v>
      </c>
      <c r="AO115" s="134">
        <f t="shared" si="49"/>
        <v>0</v>
      </c>
    </row>
    <row r="116" spans="1:41" s="135" customFormat="1" ht="16.5" customHeight="1">
      <c r="A116" s="159">
        <f>IF('1045Bi Dati di base lav.'!A112="","",'1045Bi Dati di base lav.'!A112)</f>
      </c>
      <c r="B116" s="160">
        <f>IF('1045Bi Dati di base lav.'!B112="","",'1045Bi Dati di base lav.'!B112)</f>
      </c>
      <c r="C116" s="161">
        <f>IF('1045Bi Dati di base lav.'!C112="","",'1045Bi Dati di base lav.'!C112)</f>
      </c>
      <c r="D116" s="232">
        <f>IF('1045Bi Dati di base lav.'!AF112="","",IF('1045Bi Dati di base lav.'!AF112*E116&gt;'1045Ai Domanda'!$B$28,'1045Ai Domanda'!$B$28/E116,'1045Bi Dati di base lav.'!AF112))</f>
      </c>
      <c r="E116" s="240">
        <f>IF('1045Bi Dati di base lav.'!M112="","",'1045Bi Dati di base lav.'!M112)</f>
      </c>
      <c r="F116" s="228">
        <f>IF('1045Bi Dati di base lav.'!N112="","",'1045Bi Dati di base lav.'!N112)</f>
      </c>
      <c r="G116" s="235">
        <f>IF('1045Bi Dati di base lav.'!O112="","",'1045Bi Dati di base lav.'!O112)</f>
      </c>
      <c r="H116" s="236">
        <f>IF('1045Bi Dati di base lav.'!P112="","",'1045Bi Dati di base lav.'!P112)</f>
      </c>
      <c r="I116" s="237">
        <f>IF('1045Bi Dati di base lav.'!Q112="","",'1045Bi Dati di base lav.'!Q112)</f>
      </c>
      <c r="J116" s="349">
        <f t="shared" si="35"/>
      </c>
      <c r="K116" s="240">
        <f t="shared" si="36"/>
      </c>
      <c r="L116" s="238">
        <f>IF('1045Bi Dati di base lav.'!R112="","",'1045Bi Dati di base lav.'!R112)</f>
      </c>
      <c r="M116" s="239">
        <f t="shared" si="37"/>
      </c>
      <c r="N116" s="350">
        <f t="shared" si="38"/>
      </c>
      <c r="O116" s="349">
        <f t="shared" si="39"/>
      </c>
      <c r="P116" s="240">
        <f t="shared" si="40"/>
      </c>
      <c r="Q116" s="238">
        <f t="shared" si="41"/>
      </c>
      <c r="R116" s="239">
        <f t="shared" si="42"/>
      </c>
      <c r="S116" s="240">
        <f>IF(N116="","",MAX((N116-AE116)*'1045Ai Domanda'!$B$30,0))</f>
      </c>
      <c r="T116" s="241">
        <f t="shared" si="43"/>
      </c>
      <c r="U116" s="151"/>
      <c r="V116" s="158">
        <f>IF('1045Bi Dati di base lav.'!L112="","",'1045Bi Dati di base lav.'!L112)</f>
      </c>
      <c r="W116" s="158">
        <f>IF($C116="","",'1045Ei Calcolo'!D116)</f>
      </c>
      <c r="X116" s="151">
        <f>IF(AND('1045Bi Dati di base lav.'!P112="",'1045Bi Dati di base lav.'!Q112=""),0,'1045Bi Dati di base lav.'!P112-'1045Bi Dati di base lav.'!Q112)</f>
        <v>0</v>
      </c>
      <c r="Y116" s="151">
        <f>IF(OR($C116="",'1045Bi Dati di base lav.'!M112="",F116="",'1045Bi Dati di base lav.'!O112="",X116=""),"",'1045Bi Dati di base lav.'!M112-F116-'1045Bi Dati di base lav.'!O112-X116)</f>
      </c>
      <c r="Z116" s="134">
        <f>IF(K116="","",K116-'1045Bi Dati di base lav.'!R112)</f>
      </c>
      <c r="AA116" s="134">
        <f t="shared" si="44"/>
      </c>
      <c r="AB116" s="134">
        <f t="shared" si="45"/>
      </c>
      <c r="AC116" s="134">
        <f t="shared" si="46"/>
      </c>
      <c r="AD116" s="134">
        <f>IF(OR($C116="",K116="",N116=""),"",MAX(O116+'1045Bi Dati di base lav.'!S112-N116,0))</f>
      </c>
      <c r="AE116" s="134">
        <f>'1045Bi Dati di base lav.'!S112</f>
        <v>0</v>
      </c>
      <c r="AF116" s="134">
        <f t="shared" si="47"/>
      </c>
      <c r="AG116" s="139">
        <f>IF('1045Bi Dati di base lav.'!M112="",0,1)</f>
        <v>0</v>
      </c>
      <c r="AH116" s="143">
        <f t="shared" si="48"/>
        <v>0</v>
      </c>
      <c r="AI116" s="134">
        <f>IF('1045Bi Dati di base lav.'!M112="",0,'1045Bi Dati di base lav.'!M112)</f>
        <v>0</v>
      </c>
      <c r="AJ116" s="134">
        <f>IF('1045Bi Dati di base lav.'!M112="",0,'1045Bi Dati di base lav.'!O112)</f>
        <v>0</v>
      </c>
      <c r="AK116" s="158">
        <f>IF('1045Bi Dati di base lav.'!U112&gt;0,AA116,0)</f>
        <v>0</v>
      </c>
      <c r="AL116" s="140">
        <f>IF('1045Bi Dati di base lav.'!U112&gt;0,'1045Bi Dati di base lav.'!S112,0)</f>
        <v>0</v>
      </c>
      <c r="AM116" s="134">
        <f>'1045Bi Dati di base lav.'!M112</f>
        <v>0</v>
      </c>
      <c r="AN116" s="134">
        <f>'1045Bi Dati di base lav.'!O112</f>
        <v>0</v>
      </c>
      <c r="AO116" s="134">
        <f t="shared" si="49"/>
        <v>0</v>
      </c>
    </row>
    <row r="117" spans="1:41" s="135" customFormat="1" ht="16.5" customHeight="1">
      <c r="A117" s="159">
        <f>IF('1045Bi Dati di base lav.'!A113="","",'1045Bi Dati di base lav.'!A113)</f>
      </c>
      <c r="B117" s="160">
        <f>IF('1045Bi Dati di base lav.'!B113="","",'1045Bi Dati di base lav.'!B113)</f>
      </c>
      <c r="C117" s="161">
        <f>IF('1045Bi Dati di base lav.'!C113="","",'1045Bi Dati di base lav.'!C113)</f>
      </c>
      <c r="D117" s="232">
        <f>IF('1045Bi Dati di base lav.'!AF113="","",IF('1045Bi Dati di base lav.'!AF113*E117&gt;'1045Ai Domanda'!$B$28,'1045Ai Domanda'!$B$28/E117,'1045Bi Dati di base lav.'!AF113))</f>
      </c>
      <c r="E117" s="240">
        <f>IF('1045Bi Dati di base lav.'!M113="","",'1045Bi Dati di base lav.'!M113)</f>
      </c>
      <c r="F117" s="228">
        <f>IF('1045Bi Dati di base lav.'!N113="","",'1045Bi Dati di base lav.'!N113)</f>
      </c>
      <c r="G117" s="235">
        <f>IF('1045Bi Dati di base lav.'!O113="","",'1045Bi Dati di base lav.'!O113)</f>
      </c>
      <c r="H117" s="236">
        <f>IF('1045Bi Dati di base lav.'!P113="","",'1045Bi Dati di base lav.'!P113)</f>
      </c>
      <c r="I117" s="237">
        <f>IF('1045Bi Dati di base lav.'!Q113="","",'1045Bi Dati di base lav.'!Q113)</f>
      </c>
      <c r="J117" s="349">
        <f t="shared" si="35"/>
      </c>
      <c r="K117" s="240">
        <f t="shared" si="36"/>
      </c>
      <c r="L117" s="238">
        <f>IF('1045Bi Dati di base lav.'!R113="","",'1045Bi Dati di base lav.'!R113)</f>
      </c>
      <c r="M117" s="239">
        <f t="shared" si="37"/>
      </c>
      <c r="N117" s="350">
        <f t="shared" si="38"/>
      </c>
      <c r="O117" s="349">
        <f t="shared" si="39"/>
      </c>
      <c r="P117" s="240">
        <f t="shared" si="40"/>
      </c>
      <c r="Q117" s="238">
        <f t="shared" si="41"/>
      </c>
      <c r="R117" s="239">
        <f t="shared" si="42"/>
      </c>
      <c r="S117" s="240">
        <f>IF(N117="","",MAX((N117-AE117)*'1045Ai Domanda'!$B$30,0))</f>
      </c>
      <c r="T117" s="241">
        <f t="shared" si="43"/>
      </c>
      <c r="U117" s="151"/>
      <c r="V117" s="158">
        <f>IF('1045Bi Dati di base lav.'!L113="","",'1045Bi Dati di base lav.'!L113)</f>
      </c>
      <c r="W117" s="158">
        <f>IF($C117="","",'1045Ei Calcolo'!D117)</f>
      </c>
      <c r="X117" s="151">
        <f>IF(AND('1045Bi Dati di base lav.'!P113="",'1045Bi Dati di base lav.'!Q113=""),0,'1045Bi Dati di base lav.'!P113-'1045Bi Dati di base lav.'!Q113)</f>
        <v>0</v>
      </c>
      <c r="Y117" s="151">
        <f>IF(OR($C117="",'1045Bi Dati di base lav.'!M113="",F117="",'1045Bi Dati di base lav.'!O113="",X117=""),"",'1045Bi Dati di base lav.'!M113-F117-'1045Bi Dati di base lav.'!O113-X117)</f>
      </c>
      <c r="Z117" s="134">
        <f>IF(K117="","",K117-'1045Bi Dati di base lav.'!R113)</f>
      </c>
      <c r="AA117" s="134">
        <f t="shared" si="44"/>
      </c>
      <c r="AB117" s="134">
        <f t="shared" si="45"/>
      </c>
      <c r="AC117" s="134">
        <f t="shared" si="46"/>
      </c>
      <c r="AD117" s="134">
        <f>IF(OR($C117="",K117="",N117=""),"",MAX(O117+'1045Bi Dati di base lav.'!S113-N117,0))</f>
      </c>
      <c r="AE117" s="134">
        <f>'1045Bi Dati di base lav.'!S113</f>
        <v>0</v>
      </c>
      <c r="AF117" s="134">
        <f t="shared" si="47"/>
      </c>
      <c r="AG117" s="139">
        <f>IF('1045Bi Dati di base lav.'!M113="",0,1)</f>
        <v>0</v>
      </c>
      <c r="AH117" s="143">
        <f t="shared" si="48"/>
        <v>0</v>
      </c>
      <c r="AI117" s="134">
        <f>IF('1045Bi Dati di base lav.'!M113="",0,'1045Bi Dati di base lav.'!M113)</f>
        <v>0</v>
      </c>
      <c r="AJ117" s="134">
        <f>IF('1045Bi Dati di base lav.'!M113="",0,'1045Bi Dati di base lav.'!O113)</f>
        <v>0</v>
      </c>
      <c r="AK117" s="158">
        <f>IF('1045Bi Dati di base lav.'!U113&gt;0,AA117,0)</f>
        <v>0</v>
      </c>
      <c r="AL117" s="140">
        <f>IF('1045Bi Dati di base lav.'!U113&gt;0,'1045Bi Dati di base lav.'!S113,0)</f>
        <v>0</v>
      </c>
      <c r="AM117" s="134">
        <f>'1045Bi Dati di base lav.'!M113</f>
        <v>0</v>
      </c>
      <c r="AN117" s="134">
        <f>'1045Bi Dati di base lav.'!O113</f>
        <v>0</v>
      </c>
      <c r="AO117" s="134">
        <f t="shared" si="49"/>
        <v>0</v>
      </c>
    </row>
    <row r="118" spans="1:41" s="135" customFormat="1" ht="16.5" customHeight="1">
      <c r="A118" s="159">
        <f>IF('1045Bi Dati di base lav.'!A114="","",'1045Bi Dati di base lav.'!A114)</f>
      </c>
      <c r="B118" s="160">
        <f>IF('1045Bi Dati di base lav.'!B114="","",'1045Bi Dati di base lav.'!B114)</f>
      </c>
      <c r="C118" s="161">
        <f>IF('1045Bi Dati di base lav.'!C114="","",'1045Bi Dati di base lav.'!C114)</f>
      </c>
      <c r="D118" s="232">
        <f>IF('1045Bi Dati di base lav.'!AF114="","",IF('1045Bi Dati di base lav.'!AF114*E118&gt;'1045Ai Domanda'!$B$28,'1045Ai Domanda'!$B$28/E118,'1045Bi Dati di base lav.'!AF114))</f>
      </c>
      <c r="E118" s="240">
        <f>IF('1045Bi Dati di base lav.'!M114="","",'1045Bi Dati di base lav.'!M114)</f>
      </c>
      <c r="F118" s="228">
        <f>IF('1045Bi Dati di base lav.'!N114="","",'1045Bi Dati di base lav.'!N114)</f>
      </c>
      <c r="G118" s="235">
        <f>IF('1045Bi Dati di base lav.'!O114="","",'1045Bi Dati di base lav.'!O114)</f>
      </c>
      <c r="H118" s="236">
        <f>IF('1045Bi Dati di base lav.'!P114="","",'1045Bi Dati di base lav.'!P114)</f>
      </c>
      <c r="I118" s="237">
        <f>IF('1045Bi Dati di base lav.'!Q114="","",'1045Bi Dati di base lav.'!Q114)</f>
      </c>
      <c r="J118" s="349">
        <f t="shared" si="35"/>
      </c>
      <c r="K118" s="240">
        <f t="shared" si="36"/>
      </c>
      <c r="L118" s="238">
        <f>IF('1045Bi Dati di base lav.'!R114="","",'1045Bi Dati di base lav.'!R114)</f>
      </c>
      <c r="M118" s="239">
        <f t="shared" si="37"/>
      </c>
      <c r="N118" s="350">
        <f t="shared" si="38"/>
      </c>
      <c r="O118" s="349">
        <f t="shared" si="39"/>
      </c>
      <c r="P118" s="240">
        <f t="shared" si="40"/>
      </c>
      <c r="Q118" s="238">
        <f t="shared" si="41"/>
      </c>
      <c r="R118" s="239">
        <f t="shared" si="42"/>
      </c>
      <c r="S118" s="240">
        <f>IF(N118="","",MAX((N118-AE118)*'1045Ai Domanda'!$B$30,0))</f>
      </c>
      <c r="T118" s="241">
        <f t="shared" si="43"/>
      </c>
      <c r="U118" s="151"/>
      <c r="V118" s="158">
        <f>IF('1045Bi Dati di base lav.'!L114="","",'1045Bi Dati di base lav.'!L114)</f>
      </c>
      <c r="W118" s="158">
        <f>IF($C118="","",'1045Ei Calcolo'!D118)</f>
      </c>
      <c r="X118" s="151">
        <f>IF(AND('1045Bi Dati di base lav.'!P114="",'1045Bi Dati di base lav.'!Q114=""),0,'1045Bi Dati di base lav.'!P114-'1045Bi Dati di base lav.'!Q114)</f>
        <v>0</v>
      </c>
      <c r="Y118" s="151">
        <f>IF(OR($C118="",'1045Bi Dati di base lav.'!M114="",F118="",'1045Bi Dati di base lav.'!O114="",X118=""),"",'1045Bi Dati di base lav.'!M114-F118-'1045Bi Dati di base lav.'!O114-X118)</f>
      </c>
      <c r="Z118" s="134">
        <f>IF(K118="","",K118-'1045Bi Dati di base lav.'!R114)</f>
      </c>
      <c r="AA118" s="134">
        <f t="shared" si="44"/>
      </c>
      <c r="AB118" s="134">
        <f t="shared" si="45"/>
      </c>
      <c r="AC118" s="134">
        <f t="shared" si="46"/>
      </c>
      <c r="AD118" s="134">
        <f>IF(OR($C118="",K118="",N118=""),"",MAX(O118+'1045Bi Dati di base lav.'!S114-N118,0))</f>
      </c>
      <c r="AE118" s="134">
        <f>'1045Bi Dati di base lav.'!S114</f>
        <v>0</v>
      </c>
      <c r="AF118" s="134">
        <f t="shared" si="47"/>
      </c>
      <c r="AG118" s="139">
        <f>IF('1045Bi Dati di base lav.'!M114="",0,1)</f>
        <v>0</v>
      </c>
      <c r="AH118" s="143">
        <f t="shared" si="48"/>
        <v>0</v>
      </c>
      <c r="AI118" s="134">
        <f>IF('1045Bi Dati di base lav.'!M114="",0,'1045Bi Dati di base lav.'!M114)</f>
        <v>0</v>
      </c>
      <c r="AJ118" s="134">
        <f>IF('1045Bi Dati di base lav.'!M114="",0,'1045Bi Dati di base lav.'!O114)</f>
        <v>0</v>
      </c>
      <c r="AK118" s="158">
        <f>IF('1045Bi Dati di base lav.'!U114&gt;0,AA118,0)</f>
        <v>0</v>
      </c>
      <c r="AL118" s="140">
        <f>IF('1045Bi Dati di base lav.'!U114&gt;0,'1045Bi Dati di base lav.'!S114,0)</f>
        <v>0</v>
      </c>
      <c r="AM118" s="134">
        <f>'1045Bi Dati di base lav.'!M114</f>
        <v>0</v>
      </c>
      <c r="AN118" s="134">
        <f>'1045Bi Dati di base lav.'!O114</f>
        <v>0</v>
      </c>
      <c r="AO118" s="134">
        <f t="shared" si="49"/>
        <v>0</v>
      </c>
    </row>
    <row r="119" spans="1:41" s="135" customFormat="1" ht="16.5" customHeight="1">
      <c r="A119" s="159">
        <f>IF('1045Bi Dati di base lav.'!A115="","",'1045Bi Dati di base lav.'!A115)</f>
      </c>
      <c r="B119" s="160">
        <f>IF('1045Bi Dati di base lav.'!B115="","",'1045Bi Dati di base lav.'!B115)</f>
      </c>
      <c r="C119" s="161">
        <f>IF('1045Bi Dati di base lav.'!C115="","",'1045Bi Dati di base lav.'!C115)</f>
      </c>
      <c r="D119" s="232">
        <f>IF('1045Bi Dati di base lav.'!AF115="","",IF('1045Bi Dati di base lav.'!AF115*E119&gt;'1045Ai Domanda'!$B$28,'1045Ai Domanda'!$B$28/E119,'1045Bi Dati di base lav.'!AF115))</f>
      </c>
      <c r="E119" s="240">
        <f>IF('1045Bi Dati di base lav.'!M115="","",'1045Bi Dati di base lav.'!M115)</f>
      </c>
      <c r="F119" s="228">
        <f>IF('1045Bi Dati di base lav.'!N115="","",'1045Bi Dati di base lav.'!N115)</f>
      </c>
      <c r="G119" s="235">
        <f>IF('1045Bi Dati di base lav.'!O115="","",'1045Bi Dati di base lav.'!O115)</f>
      </c>
      <c r="H119" s="236">
        <f>IF('1045Bi Dati di base lav.'!P115="","",'1045Bi Dati di base lav.'!P115)</f>
      </c>
      <c r="I119" s="237">
        <f>IF('1045Bi Dati di base lav.'!Q115="","",'1045Bi Dati di base lav.'!Q115)</f>
      </c>
      <c r="J119" s="349">
        <f t="shared" si="35"/>
      </c>
      <c r="K119" s="240">
        <f t="shared" si="36"/>
      </c>
      <c r="L119" s="238">
        <f>IF('1045Bi Dati di base lav.'!R115="","",'1045Bi Dati di base lav.'!R115)</f>
      </c>
      <c r="M119" s="239">
        <f t="shared" si="37"/>
      </c>
      <c r="N119" s="350">
        <f t="shared" si="38"/>
      </c>
      <c r="O119" s="349">
        <f t="shared" si="39"/>
      </c>
      <c r="P119" s="240">
        <f t="shared" si="40"/>
      </c>
      <c r="Q119" s="238">
        <f t="shared" si="41"/>
      </c>
      <c r="R119" s="239">
        <f t="shared" si="42"/>
      </c>
      <c r="S119" s="240">
        <f>IF(N119="","",MAX((N119-AE119)*'1045Ai Domanda'!$B$30,0))</f>
      </c>
      <c r="T119" s="241">
        <f t="shared" si="43"/>
      </c>
      <c r="U119" s="151"/>
      <c r="V119" s="158">
        <f>IF('1045Bi Dati di base lav.'!L115="","",'1045Bi Dati di base lav.'!L115)</f>
      </c>
      <c r="W119" s="158">
        <f>IF($C119="","",'1045Ei Calcolo'!D119)</f>
      </c>
      <c r="X119" s="151">
        <f>IF(AND('1045Bi Dati di base lav.'!P115="",'1045Bi Dati di base lav.'!Q115=""),0,'1045Bi Dati di base lav.'!P115-'1045Bi Dati di base lav.'!Q115)</f>
        <v>0</v>
      </c>
      <c r="Y119" s="151">
        <f>IF(OR($C119="",'1045Bi Dati di base lav.'!M115="",F119="",'1045Bi Dati di base lav.'!O115="",X119=""),"",'1045Bi Dati di base lav.'!M115-F119-'1045Bi Dati di base lav.'!O115-X119)</f>
      </c>
      <c r="Z119" s="134">
        <f>IF(K119="","",K119-'1045Bi Dati di base lav.'!R115)</f>
      </c>
      <c r="AA119" s="134">
        <f t="shared" si="44"/>
      </c>
      <c r="AB119" s="134">
        <f t="shared" si="45"/>
      </c>
      <c r="AC119" s="134">
        <f t="shared" si="46"/>
      </c>
      <c r="AD119" s="134">
        <f>IF(OR($C119="",K119="",N119=""),"",MAX(O119+'1045Bi Dati di base lav.'!S115-N119,0))</f>
      </c>
      <c r="AE119" s="134">
        <f>'1045Bi Dati di base lav.'!S115</f>
        <v>0</v>
      </c>
      <c r="AF119" s="134">
        <f t="shared" si="47"/>
      </c>
      <c r="AG119" s="139">
        <f>IF('1045Bi Dati di base lav.'!M115="",0,1)</f>
        <v>0</v>
      </c>
      <c r="AH119" s="143">
        <f t="shared" si="48"/>
        <v>0</v>
      </c>
      <c r="AI119" s="134">
        <f>IF('1045Bi Dati di base lav.'!M115="",0,'1045Bi Dati di base lav.'!M115)</f>
        <v>0</v>
      </c>
      <c r="AJ119" s="134">
        <f>IF('1045Bi Dati di base lav.'!M115="",0,'1045Bi Dati di base lav.'!O115)</f>
        <v>0</v>
      </c>
      <c r="AK119" s="158">
        <f>IF('1045Bi Dati di base lav.'!U115&gt;0,AA119,0)</f>
        <v>0</v>
      </c>
      <c r="AL119" s="140">
        <f>IF('1045Bi Dati di base lav.'!U115&gt;0,'1045Bi Dati di base lav.'!S115,0)</f>
        <v>0</v>
      </c>
      <c r="AM119" s="134">
        <f>'1045Bi Dati di base lav.'!M115</f>
        <v>0</v>
      </c>
      <c r="AN119" s="134">
        <f>'1045Bi Dati di base lav.'!O115</f>
        <v>0</v>
      </c>
      <c r="AO119" s="134">
        <f t="shared" si="49"/>
        <v>0</v>
      </c>
    </row>
    <row r="120" spans="1:41" s="135" customFormat="1" ht="16.5" customHeight="1">
      <c r="A120" s="159">
        <f>IF('1045Bi Dati di base lav.'!A116="","",'1045Bi Dati di base lav.'!A116)</f>
      </c>
      <c r="B120" s="160">
        <f>IF('1045Bi Dati di base lav.'!B116="","",'1045Bi Dati di base lav.'!B116)</f>
      </c>
      <c r="C120" s="161">
        <f>IF('1045Bi Dati di base lav.'!C116="","",'1045Bi Dati di base lav.'!C116)</f>
      </c>
      <c r="D120" s="232">
        <f>IF('1045Bi Dati di base lav.'!AF116="","",IF('1045Bi Dati di base lav.'!AF116*E120&gt;'1045Ai Domanda'!$B$28,'1045Ai Domanda'!$B$28/E120,'1045Bi Dati di base lav.'!AF116))</f>
      </c>
      <c r="E120" s="240">
        <f>IF('1045Bi Dati di base lav.'!M116="","",'1045Bi Dati di base lav.'!M116)</f>
      </c>
      <c r="F120" s="228">
        <f>IF('1045Bi Dati di base lav.'!N116="","",'1045Bi Dati di base lav.'!N116)</f>
      </c>
      <c r="G120" s="235">
        <f>IF('1045Bi Dati di base lav.'!O116="","",'1045Bi Dati di base lav.'!O116)</f>
      </c>
      <c r="H120" s="236">
        <f>IF('1045Bi Dati di base lav.'!P116="","",'1045Bi Dati di base lav.'!P116)</f>
      </c>
      <c r="I120" s="237">
        <f>IF('1045Bi Dati di base lav.'!Q116="","",'1045Bi Dati di base lav.'!Q116)</f>
      </c>
      <c r="J120" s="349">
        <f t="shared" si="35"/>
      </c>
      <c r="K120" s="240">
        <f t="shared" si="36"/>
      </c>
      <c r="L120" s="238">
        <f>IF('1045Bi Dati di base lav.'!R116="","",'1045Bi Dati di base lav.'!R116)</f>
      </c>
      <c r="M120" s="239">
        <f t="shared" si="37"/>
      </c>
      <c r="N120" s="350">
        <f t="shared" si="38"/>
      </c>
      <c r="O120" s="349">
        <f t="shared" si="39"/>
      </c>
      <c r="P120" s="240">
        <f t="shared" si="40"/>
      </c>
      <c r="Q120" s="238">
        <f t="shared" si="41"/>
      </c>
      <c r="R120" s="239">
        <f t="shared" si="42"/>
      </c>
      <c r="S120" s="240">
        <f>IF(N120="","",MAX((N120-AE120)*'1045Ai Domanda'!$B$30,0))</f>
      </c>
      <c r="T120" s="241">
        <f t="shared" si="43"/>
      </c>
      <c r="U120" s="151"/>
      <c r="V120" s="158">
        <f>IF('1045Bi Dati di base lav.'!L116="","",'1045Bi Dati di base lav.'!L116)</f>
      </c>
      <c r="W120" s="158">
        <f>IF($C120="","",'1045Ei Calcolo'!D120)</f>
      </c>
      <c r="X120" s="151">
        <f>IF(AND('1045Bi Dati di base lav.'!P116="",'1045Bi Dati di base lav.'!Q116=""),0,'1045Bi Dati di base lav.'!P116-'1045Bi Dati di base lav.'!Q116)</f>
        <v>0</v>
      </c>
      <c r="Y120" s="151">
        <f>IF(OR($C120="",'1045Bi Dati di base lav.'!M116="",F120="",'1045Bi Dati di base lav.'!O116="",X120=""),"",'1045Bi Dati di base lav.'!M116-F120-'1045Bi Dati di base lav.'!O116-X120)</f>
      </c>
      <c r="Z120" s="134">
        <f>IF(K120="","",K120-'1045Bi Dati di base lav.'!R116)</f>
      </c>
      <c r="AA120" s="134">
        <f t="shared" si="44"/>
      </c>
      <c r="AB120" s="134">
        <f t="shared" si="45"/>
      </c>
      <c r="AC120" s="134">
        <f t="shared" si="46"/>
      </c>
      <c r="AD120" s="134">
        <f>IF(OR($C120="",K120="",N120=""),"",MAX(O120+'1045Bi Dati di base lav.'!S116-N120,0))</f>
      </c>
      <c r="AE120" s="134">
        <f>'1045Bi Dati di base lav.'!S116</f>
        <v>0</v>
      </c>
      <c r="AF120" s="134">
        <f t="shared" si="47"/>
      </c>
      <c r="AG120" s="139">
        <f>IF('1045Bi Dati di base lav.'!M116="",0,1)</f>
        <v>0</v>
      </c>
      <c r="AH120" s="143">
        <f t="shared" si="48"/>
        <v>0</v>
      </c>
      <c r="AI120" s="134">
        <f>IF('1045Bi Dati di base lav.'!M116="",0,'1045Bi Dati di base lav.'!M116)</f>
        <v>0</v>
      </c>
      <c r="AJ120" s="134">
        <f>IF('1045Bi Dati di base lav.'!M116="",0,'1045Bi Dati di base lav.'!O116)</f>
        <v>0</v>
      </c>
      <c r="AK120" s="158">
        <f>IF('1045Bi Dati di base lav.'!U116&gt;0,AA120,0)</f>
        <v>0</v>
      </c>
      <c r="AL120" s="140">
        <f>IF('1045Bi Dati di base lav.'!U116&gt;0,'1045Bi Dati di base lav.'!S116,0)</f>
        <v>0</v>
      </c>
      <c r="AM120" s="134">
        <f>'1045Bi Dati di base lav.'!M116</f>
        <v>0</v>
      </c>
      <c r="AN120" s="134">
        <f>'1045Bi Dati di base lav.'!O116</f>
        <v>0</v>
      </c>
      <c r="AO120" s="134">
        <f t="shared" si="49"/>
        <v>0</v>
      </c>
    </row>
    <row r="121" spans="1:41" s="135" customFormat="1" ht="16.5" customHeight="1">
      <c r="A121" s="159">
        <f>IF('1045Bi Dati di base lav.'!A117="","",'1045Bi Dati di base lav.'!A117)</f>
      </c>
      <c r="B121" s="160">
        <f>IF('1045Bi Dati di base lav.'!B117="","",'1045Bi Dati di base lav.'!B117)</f>
      </c>
      <c r="C121" s="161">
        <f>IF('1045Bi Dati di base lav.'!C117="","",'1045Bi Dati di base lav.'!C117)</f>
      </c>
      <c r="D121" s="232">
        <f>IF('1045Bi Dati di base lav.'!AF117="","",IF('1045Bi Dati di base lav.'!AF117*E121&gt;'1045Ai Domanda'!$B$28,'1045Ai Domanda'!$B$28/E121,'1045Bi Dati di base lav.'!AF117))</f>
      </c>
      <c r="E121" s="240">
        <f>IF('1045Bi Dati di base lav.'!M117="","",'1045Bi Dati di base lav.'!M117)</f>
      </c>
      <c r="F121" s="228">
        <f>IF('1045Bi Dati di base lav.'!N117="","",'1045Bi Dati di base lav.'!N117)</f>
      </c>
      <c r="G121" s="235">
        <f>IF('1045Bi Dati di base lav.'!O117="","",'1045Bi Dati di base lav.'!O117)</f>
      </c>
      <c r="H121" s="236">
        <f>IF('1045Bi Dati di base lav.'!P117="","",'1045Bi Dati di base lav.'!P117)</f>
      </c>
      <c r="I121" s="237">
        <f>IF('1045Bi Dati di base lav.'!Q117="","",'1045Bi Dati di base lav.'!Q117)</f>
      </c>
      <c r="J121" s="349">
        <f t="shared" si="35"/>
      </c>
      <c r="K121" s="240">
        <f t="shared" si="36"/>
      </c>
      <c r="L121" s="238">
        <f>IF('1045Bi Dati di base lav.'!R117="","",'1045Bi Dati di base lav.'!R117)</f>
      </c>
      <c r="M121" s="239">
        <f t="shared" si="37"/>
      </c>
      <c r="N121" s="350">
        <f t="shared" si="38"/>
      </c>
      <c r="O121" s="349">
        <f t="shared" si="39"/>
      </c>
      <c r="P121" s="240">
        <f t="shared" si="40"/>
      </c>
      <c r="Q121" s="238">
        <f t="shared" si="41"/>
      </c>
      <c r="R121" s="239">
        <f t="shared" si="42"/>
      </c>
      <c r="S121" s="240">
        <f>IF(N121="","",MAX((N121-AE121)*'1045Ai Domanda'!$B$30,0))</f>
      </c>
      <c r="T121" s="241">
        <f t="shared" si="43"/>
      </c>
      <c r="U121" s="151"/>
      <c r="V121" s="158">
        <f>IF('1045Bi Dati di base lav.'!L117="","",'1045Bi Dati di base lav.'!L117)</f>
      </c>
      <c r="W121" s="158">
        <f>IF($C121="","",'1045Ei Calcolo'!D121)</f>
      </c>
      <c r="X121" s="151">
        <f>IF(AND('1045Bi Dati di base lav.'!P117="",'1045Bi Dati di base lav.'!Q117=""),0,'1045Bi Dati di base lav.'!P117-'1045Bi Dati di base lav.'!Q117)</f>
        <v>0</v>
      </c>
      <c r="Y121" s="151">
        <f>IF(OR($C121="",'1045Bi Dati di base lav.'!M117="",F121="",'1045Bi Dati di base lav.'!O117="",X121=""),"",'1045Bi Dati di base lav.'!M117-F121-'1045Bi Dati di base lav.'!O117-X121)</f>
      </c>
      <c r="Z121" s="134">
        <f>IF(K121="","",K121-'1045Bi Dati di base lav.'!R117)</f>
      </c>
      <c r="AA121" s="134">
        <f t="shared" si="44"/>
      </c>
      <c r="AB121" s="134">
        <f t="shared" si="45"/>
      </c>
      <c r="AC121" s="134">
        <f t="shared" si="46"/>
      </c>
      <c r="AD121" s="134">
        <f>IF(OR($C121="",K121="",N121=""),"",MAX(O121+'1045Bi Dati di base lav.'!S117-N121,0))</f>
      </c>
      <c r="AE121" s="134">
        <f>'1045Bi Dati di base lav.'!S117</f>
        <v>0</v>
      </c>
      <c r="AF121" s="134">
        <f t="shared" si="47"/>
      </c>
      <c r="AG121" s="139">
        <f>IF('1045Bi Dati di base lav.'!M117="",0,1)</f>
        <v>0</v>
      </c>
      <c r="AH121" s="143">
        <f t="shared" si="48"/>
        <v>0</v>
      </c>
      <c r="AI121" s="134">
        <f>IF('1045Bi Dati di base lav.'!M117="",0,'1045Bi Dati di base lav.'!M117)</f>
        <v>0</v>
      </c>
      <c r="AJ121" s="134">
        <f>IF('1045Bi Dati di base lav.'!M117="",0,'1045Bi Dati di base lav.'!O117)</f>
        <v>0</v>
      </c>
      <c r="AK121" s="158">
        <f>IF('1045Bi Dati di base lav.'!U117&gt;0,AA121,0)</f>
        <v>0</v>
      </c>
      <c r="AL121" s="140">
        <f>IF('1045Bi Dati di base lav.'!U117&gt;0,'1045Bi Dati di base lav.'!S117,0)</f>
        <v>0</v>
      </c>
      <c r="AM121" s="134">
        <f>'1045Bi Dati di base lav.'!M117</f>
        <v>0</v>
      </c>
      <c r="AN121" s="134">
        <f>'1045Bi Dati di base lav.'!O117</f>
        <v>0</v>
      </c>
      <c r="AO121" s="134">
        <f t="shared" si="49"/>
        <v>0</v>
      </c>
    </row>
    <row r="122" spans="1:41" s="135" customFormat="1" ht="16.5" customHeight="1">
      <c r="A122" s="159">
        <f>IF('1045Bi Dati di base lav.'!A118="","",'1045Bi Dati di base lav.'!A118)</f>
      </c>
      <c r="B122" s="160">
        <f>IF('1045Bi Dati di base lav.'!B118="","",'1045Bi Dati di base lav.'!B118)</f>
      </c>
      <c r="C122" s="161">
        <f>IF('1045Bi Dati di base lav.'!C118="","",'1045Bi Dati di base lav.'!C118)</f>
      </c>
      <c r="D122" s="232">
        <f>IF('1045Bi Dati di base lav.'!AF118="","",IF('1045Bi Dati di base lav.'!AF118*E122&gt;'1045Ai Domanda'!$B$28,'1045Ai Domanda'!$B$28/E122,'1045Bi Dati di base lav.'!AF118))</f>
      </c>
      <c r="E122" s="240">
        <f>IF('1045Bi Dati di base lav.'!M118="","",'1045Bi Dati di base lav.'!M118)</f>
      </c>
      <c r="F122" s="228">
        <f>IF('1045Bi Dati di base lav.'!N118="","",'1045Bi Dati di base lav.'!N118)</f>
      </c>
      <c r="G122" s="235">
        <f>IF('1045Bi Dati di base lav.'!O118="","",'1045Bi Dati di base lav.'!O118)</f>
      </c>
      <c r="H122" s="236">
        <f>IF('1045Bi Dati di base lav.'!P118="","",'1045Bi Dati di base lav.'!P118)</f>
      </c>
      <c r="I122" s="237">
        <f>IF('1045Bi Dati di base lav.'!Q118="","",'1045Bi Dati di base lav.'!Q118)</f>
      </c>
      <c r="J122" s="349">
        <f t="shared" si="35"/>
      </c>
      <c r="K122" s="240">
        <f t="shared" si="36"/>
      </c>
      <c r="L122" s="238">
        <f>IF('1045Bi Dati di base lav.'!R118="","",'1045Bi Dati di base lav.'!R118)</f>
      </c>
      <c r="M122" s="239">
        <f t="shared" si="37"/>
      </c>
      <c r="N122" s="350">
        <f t="shared" si="38"/>
      </c>
      <c r="O122" s="349">
        <f t="shared" si="39"/>
      </c>
      <c r="P122" s="240">
        <f t="shared" si="40"/>
      </c>
      <c r="Q122" s="238">
        <f t="shared" si="41"/>
      </c>
      <c r="R122" s="239">
        <f t="shared" si="42"/>
      </c>
      <c r="S122" s="240">
        <f>IF(N122="","",MAX((N122-AE122)*'1045Ai Domanda'!$B$30,0))</f>
      </c>
      <c r="T122" s="241">
        <f t="shared" si="43"/>
      </c>
      <c r="U122" s="151"/>
      <c r="V122" s="158">
        <f>IF('1045Bi Dati di base lav.'!L118="","",'1045Bi Dati di base lav.'!L118)</f>
      </c>
      <c r="W122" s="158">
        <f>IF($C122="","",'1045Ei Calcolo'!D122)</f>
      </c>
      <c r="X122" s="151">
        <f>IF(AND('1045Bi Dati di base lav.'!P118="",'1045Bi Dati di base lav.'!Q118=""),0,'1045Bi Dati di base lav.'!P118-'1045Bi Dati di base lav.'!Q118)</f>
        <v>0</v>
      </c>
      <c r="Y122" s="151">
        <f>IF(OR($C122="",'1045Bi Dati di base lav.'!M118="",F122="",'1045Bi Dati di base lav.'!O118="",X122=""),"",'1045Bi Dati di base lav.'!M118-F122-'1045Bi Dati di base lav.'!O118-X122)</f>
      </c>
      <c r="Z122" s="134">
        <f>IF(K122="","",K122-'1045Bi Dati di base lav.'!R118)</f>
      </c>
      <c r="AA122" s="134">
        <f t="shared" si="44"/>
      </c>
      <c r="AB122" s="134">
        <f t="shared" si="45"/>
      </c>
      <c r="AC122" s="134">
        <f t="shared" si="46"/>
      </c>
      <c r="AD122" s="134">
        <f>IF(OR($C122="",K122="",N122=""),"",MAX(O122+'1045Bi Dati di base lav.'!S118-N122,0))</f>
      </c>
      <c r="AE122" s="134">
        <f>'1045Bi Dati di base lav.'!S118</f>
        <v>0</v>
      </c>
      <c r="AF122" s="134">
        <f t="shared" si="47"/>
      </c>
      <c r="AG122" s="139">
        <f>IF('1045Bi Dati di base lav.'!M118="",0,1)</f>
        <v>0</v>
      </c>
      <c r="AH122" s="143">
        <f t="shared" si="48"/>
        <v>0</v>
      </c>
      <c r="AI122" s="134">
        <f>IF('1045Bi Dati di base lav.'!M118="",0,'1045Bi Dati di base lav.'!M118)</f>
        <v>0</v>
      </c>
      <c r="AJ122" s="134">
        <f>IF('1045Bi Dati di base lav.'!M118="",0,'1045Bi Dati di base lav.'!O118)</f>
        <v>0</v>
      </c>
      <c r="AK122" s="158">
        <f>IF('1045Bi Dati di base lav.'!U118&gt;0,AA122,0)</f>
        <v>0</v>
      </c>
      <c r="AL122" s="140">
        <f>IF('1045Bi Dati di base lav.'!U118&gt;0,'1045Bi Dati di base lav.'!S118,0)</f>
        <v>0</v>
      </c>
      <c r="AM122" s="134">
        <f>'1045Bi Dati di base lav.'!M118</f>
        <v>0</v>
      </c>
      <c r="AN122" s="134">
        <f>'1045Bi Dati di base lav.'!O118</f>
        <v>0</v>
      </c>
      <c r="AO122" s="134">
        <f t="shared" si="49"/>
        <v>0</v>
      </c>
    </row>
    <row r="123" spans="1:41" s="135" customFormat="1" ht="16.5" customHeight="1">
      <c r="A123" s="159">
        <f>IF('1045Bi Dati di base lav.'!A119="","",'1045Bi Dati di base lav.'!A119)</f>
      </c>
      <c r="B123" s="160">
        <f>IF('1045Bi Dati di base lav.'!B119="","",'1045Bi Dati di base lav.'!B119)</f>
      </c>
      <c r="C123" s="161">
        <f>IF('1045Bi Dati di base lav.'!C119="","",'1045Bi Dati di base lav.'!C119)</f>
      </c>
      <c r="D123" s="232">
        <f>IF('1045Bi Dati di base lav.'!AF119="","",IF('1045Bi Dati di base lav.'!AF119*E123&gt;'1045Ai Domanda'!$B$28,'1045Ai Domanda'!$B$28/E123,'1045Bi Dati di base lav.'!AF119))</f>
      </c>
      <c r="E123" s="240">
        <f>IF('1045Bi Dati di base lav.'!M119="","",'1045Bi Dati di base lav.'!M119)</f>
      </c>
      <c r="F123" s="228">
        <f>IF('1045Bi Dati di base lav.'!N119="","",'1045Bi Dati di base lav.'!N119)</f>
      </c>
      <c r="G123" s="235">
        <f>IF('1045Bi Dati di base lav.'!O119="","",'1045Bi Dati di base lav.'!O119)</f>
      </c>
      <c r="H123" s="236">
        <f>IF('1045Bi Dati di base lav.'!P119="","",'1045Bi Dati di base lav.'!P119)</f>
      </c>
      <c r="I123" s="237">
        <f>IF('1045Bi Dati di base lav.'!Q119="","",'1045Bi Dati di base lav.'!Q119)</f>
      </c>
      <c r="J123" s="349">
        <f t="shared" si="35"/>
      </c>
      <c r="K123" s="240">
        <f t="shared" si="36"/>
      </c>
      <c r="L123" s="238">
        <f>IF('1045Bi Dati di base lav.'!R119="","",'1045Bi Dati di base lav.'!R119)</f>
      </c>
      <c r="M123" s="239">
        <f t="shared" si="37"/>
      </c>
      <c r="N123" s="350">
        <f t="shared" si="38"/>
      </c>
      <c r="O123" s="349">
        <f t="shared" si="39"/>
      </c>
      <c r="P123" s="240">
        <f t="shared" si="40"/>
      </c>
      <c r="Q123" s="238">
        <f t="shared" si="41"/>
      </c>
      <c r="R123" s="239">
        <f t="shared" si="42"/>
      </c>
      <c r="S123" s="240">
        <f>IF(N123="","",MAX((N123-AE123)*'1045Ai Domanda'!$B$30,0))</f>
      </c>
      <c r="T123" s="241">
        <f t="shared" si="43"/>
      </c>
      <c r="U123" s="151"/>
      <c r="V123" s="158">
        <f>IF('1045Bi Dati di base lav.'!L119="","",'1045Bi Dati di base lav.'!L119)</f>
      </c>
      <c r="W123" s="158">
        <f>IF($C123="","",'1045Ei Calcolo'!D123)</f>
      </c>
      <c r="X123" s="151">
        <f>IF(AND('1045Bi Dati di base lav.'!P119="",'1045Bi Dati di base lav.'!Q119=""),0,'1045Bi Dati di base lav.'!P119-'1045Bi Dati di base lav.'!Q119)</f>
        <v>0</v>
      </c>
      <c r="Y123" s="151">
        <f>IF(OR($C123="",'1045Bi Dati di base lav.'!M119="",F123="",'1045Bi Dati di base lav.'!O119="",X123=""),"",'1045Bi Dati di base lav.'!M119-F123-'1045Bi Dati di base lav.'!O119-X123)</f>
      </c>
      <c r="Z123" s="134">
        <f>IF(K123="","",K123-'1045Bi Dati di base lav.'!R119)</f>
      </c>
      <c r="AA123" s="134">
        <f t="shared" si="44"/>
      </c>
      <c r="AB123" s="134">
        <f t="shared" si="45"/>
      </c>
      <c r="AC123" s="134">
        <f t="shared" si="46"/>
      </c>
      <c r="AD123" s="134">
        <f>IF(OR($C123="",K123="",N123=""),"",MAX(O123+'1045Bi Dati di base lav.'!S119-N123,0))</f>
      </c>
      <c r="AE123" s="134">
        <f>'1045Bi Dati di base lav.'!S119</f>
        <v>0</v>
      </c>
      <c r="AF123" s="134">
        <f t="shared" si="47"/>
      </c>
      <c r="AG123" s="139">
        <f>IF('1045Bi Dati di base lav.'!M119="",0,1)</f>
        <v>0</v>
      </c>
      <c r="AH123" s="143">
        <f t="shared" si="48"/>
        <v>0</v>
      </c>
      <c r="AI123" s="134">
        <f>IF('1045Bi Dati di base lav.'!M119="",0,'1045Bi Dati di base lav.'!M119)</f>
        <v>0</v>
      </c>
      <c r="AJ123" s="134">
        <f>IF('1045Bi Dati di base lav.'!M119="",0,'1045Bi Dati di base lav.'!O119)</f>
        <v>0</v>
      </c>
      <c r="AK123" s="158">
        <f>IF('1045Bi Dati di base lav.'!U119&gt;0,AA123,0)</f>
        <v>0</v>
      </c>
      <c r="AL123" s="140">
        <f>IF('1045Bi Dati di base lav.'!U119&gt;0,'1045Bi Dati di base lav.'!S119,0)</f>
        <v>0</v>
      </c>
      <c r="AM123" s="134">
        <f>'1045Bi Dati di base lav.'!M119</f>
        <v>0</v>
      </c>
      <c r="AN123" s="134">
        <f>'1045Bi Dati di base lav.'!O119</f>
        <v>0</v>
      </c>
      <c r="AO123" s="134">
        <f t="shared" si="49"/>
        <v>0</v>
      </c>
    </row>
    <row r="124" spans="1:41" s="135" customFormat="1" ht="16.5" customHeight="1">
      <c r="A124" s="159">
        <f>IF('1045Bi Dati di base lav.'!A120="","",'1045Bi Dati di base lav.'!A120)</f>
      </c>
      <c r="B124" s="160">
        <f>IF('1045Bi Dati di base lav.'!B120="","",'1045Bi Dati di base lav.'!B120)</f>
      </c>
      <c r="C124" s="161">
        <f>IF('1045Bi Dati di base lav.'!C120="","",'1045Bi Dati di base lav.'!C120)</f>
      </c>
      <c r="D124" s="232">
        <f>IF('1045Bi Dati di base lav.'!AF120="","",IF('1045Bi Dati di base lav.'!AF120*E124&gt;'1045Ai Domanda'!$B$28,'1045Ai Domanda'!$B$28/E124,'1045Bi Dati di base lav.'!AF120))</f>
      </c>
      <c r="E124" s="240">
        <f>IF('1045Bi Dati di base lav.'!M120="","",'1045Bi Dati di base lav.'!M120)</f>
      </c>
      <c r="F124" s="228">
        <f>IF('1045Bi Dati di base lav.'!N120="","",'1045Bi Dati di base lav.'!N120)</f>
      </c>
      <c r="G124" s="235">
        <f>IF('1045Bi Dati di base lav.'!O120="","",'1045Bi Dati di base lav.'!O120)</f>
      </c>
      <c r="H124" s="236">
        <f>IF('1045Bi Dati di base lav.'!P120="","",'1045Bi Dati di base lav.'!P120)</f>
      </c>
      <c r="I124" s="237">
        <f>IF('1045Bi Dati di base lav.'!Q120="","",'1045Bi Dati di base lav.'!Q120)</f>
      </c>
      <c r="J124" s="349">
        <f t="shared" si="35"/>
      </c>
      <c r="K124" s="240">
        <f t="shared" si="36"/>
      </c>
      <c r="L124" s="238">
        <f>IF('1045Bi Dati di base lav.'!R120="","",'1045Bi Dati di base lav.'!R120)</f>
      </c>
      <c r="M124" s="239">
        <f t="shared" si="37"/>
      </c>
      <c r="N124" s="350">
        <f t="shared" si="38"/>
      </c>
      <c r="O124" s="349">
        <f t="shared" si="39"/>
      </c>
      <c r="P124" s="240">
        <f t="shared" si="40"/>
      </c>
      <c r="Q124" s="238">
        <f t="shared" si="41"/>
      </c>
      <c r="R124" s="239">
        <f t="shared" si="42"/>
      </c>
      <c r="S124" s="240">
        <f>IF(N124="","",MAX((N124-AE124)*'1045Ai Domanda'!$B$30,0))</f>
      </c>
      <c r="T124" s="241">
        <f t="shared" si="43"/>
      </c>
      <c r="U124" s="151"/>
      <c r="V124" s="158">
        <f>IF('1045Bi Dati di base lav.'!L120="","",'1045Bi Dati di base lav.'!L120)</f>
      </c>
      <c r="W124" s="158">
        <f>IF($C124="","",'1045Ei Calcolo'!D124)</f>
      </c>
      <c r="X124" s="151">
        <f>IF(AND('1045Bi Dati di base lav.'!P120="",'1045Bi Dati di base lav.'!Q120=""),0,'1045Bi Dati di base lav.'!P120-'1045Bi Dati di base lav.'!Q120)</f>
        <v>0</v>
      </c>
      <c r="Y124" s="151">
        <f>IF(OR($C124="",'1045Bi Dati di base lav.'!M120="",F124="",'1045Bi Dati di base lav.'!O120="",X124=""),"",'1045Bi Dati di base lav.'!M120-F124-'1045Bi Dati di base lav.'!O120-X124)</f>
      </c>
      <c r="Z124" s="134">
        <f>IF(K124="","",K124-'1045Bi Dati di base lav.'!R120)</f>
      </c>
      <c r="AA124" s="134">
        <f t="shared" si="44"/>
      </c>
      <c r="AB124" s="134">
        <f t="shared" si="45"/>
      </c>
      <c r="AC124" s="134">
        <f t="shared" si="46"/>
      </c>
      <c r="AD124" s="134">
        <f>IF(OR($C124="",K124="",N124=""),"",MAX(O124+'1045Bi Dati di base lav.'!S120-N124,0))</f>
      </c>
      <c r="AE124" s="134">
        <f>'1045Bi Dati di base lav.'!S120</f>
        <v>0</v>
      </c>
      <c r="AF124" s="134">
        <f t="shared" si="47"/>
      </c>
      <c r="AG124" s="139">
        <f>IF('1045Bi Dati di base lav.'!M120="",0,1)</f>
        <v>0</v>
      </c>
      <c r="AH124" s="143">
        <f t="shared" si="48"/>
        <v>0</v>
      </c>
      <c r="AI124" s="134">
        <f>IF('1045Bi Dati di base lav.'!M120="",0,'1045Bi Dati di base lav.'!M120)</f>
        <v>0</v>
      </c>
      <c r="AJ124" s="134">
        <f>IF('1045Bi Dati di base lav.'!M120="",0,'1045Bi Dati di base lav.'!O120)</f>
        <v>0</v>
      </c>
      <c r="AK124" s="158">
        <f>IF('1045Bi Dati di base lav.'!U120&gt;0,AA124,0)</f>
        <v>0</v>
      </c>
      <c r="AL124" s="140">
        <f>IF('1045Bi Dati di base lav.'!U120&gt;0,'1045Bi Dati di base lav.'!S120,0)</f>
        <v>0</v>
      </c>
      <c r="AM124" s="134">
        <f>'1045Bi Dati di base lav.'!M120</f>
        <v>0</v>
      </c>
      <c r="AN124" s="134">
        <f>'1045Bi Dati di base lav.'!O120</f>
        <v>0</v>
      </c>
      <c r="AO124" s="134">
        <f t="shared" si="49"/>
        <v>0</v>
      </c>
    </row>
    <row r="125" spans="1:41" s="135" customFormat="1" ht="16.5" customHeight="1">
      <c r="A125" s="159">
        <f>IF('1045Bi Dati di base lav.'!A121="","",'1045Bi Dati di base lav.'!A121)</f>
      </c>
      <c r="B125" s="160">
        <f>IF('1045Bi Dati di base lav.'!B121="","",'1045Bi Dati di base lav.'!B121)</f>
      </c>
      <c r="C125" s="161">
        <f>IF('1045Bi Dati di base lav.'!C121="","",'1045Bi Dati di base lav.'!C121)</f>
      </c>
      <c r="D125" s="232">
        <f>IF('1045Bi Dati di base lav.'!AF121="","",IF('1045Bi Dati di base lav.'!AF121*E125&gt;'1045Ai Domanda'!$B$28,'1045Ai Domanda'!$B$28/E125,'1045Bi Dati di base lav.'!AF121))</f>
      </c>
      <c r="E125" s="240">
        <f>IF('1045Bi Dati di base lav.'!M121="","",'1045Bi Dati di base lav.'!M121)</f>
      </c>
      <c r="F125" s="228">
        <f>IF('1045Bi Dati di base lav.'!N121="","",'1045Bi Dati di base lav.'!N121)</f>
      </c>
      <c r="G125" s="235">
        <f>IF('1045Bi Dati di base lav.'!O121="","",'1045Bi Dati di base lav.'!O121)</f>
      </c>
      <c r="H125" s="236">
        <f>IF('1045Bi Dati di base lav.'!P121="","",'1045Bi Dati di base lav.'!P121)</f>
      </c>
      <c r="I125" s="237">
        <f>IF('1045Bi Dati di base lav.'!Q121="","",'1045Bi Dati di base lav.'!Q121)</f>
      </c>
      <c r="J125" s="349">
        <f t="shared" si="35"/>
      </c>
      <c r="K125" s="240">
        <f t="shared" si="36"/>
      </c>
      <c r="L125" s="238">
        <f>IF('1045Bi Dati di base lav.'!R121="","",'1045Bi Dati di base lav.'!R121)</f>
      </c>
      <c r="M125" s="239">
        <f t="shared" si="37"/>
      </c>
      <c r="N125" s="350">
        <f t="shared" si="38"/>
      </c>
      <c r="O125" s="349">
        <f t="shared" si="39"/>
      </c>
      <c r="P125" s="240">
        <f t="shared" si="40"/>
      </c>
      <c r="Q125" s="238">
        <f t="shared" si="41"/>
      </c>
      <c r="R125" s="239">
        <f t="shared" si="42"/>
      </c>
      <c r="S125" s="240">
        <f>IF(N125="","",MAX((N125-AE125)*'1045Ai Domanda'!$B$30,0))</f>
      </c>
      <c r="T125" s="241">
        <f t="shared" si="43"/>
      </c>
      <c r="U125" s="151"/>
      <c r="V125" s="158">
        <f>IF('1045Bi Dati di base lav.'!L121="","",'1045Bi Dati di base lav.'!L121)</f>
      </c>
      <c r="W125" s="158">
        <f>IF($C125="","",'1045Ei Calcolo'!D125)</f>
      </c>
      <c r="X125" s="151">
        <f>IF(AND('1045Bi Dati di base lav.'!P121="",'1045Bi Dati di base lav.'!Q121=""),0,'1045Bi Dati di base lav.'!P121-'1045Bi Dati di base lav.'!Q121)</f>
        <v>0</v>
      </c>
      <c r="Y125" s="151">
        <f>IF(OR($C125="",'1045Bi Dati di base lav.'!M121="",F125="",'1045Bi Dati di base lav.'!O121="",X125=""),"",'1045Bi Dati di base lav.'!M121-F125-'1045Bi Dati di base lav.'!O121-X125)</f>
      </c>
      <c r="Z125" s="134">
        <f>IF(K125="","",K125-'1045Bi Dati di base lav.'!R121)</f>
      </c>
      <c r="AA125" s="134">
        <f t="shared" si="44"/>
      </c>
      <c r="AB125" s="134">
        <f t="shared" si="45"/>
      </c>
      <c r="AC125" s="134">
        <f t="shared" si="46"/>
      </c>
      <c r="AD125" s="134">
        <f>IF(OR($C125="",K125="",N125=""),"",MAX(O125+'1045Bi Dati di base lav.'!S121-N125,0))</f>
      </c>
      <c r="AE125" s="134">
        <f>'1045Bi Dati di base lav.'!S121</f>
        <v>0</v>
      </c>
      <c r="AF125" s="134">
        <f t="shared" si="47"/>
      </c>
      <c r="AG125" s="139">
        <f>IF('1045Bi Dati di base lav.'!M121="",0,1)</f>
        <v>0</v>
      </c>
      <c r="AH125" s="143">
        <f t="shared" si="48"/>
        <v>0</v>
      </c>
      <c r="AI125" s="134">
        <f>IF('1045Bi Dati di base lav.'!M121="",0,'1045Bi Dati di base lav.'!M121)</f>
        <v>0</v>
      </c>
      <c r="AJ125" s="134">
        <f>IF('1045Bi Dati di base lav.'!M121="",0,'1045Bi Dati di base lav.'!O121)</f>
        <v>0</v>
      </c>
      <c r="AK125" s="158">
        <f>IF('1045Bi Dati di base lav.'!U121&gt;0,AA125,0)</f>
        <v>0</v>
      </c>
      <c r="AL125" s="140">
        <f>IF('1045Bi Dati di base lav.'!U121&gt;0,'1045Bi Dati di base lav.'!S121,0)</f>
        <v>0</v>
      </c>
      <c r="AM125" s="134">
        <f>'1045Bi Dati di base lav.'!M121</f>
        <v>0</v>
      </c>
      <c r="AN125" s="134">
        <f>'1045Bi Dati di base lav.'!O121</f>
        <v>0</v>
      </c>
      <c r="AO125" s="134">
        <f t="shared" si="49"/>
        <v>0</v>
      </c>
    </row>
    <row r="126" spans="1:41" s="135" customFormat="1" ht="16.5" customHeight="1">
      <c r="A126" s="159">
        <f>IF('1045Bi Dati di base lav.'!A122="","",'1045Bi Dati di base lav.'!A122)</f>
      </c>
      <c r="B126" s="160">
        <f>IF('1045Bi Dati di base lav.'!B122="","",'1045Bi Dati di base lav.'!B122)</f>
      </c>
      <c r="C126" s="161">
        <f>IF('1045Bi Dati di base lav.'!C122="","",'1045Bi Dati di base lav.'!C122)</f>
      </c>
      <c r="D126" s="232">
        <f>IF('1045Bi Dati di base lav.'!AF122="","",IF('1045Bi Dati di base lav.'!AF122*E126&gt;'1045Ai Domanda'!$B$28,'1045Ai Domanda'!$B$28/E126,'1045Bi Dati di base lav.'!AF122))</f>
      </c>
      <c r="E126" s="240">
        <f>IF('1045Bi Dati di base lav.'!M122="","",'1045Bi Dati di base lav.'!M122)</f>
      </c>
      <c r="F126" s="228">
        <f>IF('1045Bi Dati di base lav.'!N122="","",'1045Bi Dati di base lav.'!N122)</f>
      </c>
      <c r="G126" s="235">
        <f>IF('1045Bi Dati di base lav.'!O122="","",'1045Bi Dati di base lav.'!O122)</f>
      </c>
      <c r="H126" s="236">
        <f>IF('1045Bi Dati di base lav.'!P122="","",'1045Bi Dati di base lav.'!P122)</f>
      </c>
      <c r="I126" s="237">
        <f>IF('1045Bi Dati di base lav.'!Q122="","",'1045Bi Dati di base lav.'!Q122)</f>
      </c>
      <c r="J126" s="349">
        <f t="shared" si="35"/>
      </c>
      <c r="K126" s="240">
        <f t="shared" si="36"/>
      </c>
      <c r="L126" s="238">
        <f>IF('1045Bi Dati di base lav.'!R122="","",'1045Bi Dati di base lav.'!R122)</f>
      </c>
      <c r="M126" s="239">
        <f t="shared" si="37"/>
      </c>
      <c r="N126" s="350">
        <f t="shared" si="38"/>
      </c>
      <c r="O126" s="349">
        <f t="shared" si="39"/>
      </c>
      <c r="P126" s="240">
        <f t="shared" si="40"/>
      </c>
      <c r="Q126" s="238">
        <f t="shared" si="41"/>
      </c>
      <c r="R126" s="239">
        <f t="shared" si="42"/>
      </c>
      <c r="S126" s="240">
        <f>IF(N126="","",MAX((N126-AE126)*'1045Ai Domanda'!$B$30,0))</f>
      </c>
      <c r="T126" s="241">
        <f t="shared" si="43"/>
      </c>
      <c r="U126" s="151"/>
      <c r="V126" s="158">
        <f>IF('1045Bi Dati di base lav.'!L122="","",'1045Bi Dati di base lav.'!L122)</f>
      </c>
      <c r="W126" s="158">
        <f>IF($C126="","",'1045Ei Calcolo'!D126)</f>
      </c>
      <c r="X126" s="151">
        <f>IF(AND('1045Bi Dati di base lav.'!P122="",'1045Bi Dati di base lav.'!Q122=""),0,'1045Bi Dati di base lav.'!P122-'1045Bi Dati di base lav.'!Q122)</f>
        <v>0</v>
      </c>
      <c r="Y126" s="151">
        <f>IF(OR($C126="",'1045Bi Dati di base lav.'!M122="",F126="",'1045Bi Dati di base lav.'!O122="",X126=""),"",'1045Bi Dati di base lav.'!M122-F126-'1045Bi Dati di base lav.'!O122-X126)</f>
      </c>
      <c r="Z126" s="134">
        <f>IF(K126="","",K126-'1045Bi Dati di base lav.'!R122)</f>
      </c>
      <c r="AA126" s="134">
        <f t="shared" si="44"/>
      </c>
      <c r="AB126" s="134">
        <f t="shared" si="45"/>
      </c>
      <c r="AC126" s="134">
        <f t="shared" si="46"/>
      </c>
      <c r="AD126" s="134">
        <f>IF(OR($C126="",K126="",N126=""),"",MAX(O126+'1045Bi Dati di base lav.'!S122-N126,0))</f>
      </c>
      <c r="AE126" s="134">
        <f>'1045Bi Dati di base lav.'!S122</f>
        <v>0</v>
      </c>
      <c r="AF126" s="134">
        <f t="shared" si="47"/>
      </c>
      <c r="AG126" s="139">
        <f>IF('1045Bi Dati di base lav.'!M122="",0,1)</f>
        <v>0</v>
      </c>
      <c r="AH126" s="143">
        <f t="shared" si="48"/>
        <v>0</v>
      </c>
      <c r="AI126" s="134">
        <f>IF('1045Bi Dati di base lav.'!M122="",0,'1045Bi Dati di base lav.'!M122)</f>
        <v>0</v>
      </c>
      <c r="AJ126" s="134">
        <f>IF('1045Bi Dati di base lav.'!M122="",0,'1045Bi Dati di base lav.'!O122)</f>
        <v>0</v>
      </c>
      <c r="AK126" s="158">
        <f>IF('1045Bi Dati di base lav.'!U122&gt;0,AA126,0)</f>
        <v>0</v>
      </c>
      <c r="AL126" s="140">
        <f>IF('1045Bi Dati di base lav.'!U122&gt;0,'1045Bi Dati di base lav.'!S122,0)</f>
        <v>0</v>
      </c>
      <c r="AM126" s="134">
        <f>'1045Bi Dati di base lav.'!M122</f>
        <v>0</v>
      </c>
      <c r="AN126" s="134">
        <f>'1045Bi Dati di base lav.'!O122</f>
        <v>0</v>
      </c>
      <c r="AO126" s="134">
        <f t="shared" si="49"/>
        <v>0</v>
      </c>
    </row>
    <row r="127" spans="1:41" s="135" customFormat="1" ht="16.5" customHeight="1">
      <c r="A127" s="159">
        <f>IF('1045Bi Dati di base lav.'!A123="","",'1045Bi Dati di base lav.'!A123)</f>
      </c>
      <c r="B127" s="160">
        <f>IF('1045Bi Dati di base lav.'!B123="","",'1045Bi Dati di base lav.'!B123)</f>
      </c>
      <c r="C127" s="161">
        <f>IF('1045Bi Dati di base lav.'!C123="","",'1045Bi Dati di base lav.'!C123)</f>
      </c>
      <c r="D127" s="232">
        <f>IF('1045Bi Dati di base lav.'!AF123="","",IF('1045Bi Dati di base lav.'!AF123*E127&gt;'1045Ai Domanda'!$B$28,'1045Ai Domanda'!$B$28/E127,'1045Bi Dati di base lav.'!AF123))</f>
      </c>
      <c r="E127" s="240">
        <f>IF('1045Bi Dati di base lav.'!M123="","",'1045Bi Dati di base lav.'!M123)</f>
      </c>
      <c r="F127" s="228">
        <f>IF('1045Bi Dati di base lav.'!N123="","",'1045Bi Dati di base lav.'!N123)</f>
      </c>
      <c r="G127" s="235">
        <f>IF('1045Bi Dati di base lav.'!O123="","",'1045Bi Dati di base lav.'!O123)</f>
      </c>
      <c r="H127" s="236">
        <f>IF('1045Bi Dati di base lav.'!P123="","",'1045Bi Dati di base lav.'!P123)</f>
      </c>
      <c r="I127" s="237">
        <f>IF('1045Bi Dati di base lav.'!Q123="","",'1045Bi Dati di base lav.'!Q123)</f>
      </c>
      <c r="J127" s="349">
        <f t="shared" si="35"/>
      </c>
      <c r="K127" s="240">
        <f t="shared" si="36"/>
      </c>
      <c r="L127" s="238">
        <f>IF('1045Bi Dati di base lav.'!R123="","",'1045Bi Dati di base lav.'!R123)</f>
      </c>
      <c r="M127" s="239">
        <f t="shared" si="37"/>
      </c>
      <c r="N127" s="350">
        <f t="shared" si="38"/>
      </c>
      <c r="O127" s="349">
        <f t="shared" si="39"/>
      </c>
      <c r="P127" s="240">
        <f t="shared" si="40"/>
      </c>
      <c r="Q127" s="238">
        <f t="shared" si="41"/>
      </c>
      <c r="R127" s="239">
        <f t="shared" si="42"/>
      </c>
      <c r="S127" s="240">
        <f>IF(N127="","",MAX((N127-AE127)*'1045Ai Domanda'!$B$30,0))</f>
      </c>
      <c r="T127" s="241">
        <f t="shared" si="43"/>
      </c>
      <c r="U127" s="151"/>
      <c r="V127" s="158">
        <f>IF('1045Bi Dati di base lav.'!L123="","",'1045Bi Dati di base lav.'!L123)</f>
      </c>
      <c r="W127" s="158">
        <f>IF($C127="","",'1045Ei Calcolo'!D127)</f>
      </c>
      <c r="X127" s="151">
        <f>IF(AND('1045Bi Dati di base lav.'!P123="",'1045Bi Dati di base lav.'!Q123=""),0,'1045Bi Dati di base lav.'!P123-'1045Bi Dati di base lav.'!Q123)</f>
        <v>0</v>
      </c>
      <c r="Y127" s="151">
        <f>IF(OR($C127="",'1045Bi Dati di base lav.'!M123="",F127="",'1045Bi Dati di base lav.'!O123="",X127=""),"",'1045Bi Dati di base lav.'!M123-F127-'1045Bi Dati di base lav.'!O123-X127)</f>
      </c>
      <c r="Z127" s="134">
        <f>IF(K127="","",K127-'1045Bi Dati di base lav.'!R123)</f>
      </c>
      <c r="AA127" s="134">
        <f t="shared" si="44"/>
      </c>
      <c r="AB127" s="134">
        <f t="shared" si="45"/>
      </c>
      <c r="AC127" s="134">
        <f t="shared" si="46"/>
      </c>
      <c r="AD127" s="134">
        <f>IF(OR($C127="",K127="",N127=""),"",MAX(O127+'1045Bi Dati di base lav.'!S123-N127,0))</f>
      </c>
      <c r="AE127" s="134">
        <f>'1045Bi Dati di base lav.'!S123</f>
        <v>0</v>
      </c>
      <c r="AF127" s="134">
        <f t="shared" si="47"/>
      </c>
      <c r="AG127" s="139">
        <f>IF('1045Bi Dati di base lav.'!M123="",0,1)</f>
        <v>0</v>
      </c>
      <c r="AH127" s="143">
        <f t="shared" si="48"/>
        <v>0</v>
      </c>
      <c r="AI127" s="134">
        <f>IF('1045Bi Dati di base lav.'!M123="",0,'1045Bi Dati di base lav.'!M123)</f>
        <v>0</v>
      </c>
      <c r="AJ127" s="134">
        <f>IF('1045Bi Dati di base lav.'!M123="",0,'1045Bi Dati di base lav.'!O123)</f>
        <v>0</v>
      </c>
      <c r="AK127" s="158">
        <f>IF('1045Bi Dati di base lav.'!U123&gt;0,AA127,0)</f>
        <v>0</v>
      </c>
      <c r="AL127" s="140">
        <f>IF('1045Bi Dati di base lav.'!U123&gt;0,'1045Bi Dati di base lav.'!S123,0)</f>
        <v>0</v>
      </c>
      <c r="AM127" s="134">
        <f>'1045Bi Dati di base lav.'!M123</f>
        <v>0</v>
      </c>
      <c r="AN127" s="134">
        <f>'1045Bi Dati di base lav.'!O123</f>
        <v>0</v>
      </c>
      <c r="AO127" s="134">
        <f t="shared" si="49"/>
        <v>0</v>
      </c>
    </row>
    <row r="128" spans="1:41" s="135" customFormat="1" ht="16.5" customHeight="1">
      <c r="A128" s="159">
        <f>IF('1045Bi Dati di base lav.'!A124="","",'1045Bi Dati di base lav.'!A124)</f>
      </c>
      <c r="B128" s="160">
        <f>IF('1045Bi Dati di base lav.'!B124="","",'1045Bi Dati di base lav.'!B124)</f>
      </c>
      <c r="C128" s="161">
        <f>IF('1045Bi Dati di base lav.'!C124="","",'1045Bi Dati di base lav.'!C124)</f>
      </c>
      <c r="D128" s="232">
        <f>IF('1045Bi Dati di base lav.'!AF124="","",IF('1045Bi Dati di base lav.'!AF124*E128&gt;'1045Ai Domanda'!$B$28,'1045Ai Domanda'!$B$28/E128,'1045Bi Dati di base lav.'!AF124))</f>
      </c>
      <c r="E128" s="240">
        <f>IF('1045Bi Dati di base lav.'!M124="","",'1045Bi Dati di base lav.'!M124)</f>
      </c>
      <c r="F128" s="228">
        <f>IF('1045Bi Dati di base lav.'!N124="","",'1045Bi Dati di base lav.'!N124)</f>
      </c>
      <c r="G128" s="235">
        <f>IF('1045Bi Dati di base lav.'!O124="","",'1045Bi Dati di base lav.'!O124)</f>
      </c>
      <c r="H128" s="236">
        <f>IF('1045Bi Dati di base lav.'!P124="","",'1045Bi Dati di base lav.'!P124)</f>
      </c>
      <c r="I128" s="237">
        <f>IF('1045Bi Dati di base lav.'!Q124="","",'1045Bi Dati di base lav.'!Q124)</f>
      </c>
      <c r="J128" s="349">
        <f t="shared" si="35"/>
      </c>
      <c r="K128" s="240">
        <f t="shared" si="36"/>
      </c>
      <c r="L128" s="238">
        <f>IF('1045Bi Dati di base lav.'!R124="","",'1045Bi Dati di base lav.'!R124)</f>
      </c>
      <c r="M128" s="239">
        <f t="shared" si="37"/>
      </c>
      <c r="N128" s="350">
        <f t="shared" si="38"/>
      </c>
      <c r="O128" s="349">
        <f t="shared" si="39"/>
      </c>
      <c r="P128" s="240">
        <f t="shared" si="40"/>
      </c>
      <c r="Q128" s="238">
        <f t="shared" si="41"/>
      </c>
      <c r="R128" s="239">
        <f t="shared" si="42"/>
      </c>
      <c r="S128" s="240">
        <f>IF(N128="","",MAX((N128-AE128)*'1045Ai Domanda'!$B$30,0))</f>
      </c>
      <c r="T128" s="241">
        <f t="shared" si="43"/>
      </c>
      <c r="U128" s="151"/>
      <c r="V128" s="158">
        <f>IF('1045Bi Dati di base lav.'!L124="","",'1045Bi Dati di base lav.'!L124)</f>
      </c>
      <c r="W128" s="158">
        <f>IF($C128="","",'1045Ei Calcolo'!D128)</f>
      </c>
      <c r="X128" s="151">
        <f>IF(AND('1045Bi Dati di base lav.'!P124="",'1045Bi Dati di base lav.'!Q124=""),0,'1045Bi Dati di base lav.'!P124-'1045Bi Dati di base lav.'!Q124)</f>
        <v>0</v>
      </c>
      <c r="Y128" s="151">
        <f>IF(OR($C128="",'1045Bi Dati di base lav.'!M124="",F128="",'1045Bi Dati di base lav.'!O124="",X128=""),"",'1045Bi Dati di base lav.'!M124-F128-'1045Bi Dati di base lav.'!O124-X128)</f>
      </c>
      <c r="Z128" s="134">
        <f>IF(K128="","",K128-'1045Bi Dati di base lav.'!R124)</f>
      </c>
      <c r="AA128" s="134">
        <f t="shared" si="44"/>
      </c>
      <c r="AB128" s="134">
        <f t="shared" si="45"/>
      </c>
      <c r="AC128" s="134">
        <f t="shared" si="46"/>
      </c>
      <c r="AD128" s="134">
        <f>IF(OR($C128="",K128="",N128=""),"",MAX(O128+'1045Bi Dati di base lav.'!S124-N128,0))</f>
      </c>
      <c r="AE128" s="134">
        <f>'1045Bi Dati di base lav.'!S124</f>
        <v>0</v>
      </c>
      <c r="AF128" s="134">
        <f t="shared" si="47"/>
      </c>
      <c r="AG128" s="139">
        <f>IF('1045Bi Dati di base lav.'!M124="",0,1)</f>
        <v>0</v>
      </c>
      <c r="AH128" s="143">
        <f t="shared" si="48"/>
        <v>0</v>
      </c>
      <c r="AI128" s="134">
        <f>IF('1045Bi Dati di base lav.'!M124="",0,'1045Bi Dati di base lav.'!M124)</f>
        <v>0</v>
      </c>
      <c r="AJ128" s="134">
        <f>IF('1045Bi Dati di base lav.'!M124="",0,'1045Bi Dati di base lav.'!O124)</f>
        <v>0</v>
      </c>
      <c r="AK128" s="158">
        <f>IF('1045Bi Dati di base lav.'!U124&gt;0,AA128,0)</f>
        <v>0</v>
      </c>
      <c r="AL128" s="140">
        <f>IF('1045Bi Dati di base lav.'!U124&gt;0,'1045Bi Dati di base lav.'!S124,0)</f>
        <v>0</v>
      </c>
      <c r="AM128" s="134">
        <f>'1045Bi Dati di base lav.'!M124</f>
        <v>0</v>
      </c>
      <c r="AN128" s="134">
        <f>'1045Bi Dati di base lav.'!O124</f>
        <v>0</v>
      </c>
      <c r="AO128" s="134">
        <f t="shared" si="49"/>
        <v>0</v>
      </c>
    </row>
    <row r="129" spans="1:41" s="135" customFormat="1" ht="16.5" customHeight="1">
      <c r="A129" s="159">
        <f>IF('1045Bi Dati di base lav.'!A125="","",'1045Bi Dati di base lav.'!A125)</f>
      </c>
      <c r="B129" s="160">
        <f>IF('1045Bi Dati di base lav.'!B125="","",'1045Bi Dati di base lav.'!B125)</f>
      </c>
      <c r="C129" s="161">
        <f>IF('1045Bi Dati di base lav.'!C125="","",'1045Bi Dati di base lav.'!C125)</f>
      </c>
      <c r="D129" s="232">
        <f>IF('1045Bi Dati di base lav.'!AF125="","",IF('1045Bi Dati di base lav.'!AF125*E129&gt;'1045Ai Domanda'!$B$28,'1045Ai Domanda'!$B$28/E129,'1045Bi Dati di base lav.'!AF125))</f>
      </c>
      <c r="E129" s="240">
        <f>IF('1045Bi Dati di base lav.'!M125="","",'1045Bi Dati di base lav.'!M125)</f>
      </c>
      <c r="F129" s="228">
        <f>IF('1045Bi Dati di base lav.'!N125="","",'1045Bi Dati di base lav.'!N125)</f>
      </c>
      <c r="G129" s="235">
        <f>IF('1045Bi Dati di base lav.'!O125="","",'1045Bi Dati di base lav.'!O125)</f>
      </c>
      <c r="H129" s="236">
        <f>IF('1045Bi Dati di base lav.'!P125="","",'1045Bi Dati di base lav.'!P125)</f>
      </c>
      <c r="I129" s="237">
        <f>IF('1045Bi Dati di base lav.'!Q125="","",'1045Bi Dati di base lav.'!Q125)</f>
      </c>
      <c r="J129" s="349">
        <f t="shared" si="35"/>
      </c>
      <c r="K129" s="240">
        <f t="shared" si="36"/>
      </c>
      <c r="L129" s="238">
        <f>IF('1045Bi Dati di base lav.'!R125="","",'1045Bi Dati di base lav.'!R125)</f>
      </c>
      <c r="M129" s="239">
        <f t="shared" si="37"/>
      </c>
      <c r="N129" s="350">
        <f t="shared" si="38"/>
      </c>
      <c r="O129" s="349">
        <f t="shared" si="39"/>
      </c>
      <c r="P129" s="240">
        <f t="shared" si="40"/>
      </c>
      <c r="Q129" s="238">
        <f t="shared" si="41"/>
      </c>
      <c r="R129" s="239">
        <f t="shared" si="42"/>
      </c>
      <c r="S129" s="240">
        <f>IF(N129="","",MAX((N129-AE129)*'1045Ai Domanda'!$B$30,0))</f>
      </c>
      <c r="T129" s="241">
        <f t="shared" si="43"/>
      </c>
      <c r="U129" s="151"/>
      <c r="V129" s="158">
        <f>IF('1045Bi Dati di base lav.'!L125="","",'1045Bi Dati di base lav.'!L125)</f>
      </c>
      <c r="W129" s="158">
        <f>IF($C129="","",'1045Ei Calcolo'!D129)</f>
      </c>
      <c r="X129" s="151">
        <f>IF(AND('1045Bi Dati di base lav.'!P125="",'1045Bi Dati di base lav.'!Q125=""),0,'1045Bi Dati di base lav.'!P125-'1045Bi Dati di base lav.'!Q125)</f>
        <v>0</v>
      </c>
      <c r="Y129" s="151">
        <f>IF(OR($C129="",'1045Bi Dati di base lav.'!M125="",F129="",'1045Bi Dati di base lav.'!O125="",X129=""),"",'1045Bi Dati di base lav.'!M125-F129-'1045Bi Dati di base lav.'!O125-X129)</f>
      </c>
      <c r="Z129" s="134">
        <f>IF(K129="","",K129-'1045Bi Dati di base lav.'!R125)</f>
      </c>
      <c r="AA129" s="134">
        <f t="shared" si="44"/>
      </c>
      <c r="AB129" s="134">
        <f t="shared" si="45"/>
      </c>
      <c r="AC129" s="134">
        <f t="shared" si="46"/>
      </c>
      <c r="AD129" s="134">
        <f>IF(OR($C129="",K129="",N129=""),"",MAX(O129+'1045Bi Dati di base lav.'!S125-N129,0))</f>
      </c>
      <c r="AE129" s="134">
        <f>'1045Bi Dati di base lav.'!S125</f>
        <v>0</v>
      </c>
      <c r="AF129" s="134">
        <f t="shared" si="47"/>
      </c>
      <c r="AG129" s="139">
        <f>IF('1045Bi Dati di base lav.'!M125="",0,1)</f>
        <v>0</v>
      </c>
      <c r="AH129" s="143">
        <f t="shared" si="48"/>
        <v>0</v>
      </c>
      <c r="AI129" s="134">
        <f>IF('1045Bi Dati di base lav.'!M125="",0,'1045Bi Dati di base lav.'!M125)</f>
        <v>0</v>
      </c>
      <c r="AJ129" s="134">
        <f>IF('1045Bi Dati di base lav.'!M125="",0,'1045Bi Dati di base lav.'!O125)</f>
        <v>0</v>
      </c>
      <c r="AK129" s="158">
        <f>IF('1045Bi Dati di base lav.'!U125&gt;0,AA129,0)</f>
        <v>0</v>
      </c>
      <c r="AL129" s="140">
        <f>IF('1045Bi Dati di base lav.'!U125&gt;0,'1045Bi Dati di base lav.'!S125,0)</f>
        <v>0</v>
      </c>
      <c r="AM129" s="134">
        <f>'1045Bi Dati di base lav.'!M125</f>
        <v>0</v>
      </c>
      <c r="AN129" s="134">
        <f>'1045Bi Dati di base lav.'!O125</f>
        <v>0</v>
      </c>
      <c r="AO129" s="134">
        <f t="shared" si="49"/>
        <v>0</v>
      </c>
    </row>
    <row r="130" spans="1:41" s="135" customFormat="1" ht="16.5" customHeight="1">
      <c r="A130" s="159">
        <f>IF('1045Bi Dati di base lav.'!A126="","",'1045Bi Dati di base lav.'!A126)</f>
      </c>
      <c r="B130" s="160">
        <f>IF('1045Bi Dati di base lav.'!B126="","",'1045Bi Dati di base lav.'!B126)</f>
      </c>
      <c r="C130" s="161">
        <f>IF('1045Bi Dati di base lav.'!C126="","",'1045Bi Dati di base lav.'!C126)</f>
      </c>
      <c r="D130" s="232">
        <f>IF('1045Bi Dati di base lav.'!AF126="","",IF('1045Bi Dati di base lav.'!AF126*E130&gt;'1045Ai Domanda'!$B$28,'1045Ai Domanda'!$B$28/E130,'1045Bi Dati di base lav.'!AF126))</f>
      </c>
      <c r="E130" s="240">
        <f>IF('1045Bi Dati di base lav.'!M126="","",'1045Bi Dati di base lav.'!M126)</f>
      </c>
      <c r="F130" s="228">
        <f>IF('1045Bi Dati di base lav.'!N126="","",'1045Bi Dati di base lav.'!N126)</f>
      </c>
      <c r="G130" s="235">
        <f>IF('1045Bi Dati di base lav.'!O126="","",'1045Bi Dati di base lav.'!O126)</f>
      </c>
      <c r="H130" s="236">
        <f>IF('1045Bi Dati di base lav.'!P126="","",'1045Bi Dati di base lav.'!P126)</f>
      </c>
      <c r="I130" s="237">
        <f>IF('1045Bi Dati di base lav.'!Q126="","",'1045Bi Dati di base lav.'!Q126)</f>
      </c>
      <c r="J130" s="349">
        <f t="shared" si="35"/>
      </c>
      <c r="K130" s="240">
        <f t="shared" si="36"/>
      </c>
      <c r="L130" s="238">
        <f>IF('1045Bi Dati di base lav.'!R126="","",'1045Bi Dati di base lav.'!R126)</f>
      </c>
      <c r="M130" s="239">
        <f t="shared" si="37"/>
      </c>
      <c r="N130" s="350">
        <f t="shared" si="38"/>
      </c>
      <c r="O130" s="349">
        <f t="shared" si="39"/>
      </c>
      <c r="P130" s="240">
        <f t="shared" si="40"/>
      </c>
      <c r="Q130" s="238">
        <f t="shared" si="41"/>
      </c>
      <c r="R130" s="239">
        <f t="shared" si="42"/>
      </c>
      <c r="S130" s="240">
        <f>IF(N130="","",MAX((N130-AE130)*'1045Ai Domanda'!$B$30,0))</f>
      </c>
      <c r="T130" s="241">
        <f t="shared" si="43"/>
      </c>
      <c r="U130" s="151"/>
      <c r="V130" s="158">
        <f>IF('1045Bi Dati di base lav.'!L126="","",'1045Bi Dati di base lav.'!L126)</f>
      </c>
      <c r="W130" s="158">
        <f>IF($C130="","",'1045Ei Calcolo'!D130)</f>
      </c>
      <c r="X130" s="151">
        <f>IF(AND('1045Bi Dati di base lav.'!P126="",'1045Bi Dati di base lav.'!Q126=""),0,'1045Bi Dati di base lav.'!P126-'1045Bi Dati di base lav.'!Q126)</f>
        <v>0</v>
      </c>
      <c r="Y130" s="151">
        <f>IF(OR($C130="",'1045Bi Dati di base lav.'!M126="",F130="",'1045Bi Dati di base lav.'!O126="",X130=""),"",'1045Bi Dati di base lav.'!M126-F130-'1045Bi Dati di base lav.'!O126-X130)</f>
      </c>
      <c r="Z130" s="134">
        <f>IF(K130="","",K130-'1045Bi Dati di base lav.'!R126)</f>
      </c>
      <c r="AA130" s="134">
        <f t="shared" si="44"/>
      </c>
      <c r="AB130" s="134">
        <f t="shared" si="45"/>
      </c>
      <c r="AC130" s="134">
        <f t="shared" si="46"/>
      </c>
      <c r="AD130" s="134">
        <f>IF(OR($C130="",K130="",N130=""),"",MAX(O130+'1045Bi Dati di base lav.'!S126-N130,0))</f>
      </c>
      <c r="AE130" s="134">
        <f>'1045Bi Dati di base lav.'!S126</f>
        <v>0</v>
      </c>
      <c r="AF130" s="134">
        <f t="shared" si="47"/>
      </c>
      <c r="AG130" s="139">
        <f>IF('1045Bi Dati di base lav.'!M126="",0,1)</f>
        <v>0</v>
      </c>
      <c r="AH130" s="143">
        <f t="shared" si="48"/>
        <v>0</v>
      </c>
      <c r="AI130" s="134">
        <f>IF('1045Bi Dati di base lav.'!M126="",0,'1045Bi Dati di base lav.'!M126)</f>
        <v>0</v>
      </c>
      <c r="AJ130" s="134">
        <f>IF('1045Bi Dati di base lav.'!M126="",0,'1045Bi Dati di base lav.'!O126)</f>
        <v>0</v>
      </c>
      <c r="AK130" s="158">
        <f>IF('1045Bi Dati di base lav.'!U126&gt;0,AA130,0)</f>
        <v>0</v>
      </c>
      <c r="AL130" s="140">
        <f>IF('1045Bi Dati di base lav.'!U126&gt;0,'1045Bi Dati di base lav.'!S126,0)</f>
        <v>0</v>
      </c>
      <c r="AM130" s="134">
        <f>'1045Bi Dati di base lav.'!M126</f>
        <v>0</v>
      </c>
      <c r="AN130" s="134">
        <f>'1045Bi Dati di base lav.'!O126</f>
        <v>0</v>
      </c>
      <c r="AO130" s="134">
        <f t="shared" si="49"/>
        <v>0</v>
      </c>
    </row>
    <row r="131" spans="1:41" s="135" customFormat="1" ht="16.5" customHeight="1">
      <c r="A131" s="159">
        <f>IF('1045Bi Dati di base lav.'!A127="","",'1045Bi Dati di base lav.'!A127)</f>
      </c>
      <c r="B131" s="160">
        <f>IF('1045Bi Dati di base lav.'!B127="","",'1045Bi Dati di base lav.'!B127)</f>
      </c>
      <c r="C131" s="161">
        <f>IF('1045Bi Dati di base lav.'!C127="","",'1045Bi Dati di base lav.'!C127)</f>
      </c>
      <c r="D131" s="232">
        <f>IF('1045Bi Dati di base lav.'!AF127="","",IF('1045Bi Dati di base lav.'!AF127*E131&gt;'1045Ai Domanda'!$B$28,'1045Ai Domanda'!$B$28/E131,'1045Bi Dati di base lav.'!AF127))</f>
      </c>
      <c r="E131" s="240">
        <f>IF('1045Bi Dati di base lav.'!M127="","",'1045Bi Dati di base lav.'!M127)</f>
      </c>
      <c r="F131" s="228">
        <f>IF('1045Bi Dati di base lav.'!N127="","",'1045Bi Dati di base lav.'!N127)</f>
      </c>
      <c r="G131" s="235">
        <f>IF('1045Bi Dati di base lav.'!O127="","",'1045Bi Dati di base lav.'!O127)</f>
      </c>
      <c r="H131" s="236">
        <f>IF('1045Bi Dati di base lav.'!P127="","",'1045Bi Dati di base lav.'!P127)</f>
      </c>
      <c r="I131" s="237">
        <f>IF('1045Bi Dati di base lav.'!Q127="","",'1045Bi Dati di base lav.'!Q127)</f>
      </c>
      <c r="J131" s="349">
        <f t="shared" si="35"/>
      </c>
      <c r="K131" s="240">
        <f t="shared" si="36"/>
      </c>
      <c r="L131" s="238">
        <f>IF('1045Bi Dati di base lav.'!R127="","",'1045Bi Dati di base lav.'!R127)</f>
      </c>
      <c r="M131" s="239">
        <f t="shared" si="37"/>
      </c>
      <c r="N131" s="350">
        <f t="shared" si="38"/>
      </c>
      <c r="O131" s="349">
        <f t="shared" si="39"/>
      </c>
      <c r="P131" s="240">
        <f t="shared" si="40"/>
      </c>
      <c r="Q131" s="238">
        <f t="shared" si="41"/>
      </c>
      <c r="R131" s="239">
        <f t="shared" si="42"/>
      </c>
      <c r="S131" s="240">
        <f>IF(N131="","",MAX((N131-AE131)*'1045Ai Domanda'!$B$30,0))</f>
      </c>
      <c r="T131" s="241">
        <f t="shared" si="43"/>
      </c>
      <c r="U131" s="151"/>
      <c r="V131" s="158">
        <f>IF('1045Bi Dati di base lav.'!L127="","",'1045Bi Dati di base lav.'!L127)</f>
      </c>
      <c r="W131" s="158">
        <f>IF($C131="","",'1045Ei Calcolo'!D131)</f>
      </c>
      <c r="X131" s="151">
        <f>IF(AND('1045Bi Dati di base lav.'!P127="",'1045Bi Dati di base lav.'!Q127=""),0,'1045Bi Dati di base lav.'!P127-'1045Bi Dati di base lav.'!Q127)</f>
        <v>0</v>
      </c>
      <c r="Y131" s="151">
        <f>IF(OR($C131="",'1045Bi Dati di base lav.'!M127="",F131="",'1045Bi Dati di base lav.'!O127="",X131=""),"",'1045Bi Dati di base lav.'!M127-F131-'1045Bi Dati di base lav.'!O127-X131)</f>
      </c>
      <c r="Z131" s="134">
        <f>IF(K131="","",K131-'1045Bi Dati di base lav.'!R127)</f>
      </c>
      <c r="AA131" s="134">
        <f t="shared" si="44"/>
      </c>
      <c r="AB131" s="134">
        <f t="shared" si="45"/>
      </c>
      <c r="AC131" s="134">
        <f t="shared" si="46"/>
      </c>
      <c r="AD131" s="134">
        <f>IF(OR($C131="",K131="",N131=""),"",MAX(O131+'1045Bi Dati di base lav.'!S127-N131,0))</f>
      </c>
      <c r="AE131" s="134">
        <f>'1045Bi Dati di base lav.'!S127</f>
        <v>0</v>
      </c>
      <c r="AF131" s="134">
        <f t="shared" si="47"/>
      </c>
      <c r="AG131" s="139">
        <f>IF('1045Bi Dati di base lav.'!M127="",0,1)</f>
        <v>0</v>
      </c>
      <c r="AH131" s="143">
        <f t="shared" si="48"/>
        <v>0</v>
      </c>
      <c r="AI131" s="134">
        <f>IF('1045Bi Dati di base lav.'!M127="",0,'1045Bi Dati di base lav.'!M127)</f>
        <v>0</v>
      </c>
      <c r="AJ131" s="134">
        <f>IF('1045Bi Dati di base lav.'!M127="",0,'1045Bi Dati di base lav.'!O127)</f>
        <v>0</v>
      </c>
      <c r="AK131" s="158">
        <f>IF('1045Bi Dati di base lav.'!U127&gt;0,AA131,0)</f>
        <v>0</v>
      </c>
      <c r="AL131" s="140">
        <f>IF('1045Bi Dati di base lav.'!U127&gt;0,'1045Bi Dati di base lav.'!S127,0)</f>
        <v>0</v>
      </c>
      <c r="AM131" s="134">
        <f>'1045Bi Dati di base lav.'!M127</f>
        <v>0</v>
      </c>
      <c r="AN131" s="134">
        <f>'1045Bi Dati di base lav.'!O127</f>
        <v>0</v>
      </c>
      <c r="AO131" s="134">
        <f t="shared" si="49"/>
        <v>0</v>
      </c>
    </row>
    <row r="132" spans="1:41" s="135" customFormat="1" ht="16.5" customHeight="1">
      <c r="A132" s="159">
        <f>IF('1045Bi Dati di base lav.'!A128="","",'1045Bi Dati di base lav.'!A128)</f>
      </c>
      <c r="B132" s="160">
        <f>IF('1045Bi Dati di base lav.'!B128="","",'1045Bi Dati di base lav.'!B128)</f>
      </c>
      <c r="C132" s="161">
        <f>IF('1045Bi Dati di base lav.'!C128="","",'1045Bi Dati di base lav.'!C128)</f>
      </c>
      <c r="D132" s="232">
        <f>IF('1045Bi Dati di base lav.'!AF128="","",IF('1045Bi Dati di base lav.'!AF128*E132&gt;'1045Ai Domanda'!$B$28,'1045Ai Domanda'!$B$28/E132,'1045Bi Dati di base lav.'!AF128))</f>
      </c>
      <c r="E132" s="240">
        <f>IF('1045Bi Dati di base lav.'!M128="","",'1045Bi Dati di base lav.'!M128)</f>
      </c>
      <c r="F132" s="228">
        <f>IF('1045Bi Dati di base lav.'!N128="","",'1045Bi Dati di base lav.'!N128)</f>
      </c>
      <c r="G132" s="235">
        <f>IF('1045Bi Dati di base lav.'!O128="","",'1045Bi Dati di base lav.'!O128)</f>
      </c>
      <c r="H132" s="236">
        <f>IF('1045Bi Dati di base lav.'!P128="","",'1045Bi Dati di base lav.'!P128)</f>
      </c>
      <c r="I132" s="237">
        <f>IF('1045Bi Dati di base lav.'!Q128="","",'1045Bi Dati di base lav.'!Q128)</f>
      </c>
      <c r="J132" s="349">
        <f t="shared" si="35"/>
      </c>
      <c r="K132" s="240">
        <f t="shared" si="36"/>
      </c>
      <c r="L132" s="238">
        <f>IF('1045Bi Dati di base lav.'!R128="","",'1045Bi Dati di base lav.'!R128)</f>
      </c>
      <c r="M132" s="239">
        <f t="shared" si="37"/>
      </c>
      <c r="N132" s="350">
        <f t="shared" si="38"/>
      </c>
      <c r="O132" s="349">
        <f t="shared" si="39"/>
      </c>
      <c r="P132" s="240">
        <f t="shared" si="40"/>
      </c>
      <c r="Q132" s="238">
        <f t="shared" si="41"/>
      </c>
      <c r="R132" s="239">
        <f t="shared" si="42"/>
      </c>
      <c r="S132" s="240">
        <f>IF(N132="","",MAX((N132-AE132)*'1045Ai Domanda'!$B$30,0))</f>
      </c>
      <c r="T132" s="241">
        <f t="shared" si="43"/>
      </c>
      <c r="U132" s="151"/>
      <c r="V132" s="158">
        <f>IF('1045Bi Dati di base lav.'!L128="","",'1045Bi Dati di base lav.'!L128)</f>
      </c>
      <c r="W132" s="158">
        <f>IF($C132="","",'1045Ei Calcolo'!D132)</f>
      </c>
      <c r="X132" s="151">
        <f>IF(AND('1045Bi Dati di base lav.'!P128="",'1045Bi Dati di base lav.'!Q128=""),0,'1045Bi Dati di base lav.'!P128-'1045Bi Dati di base lav.'!Q128)</f>
        <v>0</v>
      </c>
      <c r="Y132" s="151">
        <f>IF(OR($C132="",'1045Bi Dati di base lav.'!M128="",F132="",'1045Bi Dati di base lav.'!O128="",X132=""),"",'1045Bi Dati di base lav.'!M128-F132-'1045Bi Dati di base lav.'!O128-X132)</f>
      </c>
      <c r="Z132" s="134">
        <f>IF(K132="","",K132-'1045Bi Dati di base lav.'!R128)</f>
      </c>
      <c r="AA132" s="134">
        <f t="shared" si="44"/>
      </c>
      <c r="AB132" s="134">
        <f t="shared" si="45"/>
      </c>
      <c r="AC132" s="134">
        <f t="shared" si="46"/>
      </c>
      <c r="AD132" s="134">
        <f>IF(OR($C132="",K132="",N132=""),"",MAX(O132+'1045Bi Dati di base lav.'!S128-N132,0))</f>
      </c>
      <c r="AE132" s="134">
        <f>'1045Bi Dati di base lav.'!S128</f>
        <v>0</v>
      </c>
      <c r="AF132" s="134">
        <f t="shared" si="47"/>
      </c>
      <c r="AG132" s="139">
        <f>IF('1045Bi Dati di base lav.'!M128="",0,1)</f>
        <v>0</v>
      </c>
      <c r="AH132" s="143">
        <f t="shared" si="48"/>
        <v>0</v>
      </c>
      <c r="AI132" s="134">
        <f>IF('1045Bi Dati di base lav.'!M128="",0,'1045Bi Dati di base lav.'!M128)</f>
        <v>0</v>
      </c>
      <c r="AJ132" s="134">
        <f>IF('1045Bi Dati di base lav.'!M128="",0,'1045Bi Dati di base lav.'!O128)</f>
        <v>0</v>
      </c>
      <c r="AK132" s="158">
        <f>IF('1045Bi Dati di base lav.'!U128&gt;0,AA132,0)</f>
        <v>0</v>
      </c>
      <c r="AL132" s="140">
        <f>IF('1045Bi Dati di base lav.'!U128&gt;0,'1045Bi Dati di base lav.'!S128,0)</f>
        <v>0</v>
      </c>
      <c r="AM132" s="134">
        <f>'1045Bi Dati di base lav.'!M128</f>
        <v>0</v>
      </c>
      <c r="AN132" s="134">
        <f>'1045Bi Dati di base lav.'!O128</f>
        <v>0</v>
      </c>
      <c r="AO132" s="134">
        <f t="shared" si="49"/>
        <v>0</v>
      </c>
    </row>
    <row r="133" spans="1:41" s="135" customFormat="1" ht="16.5" customHeight="1">
      <c r="A133" s="159">
        <f>IF('1045Bi Dati di base lav.'!A129="","",'1045Bi Dati di base lav.'!A129)</f>
      </c>
      <c r="B133" s="160">
        <f>IF('1045Bi Dati di base lav.'!B129="","",'1045Bi Dati di base lav.'!B129)</f>
      </c>
      <c r="C133" s="161">
        <f>IF('1045Bi Dati di base lav.'!C129="","",'1045Bi Dati di base lav.'!C129)</f>
      </c>
      <c r="D133" s="232">
        <f>IF('1045Bi Dati di base lav.'!AF129="","",IF('1045Bi Dati di base lav.'!AF129*E133&gt;'1045Ai Domanda'!$B$28,'1045Ai Domanda'!$B$28/E133,'1045Bi Dati di base lav.'!AF129))</f>
      </c>
      <c r="E133" s="240">
        <f>IF('1045Bi Dati di base lav.'!M129="","",'1045Bi Dati di base lav.'!M129)</f>
      </c>
      <c r="F133" s="228">
        <f>IF('1045Bi Dati di base lav.'!N129="","",'1045Bi Dati di base lav.'!N129)</f>
      </c>
      <c r="G133" s="235">
        <f>IF('1045Bi Dati di base lav.'!O129="","",'1045Bi Dati di base lav.'!O129)</f>
      </c>
      <c r="H133" s="236">
        <f>IF('1045Bi Dati di base lav.'!P129="","",'1045Bi Dati di base lav.'!P129)</f>
      </c>
      <c r="I133" s="237">
        <f>IF('1045Bi Dati di base lav.'!Q129="","",'1045Bi Dati di base lav.'!Q129)</f>
      </c>
      <c r="J133" s="349">
        <f t="shared" si="35"/>
      </c>
      <c r="K133" s="240">
        <f t="shared" si="36"/>
      </c>
      <c r="L133" s="238">
        <f>IF('1045Bi Dati di base lav.'!R129="","",'1045Bi Dati di base lav.'!R129)</f>
      </c>
      <c r="M133" s="239">
        <f t="shared" si="37"/>
      </c>
      <c r="N133" s="350">
        <f t="shared" si="38"/>
      </c>
      <c r="O133" s="349">
        <f t="shared" si="39"/>
      </c>
      <c r="P133" s="240">
        <f t="shared" si="40"/>
      </c>
      <c r="Q133" s="238">
        <f t="shared" si="41"/>
      </c>
      <c r="R133" s="239">
        <f t="shared" si="42"/>
      </c>
      <c r="S133" s="240">
        <f>IF(N133="","",MAX((N133-AE133)*'1045Ai Domanda'!$B$30,0))</f>
      </c>
      <c r="T133" s="241">
        <f t="shared" si="43"/>
      </c>
      <c r="U133" s="151"/>
      <c r="V133" s="158">
        <f>IF('1045Bi Dati di base lav.'!L129="","",'1045Bi Dati di base lav.'!L129)</f>
      </c>
      <c r="W133" s="158">
        <f>IF($C133="","",'1045Ei Calcolo'!D133)</f>
      </c>
      <c r="X133" s="151">
        <f>IF(AND('1045Bi Dati di base lav.'!P129="",'1045Bi Dati di base lav.'!Q129=""),0,'1045Bi Dati di base lav.'!P129-'1045Bi Dati di base lav.'!Q129)</f>
        <v>0</v>
      </c>
      <c r="Y133" s="151">
        <f>IF(OR($C133="",'1045Bi Dati di base lav.'!M129="",F133="",'1045Bi Dati di base lav.'!O129="",X133=""),"",'1045Bi Dati di base lav.'!M129-F133-'1045Bi Dati di base lav.'!O129-X133)</f>
      </c>
      <c r="Z133" s="134">
        <f>IF(K133="","",K133-'1045Bi Dati di base lav.'!R129)</f>
      </c>
      <c r="AA133" s="134">
        <f t="shared" si="44"/>
      </c>
      <c r="AB133" s="134">
        <f t="shared" si="45"/>
      </c>
      <c r="AC133" s="134">
        <f t="shared" si="46"/>
      </c>
      <c r="AD133" s="134">
        <f>IF(OR($C133="",K133="",N133=""),"",MAX(O133+'1045Bi Dati di base lav.'!S129-N133,0))</f>
      </c>
      <c r="AE133" s="134">
        <f>'1045Bi Dati di base lav.'!S129</f>
        <v>0</v>
      </c>
      <c r="AF133" s="134">
        <f t="shared" si="47"/>
      </c>
      <c r="AG133" s="139">
        <f>IF('1045Bi Dati di base lav.'!M129="",0,1)</f>
        <v>0</v>
      </c>
      <c r="AH133" s="143">
        <f t="shared" si="48"/>
        <v>0</v>
      </c>
      <c r="AI133" s="134">
        <f>IF('1045Bi Dati di base lav.'!M129="",0,'1045Bi Dati di base lav.'!M129)</f>
        <v>0</v>
      </c>
      <c r="AJ133" s="134">
        <f>IF('1045Bi Dati di base lav.'!M129="",0,'1045Bi Dati di base lav.'!O129)</f>
        <v>0</v>
      </c>
      <c r="AK133" s="158">
        <f>IF('1045Bi Dati di base lav.'!U129&gt;0,AA133,0)</f>
        <v>0</v>
      </c>
      <c r="AL133" s="140">
        <f>IF('1045Bi Dati di base lav.'!U129&gt;0,'1045Bi Dati di base lav.'!S129,0)</f>
        <v>0</v>
      </c>
      <c r="AM133" s="134">
        <f>'1045Bi Dati di base lav.'!M129</f>
        <v>0</v>
      </c>
      <c r="AN133" s="134">
        <f>'1045Bi Dati di base lav.'!O129</f>
        <v>0</v>
      </c>
      <c r="AO133" s="134">
        <f t="shared" si="49"/>
        <v>0</v>
      </c>
    </row>
    <row r="134" spans="1:41" s="135" customFormat="1" ht="16.5" customHeight="1">
      <c r="A134" s="159">
        <f>IF('1045Bi Dati di base lav.'!A130="","",'1045Bi Dati di base lav.'!A130)</f>
      </c>
      <c r="B134" s="160">
        <f>IF('1045Bi Dati di base lav.'!B130="","",'1045Bi Dati di base lav.'!B130)</f>
      </c>
      <c r="C134" s="161">
        <f>IF('1045Bi Dati di base lav.'!C130="","",'1045Bi Dati di base lav.'!C130)</f>
      </c>
      <c r="D134" s="232">
        <f>IF('1045Bi Dati di base lav.'!AF130="","",IF('1045Bi Dati di base lav.'!AF130*E134&gt;'1045Ai Domanda'!$B$28,'1045Ai Domanda'!$B$28/E134,'1045Bi Dati di base lav.'!AF130))</f>
      </c>
      <c r="E134" s="240">
        <f>IF('1045Bi Dati di base lav.'!M130="","",'1045Bi Dati di base lav.'!M130)</f>
      </c>
      <c r="F134" s="228">
        <f>IF('1045Bi Dati di base lav.'!N130="","",'1045Bi Dati di base lav.'!N130)</f>
      </c>
      <c r="G134" s="235">
        <f>IF('1045Bi Dati di base lav.'!O130="","",'1045Bi Dati di base lav.'!O130)</f>
      </c>
      <c r="H134" s="236">
        <f>IF('1045Bi Dati di base lav.'!P130="","",'1045Bi Dati di base lav.'!P130)</f>
      </c>
      <c r="I134" s="237">
        <f>IF('1045Bi Dati di base lav.'!Q130="","",'1045Bi Dati di base lav.'!Q130)</f>
      </c>
      <c r="J134" s="349">
        <f t="shared" si="35"/>
      </c>
      <c r="K134" s="240">
        <f t="shared" si="36"/>
      </c>
      <c r="L134" s="238">
        <f>IF('1045Bi Dati di base lav.'!R130="","",'1045Bi Dati di base lav.'!R130)</f>
      </c>
      <c r="M134" s="239">
        <f t="shared" si="37"/>
      </c>
      <c r="N134" s="350">
        <f t="shared" si="38"/>
      </c>
      <c r="O134" s="349">
        <f t="shared" si="39"/>
      </c>
      <c r="P134" s="240">
        <f t="shared" si="40"/>
      </c>
      <c r="Q134" s="238">
        <f t="shared" si="41"/>
      </c>
      <c r="R134" s="239">
        <f t="shared" si="42"/>
      </c>
      <c r="S134" s="240">
        <f>IF(N134="","",MAX((N134-AE134)*'1045Ai Domanda'!$B$30,0))</f>
      </c>
      <c r="T134" s="241">
        <f t="shared" si="43"/>
      </c>
      <c r="U134" s="151"/>
      <c r="V134" s="158">
        <f>IF('1045Bi Dati di base lav.'!L130="","",'1045Bi Dati di base lav.'!L130)</f>
      </c>
      <c r="W134" s="158">
        <f>IF($C134="","",'1045Ei Calcolo'!D134)</f>
      </c>
      <c r="X134" s="151">
        <f>IF(AND('1045Bi Dati di base lav.'!P130="",'1045Bi Dati di base lav.'!Q130=""),0,'1045Bi Dati di base lav.'!P130-'1045Bi Dati di base lav.'!Q130)</f>
        <v>0</v>
      </c>
      <c r="Y134" s="151">
        <f>IF(OR($C134="",'1045Bi Dati di base lav.'!M130="",F134="",'1045Bi Dati di base lav.'!O130="",X134=""),"",'1045Bi Dati di base lav.'!M130-F134-'1045Bi Dati di base lav.'!O130-X134)</f>
      </c>
      <c r="Z134" s="134">
        <f>IF(K134="","",K134-'1045Bi Dati di base lav.'!R130)</f>
      </c>
      <c r="AA134" s="134">
        <f t="shared" si="44"/>
      </c>
      <c r="AB134" s="134">
        <f t="shared" si="45"/>
      </c>
      <c r="AC134" s="134">
        <f t="shared" si="46"/>
      </c>
      <c r="AD134" s="134">
        <f>IF(OR($C134="",K134="",N134=""),"",MAX(O134+'1045Bi Dati di base lav.'!S130-N134,0))</f>
      </c>
      <c r="AE134" s="134">
        <f>'1045Bi Dati di base lav.'!S130</f>
        <v>0</v>
      </c>
      <c r="AF134" s="134">
        <f t="shared" si="47"/>
      </c>
      <c r="AG134" s="139">
        <f>IF('1045Bi Dati di base lav.'!M130="",0,1)</f>
        <v>0</v>
      </c>
      <c r="AH134" s="143">
        <f t="shared" si="48"/>
        <v>0</v>
      </c>
      <c r="AI134" s="134">
        <f>IF('1045Bi Dati di base lav.'!M130="",0,'1045Bi Dati di base lav.'!M130)</f>
        <v>0</v>
      </c>
      <c r="AJ134" s="134">
        <f>IF('1045Bi Dati di base lav.'!M130="",0,'1045Bi Dati di base lav.'!O130)</f>
        <v>0</v>
      </c>
      <c r="AK134" s="158">
        <f>IF('1045Bi Dati di base lav.'!U130&gt;0,AA134,0)</f>
        <v>0</v>
      </c>
      <c r="AL134" s="140">
        <f>IF('1045Bi Dati di base lav.'!U130&gt;0,'1045Bi Dati di base lav.'!S130,0)</f>
        <v>0</v>
      </c>
      <c r="AM134" s="134">
        <f>'1045Bi Dati di base lav.'!M130</f>
        <v>0</v>
      </c>
      <c r="AN134" s="134">
        <f>'1045Bi Dati di base lav.'!O130</f>
        <v>0</v>
      </c>
      <c r="AO134" s="134">
        <f t="shared" si="49"/>
        <v>0</v>
      </c>
    </row>
    <row r="135" spans="1:41" s="135" customFormat="1" ht="16.5" customHeight="1">
      <c r="A135" s="159">
        <f>IF('1045Bi Dati di base lav.'!A131="","",'1045Bi Dati di base lav.'!A131)</f>
      </c>
      <c r="B135" s="160">
        <f>IF('1045Bi Dati di base lav.'!B131="","",'1045Bi Dati di base lav.'!B131)</f>
      </c>
      <c r="C135" s="161">
        <f>IF('1045Bi Dati di base lav.'!C131="","",'1045Bi Dati di base lav.'!C131)</f>
      </c>
      <c r="D135" s="232">
        <f>IF('1045Bi Dati di base lav.'!AF131="","",IF('1045Bi Dati di base lav.'!AF131*E135&gt;'1045Ai Domanda'!$B$28,'1045Ai Domanda'!$B$28/E135,'1045Bi Dati di base lav.'!AF131))</f>
      </c>
      <c r="E135" s="240">
        <f>IF('1045Bi Dati di base lav.'!M131="","",'1045Bi Dati di base lav.'!M131)</f>
      </c>
      <c r="F135" s="228">
        <f>IF('1045Bi Dati di base lav.'!N131="","",'1045Bi Dati di base lav.'!N131)</f>
      </c>
      <c r="G135" s="235">
        <f>IF('1045Bi Dati di base lav.'!O131="","",'1045Bi Dati di base lav.'!O131)</f>
      </c>
      <c r="H135" s="236">
        <f>IF('1045Bi Dati di base lav.'!P131="","",'1045Bi Dati di base lav.'!P131)</f>
      </c>
      <c r="I135" s="237">
        <f>IF('1045Bi Dati di base lav.'!Q131="","",'1045Bi Dati di base lav.'!Q131)</f>
      </c>
      <c r="J135" s="349">
        <f t="shared" si="35"/>
      </c>
      <c r="K135" s="240">
        <f t="shared" si="36"/>
      </c>
      <c r="L135" s="238">
        <f>IF('1045Bi Dati di base lav.'!R131="","",'1045Bi Dati di base lav.'!R131)</f>
      </c>
      <c r="M135" s="239">
        <f t="shared" si="37"/>
      </c>
      <c r="N135" s="350">
        <f t="shared" si="38"/>
      </c>
      <c r="O135" s="349">
        <f t="shared" si="39"/>
      </c>
      <c r="P135" s="240">
        <f t="shared" si="40"/>
      </c>
      <c r="Q135" s="238">
        <f t="shared" si="41"/>
      </c>
      <c r="R135" s="239">
        <f t="shared" si="42"/>
      </c>
      <c r="S135" s="240">
        <f>IF(N135="","",MAX((N135-AE135)*'1045Ai Domanda'!$B$30,0))</f>
      </c>
      <c r="T135" s="241">
        <f t="shared" si="43"/>
      </c>
      <c r="U135" s="151"/>
      <c r="V135" s="158">
        <f>IF('1045Bi Dati di base lav.'!L131="","",'1045Bi Dati di base lav.'!L131)</f>
      </c>
      <c r="W135" s="158">
        <f>IF($C135="","",'1045Ei Calcolo'!D135)</f>
      </c>
      <c r="X135" s="151">
        <f>IF(AND('1045Bi Dati di base lav.'!P131="",'1045Bi Dati di base lav.'!Q131=""),0,'1045Bi Dati di base lav.'!P131-'1045Bi Dati di base lav.'!Q131)</f>
        <v>0</v>
      </c>
      <c r="Y135" s="151">
        <f>IF(OR($C135="",'1045Bi Dati di base lav.'!M131="",F135="",'1045Bi Dati di base lav.'!O131="",X135=""),"",'1045Bi Dati di base lav.'!M131-F135-'1045Bi Dati di base lav.'!O131-X135)</f>
      </c>
      <c r="Z135" s="134">
        <f>IF(K135="","",K135-'1045Bi Dati di base lav.'!R131)</f>
      </c>
      <c r="AA135" s="134">
        <f t="shared" si="44"/>
      </c>
      <c r="AB135" s="134">
        <f t="shared" si="45"/>
      </c>
      <c r="AC135" s="134">
        <f t="shared" si="46"/>
      </c>
      <c r="AD135" s="134">
        <f>IF(OR($C135="",K135="",N135=""),"",MAX(O135+'1045Bi Dati di base lav.'!S131-N135,0))</f>
      </c>
      <c r="AE135" s="134">
        <f>'1045Bi Dati di base lav.'!S131</f>
        <v>0</v>
      </c>
      <c r="AF135" s="134">
        <f t="shared" si="47"/>
      </c>
      <c r="AG135" s="139">
        <f>IF('1045Bi Dati di base lav.'!M131="",0,1)</f>
        <v>0</v>
      </c>
      <c r="AH135" s="143">
        <f t="shared" si="48"/>
        <v>0</v>
      </c>
      <c r="AI135" s="134">
        <f>IF('1045Bi Dati di base lav.'!M131="",0,'1045Bi Dati di base lav.'!M131)</f>
        <v>0</v>
      </c>
      <c r="AJ135" s="134">
        <f>IF('1045Bi Dati di base lav.'!M131="",0,'1045Bi Dati di base lav.'!O131)</f>
        <v>0</v>
      </c>
      <c r="AK135" s="158">
        <f>IF('1045Bi Dati di base lav.'!U131&gt;0,AA135,0)</f>
        <v>0</v>
      </c>
      <c r="AL135" s="140">
        <f>IF('1045Bi Dati di base lav.'!U131&gt;0,'1045Bi Dati di base lav.'!S131,0)</f>
        <v>0</v>
      </c>
      <c r="AM135" s="134">
        <f>'1045Bi Dati di base lav.'!M131</f>
        <v>0</v>
      </c>
      <c r="AN135" s="134">
        <f>'1045Bi Dati di base lav.'!O131</f>
        <v>0</v>
      </c>
      <c r="AO135" s="134">
        <f t="shared" si="49"/>
        <v>0</v>
      </c>
    </row>
    <row r="136" spans="1:41" s="135" customFormat="1" ht="16.5" customHeight="1">
      <c r="A136" s="159">
        <f>IF('1045Bi Dati di base lav.'!A132="","",'1045Bi Dati di base lav.'!A132)</f>
      </c>
      <c r="B136" s="160">
        <f>IF('1045Bi Dati di base lav.'!B132="","",'1045Bi Dati di base lav.'!B132)</f>
      </c>
      <c r="C136" s="161">
        <f>IF('1045Bi Dati di base lav.'!C132="","",'1045Bi Dati di base lav.'!C132)</f>
      </c>
      <c r="D136" s="232">
        <f>IF('1045Bi Dati di base lav.'!AF132="","",IF('1045Bi Dati di base lav.'!AF132*E136&gt;'1045Ai Domanda'!$B$28,'1045Ai Domanda'!$B$28/E136,'1045Bi Dati di base lav.'!AF132))</f>
      </c>
      <c r="E136" s="240">
        <f>IF('1045Bi Dati di base lav.'!M132="","",'1045Bi Dati di base lav.'!M132)</f>
      </c>
      <c r="F136" s="228">
        <f>IF('1045Bi Dati di base lav.'!N132="","",'1045Bi Dati di base lav.'!N132)</f>
      </c>
      <c r="G136" s="235">
        <f>IF('1045Bi Dati di base lav.'!O132="","",'1045Bi Dati di base lav.'!O132)</f>
      </c>
      <c r="H136" s="236">
        <f>IF('1045Bi Dati di base lav.'!P132="","",'1045Bi Dati di base lav.'!P132)</f>
      </c>
      <c r="I136" s="237">
        <f>IF('1045Bi Dati di base lav.'!Q132="","",'1045Bi Dati di base lav.'!Q132)</f>
      </c>
      <c r="J136" s="349">
        <f t="shared" si="35"/>
      </c>
      <c r="K136" s="240">
        <f t="shared" si="36"/>
      </c>
      <c r="L136" s="238">
        <f>IF('1045Bi Dati di base lav.'!R132="","",'1045Bi Dati di base lav.'!R132)</f>
      </c>
      <c r="M136" s="239">
        <f t="shared" si="37"/>
      </c>
      <c r="N136" s="350">
        <f t="shared" si="38"/>
      </c>
      <c r="O136" s="349">
        <f t="shared" si="39"/>
      </c>
      <c r="P136" s="240">
        <f t="shared" si="40"/>
      </c>
      <c r="Q136" s="238">
        <f t="shared" si="41"/>
      </c>
      <c r="R136" s="239">
        <f t="shared" si="42"/>
      </c>
      <c r="S136" s="240">
        <f>IF(N136="","",MAX((N136-AE136)*'1045Ai Domanda'!$B$30,0))</f>
      </c>
      <c r="T136" s="241">
        <f t="shared" si="43"/>
      </c>
      <c r="U136" s="151"/>
      <c r="V136" s="158">
        <f>IF('1045Bi Dati di base lav.'!L132="","",'1045Bi Dati di base lav.'!L132)</f>
      </c>
      <c r="W136" s="158">
        <f>IF($C136="","",'1045Ei Calcolo'!D136)</f>
      </c>
      <c r="X136" s="151">
        <f>IF(AND('1045Bi Dati di base lav.'!P132="",'1045Bi Dati di base lav.'!Q132=""),0,'1045Bi Dati di base lav.'!P132-'1045Bi Dati di base lav.'!Q132)</f>
        <v>0</v>
      </c>
      <c r="Y136" s="151">
        <f>IF(OR($C136="",'1045Bi Dati di base lav.'!M132="",F136="",'1045Bi Dati di base lav.'!O132="",X136=""),"",'1045Bi Dati di base lav.'!M132-F136-'1045Bi Dati di base lav.'!O132-X136)</f>
      </c>
      <c r="Z136" s="134">
        <f>IF(K136="","",K136-'1045Bi Dati di base lav.'!R132)</f>
      </c>
      <c r="AA136" s="134">
        <f t="shared" si="44"/>
      </c>
      <c r="AB136" s="134">
        <f t="shared" si="45"/>
      </c>
      <c r="AC136" s="134">
        <f t="shared" si="46"/>
      </c>
      <c r="AD136" s="134">
        <f>IF(OR($C136="",K136="",N136=""),"",MAX(O136+'1045Bi Dati di base lav.'!S132-N136,0))</f>
      </c>
      <c r="AE136" s="134">
        <f>'1045Bi Dati di base lav.'!S132</f>
        <v>0</v>
      </c>
      <c r="AF136" s="134">
        <f t="shared" si="47"/>
      </c>
      <c r="AG136" s="139">
        <f>IF('1045Bi Dati di base lav.'!M132="",0,1)</f>
        <v>0</v>
      </c>
      <c r="AH136" s="143">
        <f t="shared" si="48"/>
        <v>0</v>
      </c>
      <c r="AI136" s="134">
        <f>IF('1045Bi Dati di base lav.'!M132="",0,'1045Bi Dati di base lav.'!M132)</f>
        <v>0</v>
      </c>
      <c r="AJ136" s="134">
        <f>IF('1045Bi Dati di base lav.'!M132="",0,'1045Bi Dati di base lav.'!O132)</f>
        <v>0</v>
      </c>
      <c r="AK136" s="158">
        <f>IF('1045Bi Dati di base lav.'!U132&gt;0,AA136,0)</f>
        <v>0</v>
      </c>
      <c r="AL136" s="140">
        <f>IF('1045Bi Dati di base lav.'!U132&gt;0,'1045Bi Dati di base lav.'!S132,0)</f>
        <v>0</v>
      </c>
      <c r="AM136" s="134">
        <f>'1045Bi Dati di base lav.'!M132</f>
        <v>0</v>
      </c>
      <c r="AN136" s="134">
        <f>'1045Bi Dati di base lav.'!O132</f>
        <v>0</v>
      </c>
      <c r="AO136" s="134">
        <f t="shared" si="49"/>
        <v>0</v>
      </c>
    </row>
    <row r="137" spans="1:41" s="135" customFormat="1" ht="16.5" customHeight="1">
      <c r="A137" s="159">
        <f>IF('1045Bi Dati di base lav.'!A133="","",'1045Bi Dati di base lav.'!A133)</f>
      </c>
      <c r="B137" s="160">
        <f>IF('1045Bi Dati di base lav.'!B133="","",'1045Bi Dati di base lav.'!B133)</f>
      </c>
      <c r="C137" s="161">
        <f>IF('1045Bi Dati di base lav.'!C133="","",'1045Bi Dati di base lav.'!C133)</f>
      </c>
      <c r="D137" s="232">
        <f>IF('1045Bi Dati di base lav.'!AF133="","",IF('1045Bi Dati di base lav.'!AF133*E137&gt;'1045Ai Domanda'!$B$28,'1045Ai Domanda'!$B$28/E137,'1045Bi Dati di base lav.'!AF133))</f>
      </c>
      <c r="E137" s="240">
        <f>IF('1045Bi Dati di base lav.'!M133="","",'1045Bi Dati di base lav.'!M133)</f>
      </c>
      <c r="F137" s="228">
        <f>IF('1045Bi Dati di base lav.'!N133="","",'1045Bi Dati di base lav.'!N133)</f>
      </c>
      <c r="G137" s="235">
        <f>IF('1045Bi Dati di base lav.'!O133="","",'1045Bi Dati di base lav.'!O133)</f>
      </c>
      <c r="H137" s="236">
        <f>IF('1045Bi Dati di base lav.'!P133="","",'1045Bi Dati di base lav.'!P133)</f>
      </c>
      <c r="I137" s="237">
        <f>IF('1045Bi Dati di base lav.'!Q133="","",'1045Bi Dati di base lav.'!Q133)</f>
      </c>
      <c r="J137" s="349">
        <f t="shared" si="35"/>
      </c>
      <c r="K137" s="240">
        <f t="shared" si="36"/>
      </c>
      <c r="L137" s="238">
        <f>IF('1045Bi Dati di base lav.'!R133="","",'1045Bi Dati di base lav.'!R133)</f>
      </c>
      <c r="M137" s="239">
        <f t="shared" si="37"/>
      </c>
      <c r="N137" s="350">
        <f t="shared" si="38"/>
      </c>
      <c r="O137" s="349">
        <f t="shared" si="39"/>
      </c>
      <c r="P137" s="240">
        <f t="shared" si="40"/>
      </c>
      <c r="Q137" s="238">
        <f t="shared" si="41"/>
      </c>
      <c r="R137" s="239">
        <f t="shared" si="42"/>
      </c>
      <c r="S137" s="240">
        <f>IF(N137="","",MAX((N137-AE137)*'1045Ai Domanda'!$B$30,0))</f>
      </c>
      <c r="T137" s="241">
        <f t="shared" si="43"/>
      </c>
      <c r="U137" s="151"/>
      <c r="V137" s="158">
        <f>IF('1045Bi Dati di base lav.'!L133="","",'1045Bi Dati di base lav.'!L133)</f>
      </c>
      <c r="W137" s="158">
        <f>IF($C137="","",'1045Ei Calcolo'!D137)</f>
      </c>
      <c r="X137" s="151">
        <f>IF(AND('1045Bi Dati di base lav.'!P133="",'1045Bi Dati di base lav.'!Q133=""),0,'1045Bi Dati di base lav.'!P133-'1045Bi Dati di base lav.'!Q133)</f>
        <v>0</v>
      </c>
      <c r="Y137" s="151">
        <f>IF(OR($C137="",'1045Bi Dati di base lav.'!M133="",F137="",'1045Bi Dati di base lav.'!O133="",X137=""),"",'1045Bi Dati di base lav.'!M133-F137-'1045Bi Dati di base lav.'!O133-X137)</f>
      </c>
      <c r="Z137" s="134">
        <f>IF(K137="","",K137-'1045Bi Dati di base lav.'!R133)</f>
      </c>
      <c r="AA137" s="134">
        <f t="shared" si="44"/>
      </c>
      <c r="AB137" s="134">
        <f t="shared" si="45"/>
      </c>
      <c r="AC137" s="134">
        <f t="shared" si="46"/>
      </c>
      <c r="AD137" s="134">
        <f>IF(OR($C137="",K137="",N137=""),"",MAX(O137+'1045Bi Dati di base lav.'!S133-N137,0))</f>
      </c>
      <c r="AE137" s="134">
        <f>'1045Bi Dati di base lav.'!S133</f>
        <v>0</v>
      </c>
      <c r="AF137" s="134">
        <f t="shared" si="47"/>
      </c>
      <c r="AG137" s="139">
        <f>IF('1045Bi Dati di base lav.'!M133="",0,1)</f>
        <v>0</v>
      </c>
      <c r="AH137" s="143">
        <f t="shared" si="48"/>
        <v>0</v>
      </c>
      <c r="AI137" s="134">
        <f>IF('1045Bi Dati di base lav.'!M133="",0,'1045Bi Dati di base lav.'!M133)</f>
        <v>0</v>
      </c>
      <c r="AJ137" s="134">
        <f>IF('1045Bi Dati di base lav.'!M133="",0,'1045Bi Dati di base lav.'!O133)</f>
        <v>0</v>
      </c>
      <c r="AK137" s="158">
        <f>IF('1045Bi Dati di base lav.'!U133&gt;0,AA137,0)</f>
        <v>0</v>
      </c>
      <c r="AL137" s="140">
        <f>IF('1045Bi Dati di base lav.'!U133&gt;0,'1045Bi Dati di base lav.'!S133,0)</f>
        <v>0</v>
      </c>
      <c r="AM137" s="134">
        <f>'1045Bi Dati di base lav.'!M133</f>
        <v>0</v>
      </c>
      <c r="AN137" s="134">
        <f>'1045Bi Dati di base lav.'!O133</f>
        <v>0</v>
      </c>
      <c r="AO137" s="134">
        <f t="shared" si="49"/>
        <v>0</v>
      </c>
    </row>
    <row r="138" spans="1:41" s="135" customFormat="1" ht="16.5" customHeight="1">
      <c r="A138" s="159">
        <f>IF('1045Bi Dati di base lav.'!A134="","",'1045Bi Dati di base lav.'!A134)</f>
      </c>
      <c r="B138" s="160">
        <f>IF('1045Bi Dati di base lav.'!B134="","",'1045Bi Dati di base lav.'!B134)</f>
      </c>
      <c r="C138" s="161">
        <f>IF('1045Bi Dati di base lav.'!C134="","",'1045Bi Dati di base lav.'!C134)</f>
      </c>
      <c r="D138" s="232">
        <f>IF('1045Bi Dati di base lav.'!AF134="","",IF('1045Bi Dati di base lav.'!AF134*E138&gt;'1045Ai Domanda'!$B$28,'1045Ai Domanda'!$B$28/E138,'1045Bi Dati di base lav.'!AF134))</f>
      </c>
      <c r="E138" s="240">
        <f>IF('1045Bi Dati di base lav.'!M134="","",'1045Bi Dati di base lav.'!M134)</f>
      </c>
      <c r="F138" s="228">
        <f>IF('1045Bi Dati di base lav.'!N134="","",'1045Bi Dati di base lav.'!N134)</f>
      </c>
      <c r="G138" s="235">
        <f>IF('1045Bi Dati di base lav.'!O134="","",'1045Bi Dati di base lav.'!O134)</f>
      </c>
      <c r="H138" s="236">
        <f>IF('1045Bi Dati di base lav.'!P134="","",'1045Bi Dati di base lav.'!P134)</f>
      </c>
      <c r="I138" s="237">
        <f>IF('1045Bi Dati di base lav.'!Q134="","",'1045Bi Dati di base lav.'!Q134)</f>
      </c>
      <c r="J138" s="349">
        <f t="shared" si="35"/>
      </c>
      <c r="K138" s="240">
        <f t="shared" si="36"/>
      </c>
      <c r="L138" s="238">
        <f>IF('1045Bi Dati di base lav.'!R134="","",'1045Bi Dati di base lav.'!R134)</f>
      </c>
      <c r="M138" s="239">
        <f t="shared" si="37"/>
      </c>
      <c r="N138" s="350">
        <f t="shared" si="38"/>
      </c>
      <c r="O138" s="349">
        <f t="shared" si="39"/>
      </c>
      <c r="P138" s="240">
        <f t="shared" si="40"/>
      </c>
      <c r="Q138" s="238">
        <f t="shared" si="41"/>
      </c>
      <c r="R138" s="239">
        <f t="shared" si="42"/>
      </c>
      <c r="S138" s="240">
        <f>IF(N138="","",MAX((N138-AE138)*'1045Ai Domanda'!$B$30,0))</f>
      </c>
      <c r="T138" s="241">
        <f t="shared" si="43"/>
      </c>
      <c r="U138" s="151"/>
      <c r="V138" s="158">
        <f>IF('1045Bi Dati di base lav.'!L134="","",'1045Bi Dati di base lav.'!L134)</f>
      </c>
      <c r="W138" s="158">
        <f>IF($C138="","",'1045Ei Calcolo'!D138)</f>
      </c>
      <c r="X138" s="151">
        <f>IF(AND('1045Bi Dati di base lav.'!P134="",'1045Bi Dati di base lav.'!Q134=""),0,'1045Bi Dati di base lav.'!P134-'1045Bi Dati di base lav.'!Q134)</f>
        <v>0</v>
      </c>
      <c r="Y138" s="151">
        <f>IF(OR($C138="",'1045Bi Dati di base lav.'!M134="",F138="",'1045Bi Dati di base lav.'!O134="",X138=""),"",'1045Bi Dati di base lav.'!M134-F138-'1045Bi Dati di base lav.'!O134-X138)</f>
      </c>
      <c r="Z138" s="134">
        <f>IF(K138="","",K138-'1045Bi Dati di base lav.'!R134)</f>
      </c>
      <c r="AA138" s="134">
        <f t="shared" si="44"/>
      </c>
      <c r="AB138" s="134">
        <f t="shared" si="45"/>
      </c>
      <c r="AC138" s="134">
        <f t="shared" si="46"/>
      </c>
      <c r="AD138" s="134">
        <f>IF(OR($C138="",K138="",N138=""),"",MAX(O138+'1045Bi Dati di base lav.'!S134-N138,0))</f>
      </c>
      <c r="AE138" s="134">
        <f>'1045Bi Dati di base lav.'!S134</f>
        <v>0</v>
      </c>
      <c r="AF138" s="134">
        <f t="shared" si="47"/>
      </c>
      <c r="AG138" s="139">
        <f>IF('1045Bi Dati di base lav.'!M134="",0,1)</f>
        <v>0</v>
      </c>
      <c r="AH138" s="143">
        <f t="shared" si="48"/>
        <v>0</v>
      </c>
      <c r="AI138" s="134">
        <f>IF('1045Bi Dati di base lav.'!M134="",0,'1045Bi Dati di base lav.'!M134)</f>
        <v>0</v>
      </c>
      <c r="AJ138" s="134">
        <f>IF('1045Bi Dati di base lav.'!M134="",0,'1045Bi Dati di base lav.'!O134)</f>
        <v>0</v>
      </c>
      <c r="AK138" s="158">
        <f>IF('1045Bi Dati di base lav.'!U134&gt;0,AA138,0)</f>
        <v>0</v>
      </c>
      <c r="AL138" s="140">
        <f>IF('1045Bi Dati di base lav.'!U134&gt;0,'1045Bi Dati di base lav.'!S134,0)</f>
        <v>0</v>
      </c>
      <c r="AM138" s="134">
        <f>'1045Bi Dati di base lav.'!M134</f>
        <v>0</v>
      </c>
      <c r="AN138" s="134">
        <f>'1045Bi Dati di base lav.'!O134</f>
        <v>0</v>
      </c>
      <c r="AO138" s="134">
        <f t="shared" si="49"/>
        <v>0</v>
      </c>
    </row>
    <row r="139" spans="1:41" s="135" customFormat="1" ht="16.5" customHeight="1">
      <c r="A139" s="159">
        <f>IF('1045Bi Dati di base lav.'!A135="","",'1045Bi Dati di base lav.'!A135)</f>
      </c>
      <c r="B139" s="160">
        <f>IF('1045Bi Dati di base lav.'!B135="","",'1045Bi Dati di base lav.'!B135)</f>
      </c>
      <c r="C139" s="161">
        <f>IF('1045Bi Dati di base lav.'!C135="","",'1045Bi Dati di base lav.'!C135)</f>
      </c>
      <c r="D139" s="232">
        <f>IF('1045Bi Dati di base lav.'!AF135="","",IF('1045Bi Dati di base lav.'!AF135*E139&gt;'1045Ai Domanda'!$B$28,'1045Ai Domanda'!$B$28/E139,'1045Bi Dati di base lav.'!AF135))</f>
      </c>
      <c r="E139" s="240">
        <f>IF('1045Bi Dati di base lav.'!M135="","",'1045Bi Dati di base lav.'!M135)</f>
      </c>
      <c r="F139" s="228">
        <f>IF('1045Bi Dati di base lav.'!N135="","",'1045Bi Dati di base lav.'!N135)</f>
      </c>
      <c r="G139" s="235">
        <f>IF('1045Bi Dati di base lav.'!O135="","",'1045Bi Dati di base lav.'!O135)</f>
      </c>
      <c r="H139" s="236">
        <f>IF('1045Bi Dati di base lav.'!P135="","",'1045Bi Dati di base lav.'!P135)</f>
      </c>
      <c r="I139" s="237">
        <f>IF('1045Bi Dati di base lav.'!Q135="","",'1045Bi Dati di base lav.'!Q135)</f>
      </c>
      <c r="J139" s="349">
        <f t="shared" si="35"/>
      </c>
      <c r="K139" s="240">
        <f t="shared" si="36"/>
      </c>
      <c r="L139" s="238">
        <f>IF('1045Bi Dati di base lav.'!R135="","",'1045Bi Dati di base lav.'!R135)</f>
      </c>
      <c r="M139" s="239">
        <f t="shared" si="37"/>
      </c>
      <c r="N139" s="350">
        <f t="shared" si="38"/>
      </c>
      <c r="O139" s="349">
        <f t="shared" si="39"/>
      </c>
      <c r="P139" s="240">
        <f t="shared" si="40"/>
      </c>
      <c r="Q139" s="238">
        <f t="shared" si="41"/>
      </c>
      <c r="R139" s="239">
        <f t="shared" si="42"/>
      </c>
      <c r="S139" s="240">
        <f>IF(N139="","",MAX((N139-AE139)*'1045Ai Domanda'!$B$30,0))</f>
      </c>
      <c r="T139" s="241">
        <f t="shared" si="43"/>
      </c>
      <c r="U139" s="151"/>
      <c r="V139" s="158">
        <f>IF('1045Bi Dati di base lav.'!L135="","",'1045Bi Dati di base lav.'!L135)</f>
      </c>
      <c r="W139" s="158">
        <f>IF($C139="","",'1045Ei Calcolo'!D139)</f>
      </c>
      <c r="X139" s="151">
        <f>IF(AND('1045Bi Dati di base lav.'!P135="",'1045Bi Dati di base lav.'!Q135=""),0,'1045Bi Dati di base lav.'!P135-'1045Bi Dati di base lav.'!Q135)</f>
        <v>0</v>
      </c>
      <c r="Y139" s="151">
        <f>IF(OR($C139="",'1045Bi Dati di base lav.'!M135="",F139="",'1045Bi Dati di base lav.'!O135="",X139=""),"",'1045Bi Dati di base lav.'!M135-F139-'1045Bi Dati di base lav.'!O135-X139)</f>
      </c>
      <c r="Z139" s="134">
        <f>IF(K139="","",K139-'1045Bi Dati di base lav.'!R135)</f>
      </c>
      <c r="AA139" s="134">
        <f t="shared" si="44"/>
      </c>
      <c r="AB139" s="134">
        <f t="shared" si="45"/>
      </c>
      <c r="AC139" s="134">
        <f t="shared" si="46"/>
      </c>
      <c r="AD139" s="134">
        <f>IF(OR($C139="",K139="",N139=""),"",MAX(O139+'1045Bi Dati di base lav.'!S135-N139,0))</f>
      </c>
      <c r="AE139" s="134">
        <f>'1045Bi Dati di base lav.'!S135</f>
        <v>0</v>
      </c>
      <c r="AF139" s="134">
        <f t="shared" si="47"/>
      </c>
      <c r="AG139" s="139">
        <f>IF('1045Bi Dati di base lav.'!M135="",0,1)</f>
        <v>0</v>
      </c>
      <c r="AH139" s="143">
        <f t="shared" si="48"/>
        <v>0</v>
      </c>
      <c r="AI139" s="134">
        <f>IF('1045Bi Dati di base lav.'!M135="",0,'1045Bi Dati di base lav.'!M135)</f>
        <v>0</v>
      </c>
      <c r="AJ139" s="134">
        <f>IF('1045Bi Dati di base lav.'!M135="",0,'1045Bi Dati di base lav.'!O135)</f>
        <v>0</v>
      </c>
      <c r="AK139" s="158">
        <f>IF('1045Bi Dati di base lav.'!U135&gt;0,AA139,0)</f>
        <v>0</v>
      </c>
      <c r="AL139" s="140">
        <f>IF('1045Bi Dati di base lav.'!U135&gt;0,'1045Bi Dati di base lav.'!S135,0)</f>
        <v>0</v>
      </c>
      <c r="AM139" s="134">
        <f>'1045Bi Dati di base lav.'!M135</f>
        <v>0</v>
      </c>
      <c r="AN139" s="134">
        <f>'1045Bi Dati di base lav.'!O135</f>
        <v>0</v>
      </c>
      <c r="AO139" s="134">
        <f t="shared" si="49"/>
        <v>0</v>
      </c>
    </row>
    <row r="140" spans="1:41" s="135" customFormat="1" ht="16.5" customHeight="1">
      <c r="A140" s="159">
        <f>IF('1045Bi Dati di base lav.'!A136="","",'1045Bi Dati di base lav.'!A136)</f>
      </c>
      <c r="B140" s="160">
        <f>IF('1045Bi Dati di base lav.'!B136="","",'1045Bi Dati di base lav.'!B136)</f>
      </c>
      <c r="C140" s="161">
        <f>IF('1045Bi Dati di base lav.'!C136="","",'1045Bi Dati di base lav.'!C136)</f>
      </c>
      <c r="D140" s="232">
        <f>IF('1045Bi Dati di base lav.'!AF136="","",IF('1045Bi Dati di base lav.'!AF136*E140&gt;'1045Ai Domanda'!$B$28,'1045Ai Domanda'!$B$28/E140,'1045Bi Dati di base lav.'!AF136))</f>
      </c>
      <c r="E140" s="240">
        <f>IF('1045Bi Dati di base lav.'!M136="","",'1045Bi Dati di base lav.'!M136)</f>
      </c>
      <c r="F140" s="228">
        <f>IF('1045Bi Dati di base lav.'!N136="","",'1045Bi Dati di base lav.'!N136)</f>
      </c>
      <c r="G140" s="235">
        <f>IF('1045Bi Dati di base lav.'!O136="","",'1045Bi Dati di base lav.'!O136)</f>
      </c>
      <c r="H140" s="236">
        <f>IF('1045Bi Dati di base lav.'!P136="","",'1045Bi Dati di base lav.'!P136)</f>
      </c>
      <c r="I140" s="237">
        <f>IF('1045Bi Dati di base lav.'!Q136="","",'1045Bi Dati di base lav.'!Q136)</f>
      </c>
      <c r="J140" s="349">
        <f t="shared" si="35"/>
      </c>
      <c r="K140" s="240">
        <f t="shared" si="36"/>
      </c>
      <c r="L140" s="238">
        <f>IF('1045Bi Dati di base lav.'!R136="","",'1045Bi Dati di base lav.'!R136)</f>
      </c>
      <c r="M140" s="239">
        <f t="shared" si="37"/>
      </c>
      <c r="N140" s="350">
        <f t="shared" si="38"/>
      </c>
      <c r="O140" s="349">
        <f t="shared" si="39"/>
      </c>
      <c r="P140" s="240">
        <f t="shared" si="40"/>
      </c>
      <c r="Q140" s="238">
        <f t="shared" si="41"/>
      </c>
      <c r="R140" s="239">
        <f t="shared" si="42"/>
      </c>
      <c r="S140" s="240">
        <f>IF(N140="","",MAX((N140-AE140)*'1045Ai Domanda'!$B$30,0))</f>
      </c>
      <c r="T140" s="241">
        <f t="shared" si="43"/>
      </c>
      <c r="U140" s="151"/>
      <c r="V140" s="158">
        <f>IF('1045Bi Dati di base lav.'!L136="","",'1045Bi Dati di base lav.'!L136)</f>
      </c>
      <c r="W140" s="158">
        <f>IF($C140="","",'1045Ei Calcolo'!D140)</f>
      </c>
      <c r="X140" s="151">
        <f>IF(AND('1045Bi Dati di base lav.'!P136="",'1045Bi Dati di base lav.'!Q136=""),0,'1045Bi Dati di base lav.'!P136-'1045Bi Dati di base lav.'!Q136)</f>
        <v>0</v>
      </c>
      <c r="Y140" s="151">
        <f>IF(OR($C140="",'1045Bi Dati di base lav.'!M136="",F140="",'1045Bi Dati di base lav.'!O136="",X140=""),"",'1045Bi Dati di base lav.'!M136-F140-'1045Bi Dati di base lav.'!O136-X140)</f>
      </c>
      <c r="Z140" s="134">
        <f>IF(K140="","",K140-'1045Bi Dati di base lav.'!R136)</f>
      </c>
      <c r="AA140" s="134">
        <f t="shared" si="44"/>
      </c>
      <c r="AB140" s="134">
        <f t="shared" si="45"/>
      </c>
      <c r="AC140" s="134">
        <f t="shared" si="46"/>
      </c>
      <c r="AD140" s="134">
        <f>IF(OR($C140="",K140="",N140=""),"",MAX(O140+'1045Bi Dati di base lav.'!S136-N140,0))</f>
      </c>
      <c r="AE140" s="134">
        <f>'1045Bi Dati di base lav.'!S136</f>
        <v>0</v>
      </c>
      <c r="AF140" s="134">
        <f t="shared" si="47"/>
      </c>
      <c r="AG140" s="139">
        <f>IF('1045Bi Dati di base lav.'!M136="",0,1)</f>
        <v>0</v>
      </c>
      <c r="AH140" s="143">
        <f t="shared" si="48"/>
        <v>0</v>
      </c>
      <c r="AI140" s="134">
        <f>IF('1045Bi Dati di base lav.'!M136="",0,'1045Bi Dati di base lav.'!M136)</f>
        <v>0</v>
      </c>
      <c r="AJ140" s="134">
        <f>IF('1045Bi Dati di base lav.'!M136="",0,'1045Bi Dati di base lav.'!O136)</f>
        <v>0</v>
      </c>
      <c r="AK140" s="158">
        <f>IF('1045Bi Dati di base lav.'!U136&gt;0,AA140,0)</f>
        <v>0</v>
      </c>
      <c r="AL140" s="140">
        <f>IF('1045Bi Dati di base lav.'!U136&gt;0,'1045Bi Dati di base lav.'!S136,0)</f>
        <v>0</v>
      </c>
      <c r="AM140" s="134">
        <f>'1045Bi Dati di base lav.'!M136</f>
        <v>0</v>
      </c>
      <c r="AN140" s="134">
        <f>'1045Bi Dati di base lav.'!O136</f>
        <v>0</v>
      </c>
      <c r="AO140" s="134">
        <f t="shared" si="49"/>
        <v>0</v>
      </c>
    </row>
    <row r="141" spans="1:41" s="135" customFormat="1" ht="16.5" customHeight="1">
      <c r="A141" s="159">
        <f>IF('1045Bi Dati di base lav.'!A137="","",'1045Bi Dati di base lav.'!A137)</f>
      </c>
      <c r="B141" s="160">
        <f>IF('1045Bi Dati di base lav.'!B137="","",'1045Bi Dati di base lav.'!B137)</f>
      </c>
      <c r="C141" s="161">
        <f>IF('1045Bi Dati di base lav.'!C137="","",'1045Bi Dati di base lav.'!C137)</f>
      </c>
      <c r="D141" s="232">
        <f>IF('1045Bi Dati di base lav.'!AF137="","",IF('1045Bi Dati di base lav.'!AF137*E141&gt;'1045Ai Domanda'!$B$28,'1045Ai Domanda'!$B$28/E141,'1045Bi Dati di base lav.'!AF137))</f>
      </c>
      <c r="E141" s="240">
        <f>IF('1045Bi Dati di base lav.'!M137="","",'1045Bi Dati di base lav.'!M137)</f>
      </c>
      <c r="F141" s="228">
        <f>IF('1045Bi Dati di base lav.'!N137="","",'1045Bi Dati di base lav.'!N137)</f>
      </c>
      <c r="G141" s="235">
        <f>IF('1045Bi Dati di base lav.'!O137="","",'1045Bi Dati di base lav.'!O137)</f>
      </c>
      <c r="H141" s="236">
        <f>IF('1045Bi Dati di base lav.'!P137="","",'1045Bi Dati di base lav.'!P137)</f>
      </c>
      <c r="I141" s="237">
        <f>IF('1045Bi Dati di base lav.'!Q137="","",'1045Bi Dati di base lav.'!Q137)</f>
      </c>
      <c r="J141" s="349">
        <f t="shared" si="35"/>
      </c>
      <c r="K141" s="240">
        <f t="shared" si="36"/>
      </c>
      <c r="L141" s="238">
        <f>IF('1045Bi Dati di base lav.'!R137="","",'1045Bi Dati di base lav.'!R137)</f>
      </c>
      <c r="M141" s="239">
        <f t="shared" si="37"/>
      </c>
      <c r="N141" s="350">
        <f t="shared" si="38"/>
      </c>
      <c r="O141" s="349">
        <f t="shared" si="39"/>
      </c>
      <c r="P141" s="240">
        <f t="shared" si="40"/>
      </c>
      <c r="Q141" s="238">
        <f t="shared" si="41"/>
      </c>
      <c r="R141" s="239">
        <f t="shared" si="42"/>
      </c>
      <c r="S141" s="240">
        <f>IF(N141="","",MAX((N141-AE141)*'1045Ai Domanda'!$B$30,0))</f>
      </c>
      <c r="T141" s="241">
        <f t="shared" si="43"/>
      </c>
      <c r="U141" s="151"/>
      <c r="V141" s="158">
        <f>IF('1045Bi Dati di base lav.'!L137="","",'1045Bi Dati di base lav.'!L137)</f>
      </c>
      <c r="W141" s="158">
        <f>IF($C141="","",'1045Ei Calcolo'!D141)</f>
      </c>
      <c r="X141" s="151">
        <f>IF(AND('1045Bi Dati di base lav.'!P137="",'1045Bi Dati di base lav.'!Q137=""),0,'1045Bi Dati di base lav.'!P137-'1045Bi Dati di base lav.'!Q137)</f>
        <v>0</v>
      </c>
      <c r="Y141" s="151">
        <f>IF(OR($C141="",'1045Bi Dati di base lav.'!M137="",F141="",'1045Bi Dati di base lav.'!O137="",X141=""),"",'1045Bi Dati di base lav.'!M137-F141-'1045Bi Dati di base lav.'!O137-X141)</f>
      </c>
      <c r="Z141" s="134">
        <f>IF(K141="","",K141-'1045Bi Dati di base lav.'!R137)</f>
      </c>
      <c r="AA141" s="134">
        <f t="shared" si="44"/>
      </c>
      <c r="AB141" s="134">
        <f t="shared" si="45"/>
      </c>
      <c r="AC141" s="134">
        <f t="shared" si="46"/>
      </c>
      <c r="AD141" s="134">
        <f>IF(OR($C141="",K141="",N141=""),"",MAX(O141+'1045Bi Dati di base lav.'!S137-N141,0))</f>
      </c>
      <c r="AE141" s="134">
        <f>'1045Bi Dati di base lav.'!S137</f>
        <v>0</v>
      </c>
      <c r="AF141" s="134">
        <f t="shared" si="47"/>
      </c>
      <c r="AG141" s="139">
        <f>IF('1045Bi Dati di base lav.'!M137="",0,1)</f>
        <v>0</v>
      </c>
      <c r="AH141" s="143">
        <f t="shared" si="48"/>
        <v>0</v>
      </c>
      <c r="AI141" s="134">
        <f>IF('1045Bi Dati di base lav.'!M137="",0,'1045Bi Dati di base lav.'!M137)</f>
        <v>0</v>
      </c>
      <c r="AJ141" s="134">
        <f>IF('1045Bi Dati di base lav.'!M137="",0,'1045Bi Dati di base lav.'!O137)</f>
        <v>0</v>
      </c>
      <c r="AK141" s="158">
        <f>IF('1045Bi Dati di base lav.'!U137&gt;0,AA141,0)</f>
        <v>0</v>
      </c>
      <c r="AL141" s="140">
        <f>IF('1045Bi Dati di base lav.'!U137&gt;0,'1045Bi Dati di base lav.'!S137,0)</f>
        <v>0</v>
      </c>
      <c r="AM141" s="134">
        <f>'1045Bi Dati di base lav.'!M137</f>
        <v>0</v>
      </c>
      <c r="AN141" s="134">
        <f>'1045Bi Dati di base lav.'!O137</f>
        <v>0</v>
      </c>
      <c r="AO141" s="134">
        <f t="shared" si="49"/>
        <v>0</v>
      </c>
    </row>
    <row r="142" spans="1:41" s="135" customFormat="1" ht="16.5" customHeight="1">
      <c r="A142" s="159">
        <f>IF('1045Bi Dati di base lav.'!A138="","",'1045Bi Dati di base lav.'!A138)</f>
      </c>
      <c r="B142" s="160">
        <f>IF('1045Bi Dati di base lav.'!B138="","",'1045Bi Dati di base lav.'!B138)</f>
      </c>
      <c r="C142" s="161">
        <f>IF('1045Bi Dati di base lav.'!C138="","",'1045Bi Dati di base lav.'!C138)</f>
      </c>
      <c r="D142" s="232">
        <f>IF('1045Bi Dati di base lav.'!AF138="","",IF('1045Bi Dati di base lav.'!AF138*E142&gt;'1045Ai Domanda'!$B$28,'1045Ai Domanda'!$B$28/E142,'1045Bi Dati di base lav.'!AF138))</f>
      </c>
      <c r="E142" s="240">
        <f>IF('1045Bi Dati di base lav.'!M138="","",'1045Bi Dati di base lav.'!M138)</f>
      </c>
      <c r="F142" s="228">
        <f>IF('1045Bi Dati di base lav.'!N138="","",'1045Bi Dati di base lav.'!N138)</f>
      </c>
      <c r="G142" s="235">
        <f>IF('1045Bi Dati di base lav.'!O138="","",'1045Bi Dati di base lav.'!O138)</f>
      </c>
      <c r="H142" s="236">
        <f>IF('1045Bi Dati di base lav.'!P138="","",'1045Bi Dati di base lav.'!P138)</f>
      </c>
      <c r="I142" s="237">
        <f>IF('1045Bi Dati di base lav.'!Q138="","",'1045Bi Dati di base lav.'!Q138)</f>
      </c>
      <c r="J142" s="349">
        <f t="shared" si="35"/>
      </c>
      <c r="K142" s="240">
        <f t="shared" si="36"/>
      </c>
      <c r="L142" s="238">
        <f>IF('1045Bi Dati di base lav.'!R138="","",'1045Bi Dati di base lav.'!R138)</f>
      </c>
      <c r="M142" s="239">
        <f t="shared" si="37"/>
      </c>
      <c r="N142" s="350">
        <f t="shared" si="38"/>
      </c>
      <c r="O142" s="349">
        <f t="shared" si="39"/>
      </c>
      <c r="P142" s="240">
        <f t="shared" si="40"/>
      </c>
      <c r="Q142" s="238">
        <f t="shared" si="41"/>
      </c>
      <c r="R142" s="239">
        <f t="shared" si="42"/>
      </c>
      <c r="S142" s="240">
        <f>IF(N142="","",MAX((N142-AE142)*'1045Ai Domanda'!$B$30,0))</f>
      </c>
      <c r="T142" s="241">
        <f t="shared" si="43"/>
      </c>
      <c r="U142" s="151"/>
      <c r="V142" s="158">
        <f>IF('1045Bi Dati di base lav.'!L138="","",'1045Bi Dati di base lav.'!L138)</f>
      </c>
      <c r="W142" s="158">
        <f>IF($C142="","",'1045Ei Calcolo'!D142)</f>
      </c>
      <c r="X142" s="151">
        <f>IF(AND('1045Bi Dati di base lav.'!P138="",'1045Bi Dati di base lav.'!Q138=""),0,'1045Bi Dati di base lav.'!P138-'1045Bi Dati di base lav.'!Q138)</f>
        <v>0</v>
      </c>
      <c r="Y142" s="151">
        <f>IF(OR($C142="",'1045Bi Dati di base lav.'!M138="",F142="",'1045Bi Dati di base lav.'!O138="",X142=""),"",'1045Bi Dati di base lav.'!M138-F142-'1045Bi Dati di base lav.'!O138-X142)</f>
      </c>
      <c r="Z142" s="134">
        <f>IF(K142="","",K142-'1045Bi Dati di base lav.'!R138)</f>
      </c>
      <c r="AA142" s="134">
        <f t="shared" si="44"/>
      </c>
      <c r="AB142" s="134">
        <f t="shared" si="45"/>
      </c>
      <c r="AC142" s="134">
        <f t="shared" si="46"/>
      </c>
      <c r="AD142" s="134">
        <f>IF(OR($C142="",K142="",N142=""),"",MAX(O142+'1045Bi Dati di base lav.'!S138-N142,0))</f>
      </c>
      <c r="AE142" s="134">
        <f>'1045Bi Dati di base lav.'!S138</f>
        <v>0</v>
      </c>
      <c r="AF142" s="134">
        <f t="shared" si="47"/>
      </c>
      <c r="AG142" s="139">
        <f>IF('1045Bi Dati di base lav.'!M138="",0,1)</f>
        <v>0</v>
      </c>
      <c r="AH142" s="143">
        <f t="shared" si="48"/>
        <v>0</v>
      </c>
      <c r="AI142" s="134">
        <f>IF('1045Bi Dati di base lav.'!M138="",0,'1045Bi Dati di base lav.'!M138)</f>
        <v>0</v>
      </c>
      <c r="AJ142" s="134">
        <f>IF('1045Bi Dati di base lav.'!M138="",0,'1045Bi Dati di base lav.'!O138)</f>
        <v>0</v>
      </c>
      <c r="AK142" s="158">
        <f>IF('1045Bi Dati di base lav.'!U138&gt;0,AA142,0)</f>
        <v>0</v>
      </c>
      <c r="AL142" s="140">
        <f>IF('1045Bi Dati di base lav.'!U138&gt;0,'1045Bi Dati di base lav.'!S138,0)</f>
        <v>0</v>
      </c>
      <c r="AM142" s="134">
        <f>'1045Bi Dati di base lav.'!M138</f>
        <v>0</v>
      </c>
      <c r="AN142" s="134">
        <f>'1045Bi Dati di base lav.'!O138</f>
        <v>0</v>
      </c>
      <c r="AO142" s="134">
        <f t="shared" si="49"/>
        <v>0</v>
      </c>
    </row>
    <row r="143" spans="1:41" s="135" customFormat="1" ht="16.5" customHeight="1">
      <c r="A143" s="159">
        <f>IF('1045Bi Dati di base lav.'!A139="","",'1045Bi Dati di base lav.'!A139)</f>
      </c>
      <c r="B143" s="160">
        <f>IF('1045Bi Dati di base lav.'!B139="","",'1045Bi Dati di base lav.'!B139)</f>
      </c>
      <c r="C143" s="161">
        <f>IF('1045Bi Dati di base lav.'!C139="","",'1045Bi Dati di base lav.'!C139)</f>
      </c>
      <c r="D143" s="232">
        <f>IF('1045Bi Dati di base lav.'!AF139="","",IF('1045Bi Dati di base lav.'!AF139*E143&gt;'1045Ai Domanda'!$B$28,'1045Ai Domanda'!$B$28/E143,'1045Bi Dati di base lav.'!AF139))</f>
      </c>
      <c r="E143" s="240">
        <f>IF('1045Bi Dati di base lav.'!M139="","",'1045Bi Dati di base lav.'!M139)</f>
      </c>
      <c r="F143" s="228">
        <f>IF('1045Bi Dati di base lav.'!N139="","",'1045Bi Dati di base lav.'!N139)</f>
      </c>
      <c r="G143" s="235">
        <f>IF('1045Bi Dati di base lav.'!O139="","",'1045Bi Dati di base lav.'!O139)</f>
      </c>
      <c r="H143" s="236">
        <f>IF('1045Bi Dati di base lav.'!P139="","",'1045Bi Dati di base lav.'!P139)</f>
      </c>
      <c r="I143" s="237">
        <f>IF('1045Bi Dati di base lav.'!Q139="","",'1045Bi Dati di base lav.'!Q139)</f>
      </c>
      <c r="J143" s="349">
        <f t="shared" si="35"/>
      </c>
      <c r="K143" s="240">
        <f t="shared" si="36"/>
      </c>
      <c r="L143" s="238">
        <f>IF('1045Bi Dati di base lav.'!R139="","",'1045Bi Dati di base lav.'!R139)</f>
      </c>
      <c r="M143" s="239">
        <f t="shared" si="37"/>
      </c>
      <c r="N143" s="350">
        <f t="shared" si="38"/>
      </c>
      <c r="O143" s="349">
        <f t="shared" si="39"/>
      </c>
      <c r="P143" s="240">
        <f t="shared" si="40"/>
      </c>
      <c r="Q143" s="238">
        <f t="shared" si="41"/>
      </c>
      <c r="R143" s="239">
        <f t="shared" si="42"/>
      </c>
      <c r="S143" s="240">
        <f>IF(N143="","",MAX((N143-AE143)*'1045Ai Domanda'!$B$30,0))</f>
      </c>
      <c r="T143" s="241">
        <f t="shared" si="43"/>
      </c>
      <c r="U143" s="151"/>
      <c r="V143" s="158">
        <f>IF('1045Bi Dati di base lav.'!L139="","",'1045Bi Dati di base lav.'!L139)</f>
      </c>
      <c r="W143" s="158">
        <f>IF($C143="","",'1045Ei Calcolo'!D143)</f>
      </c>
      <c r="X143" s="151">
        <f>IF(AND('1045Bi Dati di base lav.'!P139="",'1045Bi Dati di base lav.'!Q139=""),0,'1045Bi Dati di base lav.'!P139-'1045Bi Dati di base lav.'!Q139)</f>
        <v>0</v>
      </c>
      <c r="Y143" s="151">
        <f>IF(OR($C143="",'1045Bi Dati di base lav.'!M139="",F143="",'1045Bi Dati di base lav.'!O139="",X143=""),"",'1045Bi Dati di base lav.'!M139-F143-'1045Bi Dati di base lav.'!O139-X143)</f>
      </c>
      <c r="Z143" s="134">
        <f>IF(K143="","",K143-'1045Bi Dati di base lav.'!R139)</f>
      </c>
      <c r="AA143" s="134">
        <f t="shared" si="44"/>
      </c>
      <c r="AB143" s="134">
        <f t="shared" si="45"/>
      </c>
      <c r="AC143" s="134">
        <f t="shared" si="46"/>
      </c>
      <c r="AD143" s="134">
        <f>IF(OR($C143="",K143="",N143=""),"",MAX(O143+'1045Bi Dati di base lav.'!S139-N143,0))</f>
      </c>
      <c r="AE143" s="134">
        <f>'1045Bi Dati di base lav.'!S139</f>
        <v>0</v>
      </c>
      <c r="AF143" s="134">
        <f t="shared" si="47"/>
      </c>
      <c r="AG143" s="139">
        <f>IF('1045Bi Dati di base lav.'!M139="",0,1)</f>
        <v>0</v>
      </c>
      <c r="AH143" s="143">
        <f t="shared" si="48"/>
        <v>0</v>
      </c>
      <c r="AI143" s="134">
        <f>IF('1045Bi Dati di base lav.'!M139="",0,'1045Bi Dati di base lav.'!M139)</f>
        <v>0</v>
      </c>
      <c r="AJ143" s="134">
        <f>IF('1045Bi Dati di base lav.'!M139="",0,'1045Bi Dati di base lav.'!O139)</f>
        <v>0</v>
      </c>
      <c r="AK143" s="158">
        <f>IF('1045Bi Dati di base lav.'!U139&gt;0,AA143,0)</f>
        <v>0</v>
      </c>
      <c r="AL143" s="140">
        <f>IF('1045Bi Dati di base lav.'!U139&gt;0,'1045Bi Dati di base lav.'!S139,0)</f>
        <v>0</v>
      </c>
      <c r="AM143" s="134">
        <f>'1045Bi Dati di base lav.'!M139</f>
        <v>0</v>
      </c>
      <c r="AN143" s="134">
        <f>'1045Bi Dati di base lav.'!O139</f>
        <v>0</v>
      </c>
      <c r="AO143" s="134">
        <f t="shared" si="49"/>
        <v>0</v>
      </c>
    </row>
    <row r="144" spans="1:41" s="135" customFormat="1" ht="16.5" customHeight="1">
      <c r="A144" s="159">
        <f>IF('1045Bi Dati di base lav.'!A140="","",'1045Bi Dati di base lav.'!A140)</f>
      </c>
      <c r="B144" s="160">
        <f>IF('1045Bi Dati di base lav.'!B140="","",'1045Bi Dati di base lav.'!B140)</f>
      </c>
      <c r="C144" s="161">
        <f>IF('1045Bi Dati di base lav.'!C140="","",'1045Bi Dati di base lav.'!C140)</f>
      </c>
      <c r="D144" s="232">
        <f>IF('1045Bi Dati di base lav.'!AF140="","",IF('1045Bi Dati di base lav.'!AF140*E144&gt;'1045Ai Domanda'!$B$28,'1045Ai Domanda'!$B$28/E144,'1045Bi Dati di base lav.'!AF140))</f>
      </c>
      <c r="E144" s="240">
        <f>IF('1045Bi Dati di base lav.'!M140="","",'1045Bi Dati di base lav.'!M140)</f>
      </c>
      <c r="F144" s="228">
        <f>IF('1045Bi Dati di base lav.'!N140="","",'1045Bi Dati di base lav.'!N140)</f>
      </c>
      <c r="G144" s="235">
        <f>IF('1045Bi Dati di base lav.'!O140="","",'1045Bi Dati di base lav.'!O140)</f>
      </c>
      <c r="H144" s="236">
        <f>IF('1045Bi Dati di base lav.'!P140="","",'1045Bi Dati di base lav.'!P140)</f>
      </c>
      <c r="I144" s="237">
        <f>IF('1045Bi Dati di base lav.'!Q140="","",'1045Bi Dati di base lav.'!Q140)</f>
      </c>
      <c r="J144" s="349">
        <f t="shared" si="35"/>
      </c>
      <c r="K144" s="240">
        <f t="shared" si="36"/>
      </c>
      <c r="L144" s="238">
        <f>IF('1045Bi Dati di base lav.'!R140="","",'1045Bi Dati di base lav.'!R140)</f>
      </c>
      <c r="M144" s="239">
        <f t="shared" si="37"/>
      </c>
      <c r="N144" s="350">
        <f t="shared" si="38"/>
      </c>
      <c r="O144" s="349">
        <f t="shared" si="39"/>
      </c>
      <c r="P144" s="240">
        <f t="shared" si="40"/>
      </c>
      <c r="Q144" s="238">
        <f t="shared" si="41"/>
      </c>
      <c r="R144" s="239">
        <f t="shared" si="42"/>
      </c>
      <c r="S144" s="240">
        <f>IF(N144="","",MAX((N144-AE144)*'1045Ai Domanda'!$B$30,0))</f>
      </c>
      <c r="T144" s="241">
        <f t="shared" si="43"/>
      </c>
      <c r="U144" s="151"/>
      <c r="V144" s="158">
        <f>IF('1045Bi Dati di base lav.'!L140="","",'1045Bi Dati di base lav.'!L140)</f>
      </c>
      <c r="W144" s="158">
        <f>IF($C144="","",'1045Ei Calcolo'!D144)</f>
      </c>
      <c r="X144" s="151">
        <f>IF(AND('1045Bi Dati di base lav.'!P140="",'1045Bi Dati di base lav.'!Q140=""),0,'1045Bi Dati di base lav.'!P140-'1045Bi Dati di base lav.'!Q140)</f>
        <v>0</v>
      </c>
      <c r="Y144" s="151">
        <f>IF(OR($C144="",'1045Bi Dati di base lav.'!M140="",F144="",'1045Bi Dati di base lav.'!O140="",X144=""),"",'1045Bi Dati di base lav.'!M140-F144-'1045Bi Dati di base lav.'!O140-X144)</f>
      </c>
      <c r="Z144" s="134">
        <f>IF(K144="","",K144-'1045Bi Dati di base lav.'!R140)</f>
      </c>
      <c r="AA144" s="134">
        <f t="shared" si="44"/>
      </c>
      <c r="AB144" s="134">
        <f t="shared" si="45"/>
      </c>
      <c r="AC144" s="134">
        <f t="shared" si="46"/>
      </c>
      <c r="AD144" s="134">
        <f>IF(OR($C144="",K144="",N144=""),"",MAX(O144+'1045Bi Dati di base lav.'!S140-N144,0))</f>
      </c>
      <c r="AE144" s="134">
        <f>'1045Bi Dati di base lav.'!S140</f>
        <v>0</v>
      </c>
      <c r="AF144" s="134">
        <f t="shared" si="47"/>
      </c>
      <c r="AG144" s="139">
        <f>IF('1045Bi Dati di base lav.'!M140="",0,1)</f>
        <v>0</v>
      </c>
      <c r="AH144" s="143">
        <f t="shared" si="48"/>
        <v>0</v>
      </c>
      <c r="AI144" s="134">
        <f>IF('1045Bi Dati di base lav.'!M140="",0,'1045Bi Dati di base lav.'!M140)</f>
        <v>0</v>
      </c>
      <c r="AJ144" s="134">
        <f>IF('1045Bi Dati di base lav.'!M140="",0,'1045Bi Dati di base lav.'!O140)</f>
        <v>0</v>
      </c>
      <c r="AK144" s="158">
        <f>IF('1045Bi Dati di base lav.'!U140&gt;0,AA144,0)</f>
        <v>0</v>
      </c>
      <c r="AL144" s="140">
        <f>IF('1045Bi Dati di base lav.'!U140&gt;0,'1045Bi Dati di base lav.'!S140,0)</f>
        <v>0</v>
      </c>
      <c r="AM144" s="134">
        <f>'1045Bi Dati di base lav.'!M140</f>
        <v>0</v>
      </c>
      <c r="AN144" s="134">
        <f>'1045Bi Dati di base lav.'!O140</f>
        <v>0</v>
      </c>
      <c r="AO144" s="134">
        <f t="shared" si="49"/>
        <v>0</v>
      </c>
    </row>
    <row r="145" spans="1:41" s="135" customFormat="1" ht="16.5" customHeight="1">
      <c r="A145" s="159">
        <f>IF('1045Bi Dati di base lav.'!A141="","",'1045Bi Dati di base lav.'!A141)</f>
      </c>
      <c r="B145" s="160">
        <f>IF('1045Bi Dati di base lav.'!B141="","",'1045Bi Dati di base lav.'!B141)</f>
      </c>
      <c r="C145" s="161">
        <f>IF('1045Bi Dati di base lav.'!C141="","",'1045Bi Dati di base lav.'!C141)</f>
      </c>
      <c r="D145" s="232">
        <f>IF('1045Bi Dati di base lav.'!AF141="","",IF('1045Bi Dati di base lav.'!AF141*E145&gt;'1045Ai Domanda'!$B$28,'1045Ai Domanda'!$B$28/E145,'1045Bi Dati di base lav.'!AF141))</f>
      </c>
      <c r="E145" s="240">
        <f>IF('1045Bi Dati di base lav.'!M141="","",'1045Bi Dati di base lav.'!M141)</f>
      </c>
      <c r="F145" s="228">
        <f>IF('1045Bi Dati di base lav.'!N141="","",'1045Bi Dati di base lav.'!N141)</f>
      </c>
      <c r="G145" s="235">
        <f>IF('1045Bi Dati di base lav.'!O141="","",'1045Bi Dati di base lav.'!O141)</f>
      </c>
      <c r="H145" s="236">
        <f>IF('1045Bi Dati di base lav.'!P141="","",'1045Bi Dati di base lav.'!P141)</f>
      </c>
      <c r="I145" s="237">
        <f>IF('1045Bi Dati di base lav.'!Q141="","",'1045Bi Dati di base lav.'!Q141)</f>
      </c>
      <c r="J145" s="349">
        <f t="shared" si="35"/>
      </c>
      <c r="K145" s="240">
        <f t="shared" si="36"/>
      </c>
      <c r="L145" s="238">
        <f>IF('1045Bi Dati di base lav.'!R141="","",'1045Bi Dati di base lav.'!R141)</f>
      </c>
      <c r="M145" s="239">
        <f t="shared" si="37"/>
      </c>
      <c r="N145" s="350">
        <f t="shared" si="38"/>
      </c>
      <c r="O145" s="349">
        <f t="shared" si="39"/>
      </c>
      <c r="P145" s="240">
        <f t="shared" si="40"/>
      </c>
      <c r="Q145" s="238">
        <f t="shared" si="41"/>
      </c>
      <c r="R145" s="239">
        <f t="shared" si="42"/>
      </c>
      <c r="S145" s="240">
        <f>IF(N145="","",MAX((N145-AE145)*'1045Ai Domanda'!$B$30,0))</f>
      </c>
      <c r="T145" s="241">
        <f t="shared" si="43"/>
      </c>
      <c r="U145" s="151"/>
      <c r="V145" s="158">
        <f>IF('1045Bi Dati di base lav.'!L141="","",'1045Bi Dati di base lav.'!L141)</f>
      </c>
      <c r="W145" s="158">
        <f>IF($C145="","",'1045Ei Calcolo'!D145)</f>
      </c>
      <c r="X145" s="151">
        <f>IF(AND('1045Bi Dati di base lav.'!P141="",'1045Bi Dati di base lav.'!Q141=""),0,'1045Bi Dati di base lav.'!P141-'1045Bi Dati di base lav.'!Q141)</f>
        <v>0</v>
      </c>
      <c r="Y145" s="151">
        <f>IF(OR($C145="",'1045Bi Dati di base lav.'!M141="",F145="",'1045Bi Dati di base lav.'!O141="",X145=""),"",'1045Bi Dati di base lav.'!M141-F145-'1045Bi Dati di base lav.'!O141-X145)</f>
      </c>
      <c r="Z145" s="134">
        <f>IF(K145="","",K145-'1045Bi Dati di base lav.'!R141)</f>
      </c>
      <c r="AA145" s="134">
        <f t="shared" si="44"/>
      </c>
      <c r="AB145" s="134">
        <f t="shared" si="45"/>
      </c>
      <c r="AC145" s="134">
        <f t="shared" si="46"/>
      </c>
      <c r="AD145" s="134">
        <f>IF(OR($C145="",K145="",N145=""),"",MAX(O145+'1045Bi Dati di base lav.'!S141-N145,0))</f>
      </c>
      <c r="AE145" s="134">
        <f>'1045Bi Dati di base lav.'!S141</f>
        <v>0</v>
      </c>
      <c r="AF145" s="134">
        <f t="shared" si="47"/>
      </c>
      <c r="AG145" s="139">
        <f>IF('1045Bi Dati di base lav.'!M141="",0,1)</f>
        <v>0</v>
      </c>
      <c r="AH145" s="143">
        <f t="shared" si="48"/>
        <v>0</v>
      </c>
      <c r="AI145" s="134">
        <f>IF('1045Bi Dati di base lav.'!M141="",0,'1045Bi Dati di base lav.'!M141)</f>
        <v>0</v>
      </c>
      <c r="AJ145" s="134">
        <f>IF('1045Bi Dati di base lav.'!M141="",0,'1045Bi Dati di base lav.'!O141)</f>
        <v>0</v>
      </c>
      <c r="AK145" s="158">
        <f>IF('1045Bi Dati di base lav.'!U141&gt;0,AA145,0)</f>
        <v>0</v>
      </c>
      <c r="AL145" s="140">
        <f>IF('1045Bi Dati di base lav.'!U141&gt;0,'1045Bi Dati di base lav.'!S141,0)</f>
        <v>0</v>
      </c>
      <c r="AM145" s="134">
        <f>'1045Bi Dati di base lav.'!M141</f>
        <v>0</v>
      </c>
      <c r="AN145" s="134">
        <f>'1045Bi Dati di base lav.'!O141</f>
        <v>0</v>
      </c>
      <c r="AO145" s="134">
        <f t="shared" si="49"/>
        <v>0</v>
      </c>
    </row>
    <row r="146" spans="1:41" s="135" customFormat="1" ht="16.5" customHeight="1">
      <c r="A146" s="159">
        <f>IF('1045Bi Dati di base lav.'!A142="","",'1045Bi Dati di base lav.'!A142)</f>
      </c>
      <c r="B146" s="160">
        <f>IF('1045Bi Dati di base lav.'!B142="","",'1045Bi Dati di base lav.'!B142)</f>
      </c>
      <c r="C146" s="161">
        <f>IF('1045Bi Dati di base lav.'!C142="","",'1045Bi Dati di base lav.'!C142)</f>
      </c>
      <c r="D146" s="232">
        <f>IF('1045Bi Dati di base lav.'!AF142="","",IF('1045Bi Dati di base lav.'!AF142*E146&gt;'1045Ai Domanda'!$B$28,'1045Ai Domanda'!$B$28/E146,'1045Bi Dati di base lav.'!AF142))</f>
      </c>
      <c r="E146" s="240">
        <f>IF('1045Bi Dati di base lav.'!M142="","",'1045Bi Dati di base lav.'!M142)</f>
      </c>
      <c r="F146" s="228">
        <f>IF('1045Bi Dati di base lav.'!N142="","",'1045Bi Dati di base lav.'!N142)</f>
      </c>
      <c r="G146" s="235">
        <f>IF('1045Bi Dati di base lav.'!O142="","",'1045Bi Dati di base lav.'!O142)</f>
      </c>
      <c r="H146" s="236">
        <f>IF('1045Bi Dati di base lav.'!P142="","",'1045Bi Dati di base lav.'!P142)</f>
      </c>
      <c r="I146" s="237">
        <f>IF('1045Bi Dati di base lav.'!Q142="","",'1045Bi Dati di base lav.'!Q142)</f>
      </c>
      <c r="J146" s="349">
        <f t="shared" si="35"/>
      </c>
      <c r="K146" s="240">
        <f t="shared" si="36"/>
      </c>
      <c r="L146" s="238">
        <f>IF('1045Bi Dati di base lav.'!R142="","",'1045Bi Dati di base lav.'!R142)</f>
      </c>
      <c r="M146" s="239">
        <f t="shared" si="37"/>
      </c>
      <c r="N146" s="350">
        <f t="shared" si="38"/>
      </c>
      <c r="O146" s="349">
        <f t="shared" si="39"/>
      </c>
      <c r="P146" s="240">
        <f t="shared" si="40"/>
      </c>
      <c r="Q146" s="238">
        <f t="shared" si="41"/>
      </c>
      <c r="R146" s="239">
        <f t="shared" si="42"/>
      </c>
      <c r="S146" s="240">
        <f>IF(N146="","",MAX((N146-AE146)*'1045Ai Domanda'!$B$30,0))</f>
      </c>
      <c r="T146" s="241">
        <f t="shared" si="43"/>
      </c>
      <c r="U146" s="151"/>
      <c r="V146" s="158">
        <f>IF('1045Bi Dati di base lav.'!L142="","",'1045Bi Dati di base lav.'!L142)</f>
      </c>
      <c r="W146" s="158">
        <f>IF($C146="","",'1045Ei Calcolo'!D146)</f>
      </c>
      <c r="X146" s="151">
        <f>IF(AND('1045Bi Dati di base lav.'!P142="",'1045Bi Dati di base lav.'!Q142=""),0,'1045Bi Dati di base lav.'!P142-'1045Bi Dati di base lav.'!Q142)</f>
        <v>0</v>
      </c>
      <c r="Y146" s="151">
        <f>IF(OR($C146="",'1045Bi Dati di base lav.'!M142="",F146="",'1045Bi Dati di base lav.'!O142="",X146=""),"",'1045Bi Dati di base lav.'!M142-F146-'1045Bi Dati di base lav.'!O142-X146)</f>
      </c>
      <c r="Z146" s="134">
        <f>IF(K146="","",K146-'1045Bi Dati di base lav.'!R142)</f>
      </c>
      <c r="AA146" s="134">
        <f t="shared" si="44"/>
      </c>
      <c r="AB146" s="134">
        <f t="shared" si="45"/>
      </c>
      <c r="AC146" s="134">
        <f t="shared" si="46"/>
      </c>
      <c r="AD146" s="134">
        <f>IF(OR($C146="",K146="",N146=""),"",MAX(O146+'1045Bi Dati di base lav.'!S142-N146,0))</f>
      </c>
      <c r="AE146" s="134">
        <f>'1045Bi Dati di base lav.'!S142</f>
        <v>0</v>
      </c>
      <c r="AF146" s="134">
        <f t="shared" si="47"/>
      </c>
      <c r="AG146" s="139">
        <f>IF('1045Bi Dati di base lav.'!M142="",0,1)</f>
        <v>0</v>
      </c>
      <c r="AH146" s="143">
        <f t="shared" si="48"/>
        <v>0</v>
      </c>
      <c r="AI146" s="134">
        <f>IF('1045Bi Dati di base lav.'!M142="",0,'1045Bi Dati di base lav.'!M142)</f>
        <v>0</v>
      </c>
      <c r="AJ146" s="134">
        <f>IF('1045Bi Dati di base lav.'!M142="",0,'1045Bi Dati di base lav.'!O142)</f>
        <v>0</v>
      </c>
      <c r="AK146" s="158">
        <f>IF('1045Bi Dati di base lav.'!U142&gt;0,AA146,0)</f>
        <v>0</v>
      </c>
      <c r="AL146" s="140">
        <f>IF('1045Bi Dati di base lav.'!U142&gt;0,'1045Bi Dati di base lav.'!S142,0)</f>
        <v>0</v>
      </c>
      <c r="AM146" s="134">
        <f>'1045Bi Dati di base lav.'!M142</f>
        <v>0</v>
      </c>
      <c r="AN146" s="134">
        <f>'1045Bi Dati di base lav.'!O142</f>
        <v>0</v>
      </c>
      <c r="AO146" s="134">
        <f t="shared" si="49"/>
        <v>0</v>
      </c>
    </row>
    <row r="147" spans="1:41" s="135" customFormat="1" ht="16.5" customHeight="1">
      <c r="A147" s="159">
        <f>IF('1045Bi Dati di base lav.'!A143="","",'1045Bi Dati di base lav.'!A143)</f>
      </c>
      <c r="B147" s="160">
        <f>IF('1045Bi Dati di base lav.'!B143="","",'1045Bi Dati di base lav.'!B143)</f>
      </c>
      <c r="C147" s="161">
        <f>IF('1045Bi Dati di base lav.'!C143="","",'1045Bi Dati di base lav.'!C143)</f>
      </c>
      <c r="D147" s="232">
        <f>IF('1045Bi Dati di base lav.'!AF143="","",IF('1045Bi Dati di base lav.'!AF143*E147&gt;'1045Ai Domanda'!$B$28,'1045Ai Domanda'!$B$28/E147,'1045Bi Dati di base lav.'!AF143))</f>
      </c>
      <c r="E147" s="240">
        <f>IF('1045Bi Dati di base lav.'!M143="","",'1045Bi Dati di base lav.'!M143)</f>
      </c>
      <c r="F147" s="228">
        <f>IF('1045Bi Dati di base lav.'!N143="","",'1045Bi Dati di base lav.'!N143)</f>
      </c>
      <c r="G147" s="235">
        <f>IF('1045Bi Dati di base lav.'!O143="","",'1045Bi Dati di base lav.'!O143)</f>
      </c>
      <c r="H147" s="236">
        <f>IF('1045Bi Dati di base lav.'!P143="","",'1045Bi Dati di base lav.'!P143)</f>
      </c>
      <c r="I147" s="237">
        <f>IF('1045Bi Dati di base lav.'!Q143="","",'1045Bi Dati di base lav.'!Q143)</f>
      </c>
      <c r="J147" s="349">
        <f t="shared" si="35"/>
      </c>
      <c r="K147" s="240">
        <f t="shared" si="36"/>
      </c>
      <c r="L147" s="238">
        <f>IF('1045Bi Dati di base lav.'!R143="","",'1045Bi Dati di base lav.'!R143)</f>
      </c>
      <c r="M147" s="239">
        <f t="shared" si="37"/>
      </c>
      <c r="N147" s="350">
        <f t="shared" si="38"/>
      </c>
      <c r="O147" s="349">
        <f t="shared" si="39"/>
      </c>
      <c r="P147" s="240">
        <f t="shared" si="40"/>
      </c>
      <c r="Q147" s="238">
        <f t="shared" si="41"/>
      </c>
      <c r="R147" s="239">
        <f t="shared" si="42"/>
      </c>
      <c r="S147" s="240">
        <f>IF(N147="","",MAX((N147-AE147)*'1045Ai Domanda'!$B$30,0))</f>
      </c>
      <c r="T147" s="241">
        <f t="shared" si="43"/>
      </c>
      <c r="U147" s="151"/>
      <c r="V147" s="158">
        <f>IF('1045Bi Dati di base lav.'!L143="","",'1045Bi Dati di base lav.'!L143)</f>
      </c>
      <c r="W147" s="158">
        <f>IF($C147="","",'1045Ei Calcolo'!D147)</f>
      </c>
      <c r="X147" s="151">
        <f>IF(AND('1045Bi Dati di base lav.'!P143="",'1045Bi Dati di base lav.'!Q143=""),0,'1045Bi Dati di base lav.'!P143-'1045Bi Dati di base lav.'!Q143)</f>
        <v>0</v>
      </c>
      <c r="Y147" s="151">
        <f>IF(OR($C147="",'1045Bi Dati di base lav.'!M143="",F147="",'1045Bi Dati di base lav.'!O143="",X147=""),"",'1045Bi Dati di base lav.'!M143-F147-'1045Bi Dati di base lav.'!O143-X147)</f>
      </c>
      <c r="Z147" s="134">
        <f>IF(K147="","",K147-'1045Bi Dati di base lav.'!R143)</f>
      </c>
      <c r="AA147" s="134">
        <f t="shared" si="44"/>
      </c>
      <c r="AB147" s="134">
        <f t="shared" si="45"/>
      </c>
      <c r="AC147" s="134">
        <f t="shared" si="46"/>
      </c>
      <c r="AD147" s="134">
        <f>IF(OR($C147="",K147="",N147=""),"",MAX(O147+'1045Bi Dati di base lav.'!S143-N147,0))</f>
      </c>
      <c r="AE147" s="134">
        <f>'1045Bi Dati di base lav.'!S143</f>
        <v>0</v>
      </c>
      <c r="AF147" s="134">
        <f t="shared" si="47"/>
      </c>
      <c r="AG147" s="139">
        <f>IF('1045Bi Dati di base lav.'!M143="",0,1)</f>
        <v>0</v>
      </c>
      <c r="AH147" s="143">
        <f t="shared" si="48"/>
        <v>0</v>
      </c>
      <c r="AI147" s="134">
        <f>IF('1045Bi Dati di base lav.'!M143="",0,'1045Bi Dati di base lav.'!M143)</f>
        <v>0</v>
      </c>
      <c r="AJ147" s="134">
        <f>IF('1045Bi Dati di base lav.'!M143="",0,'1045Bi Dati di base lav.'!O143)</f>
        <v>0</v>
      </c>
      <c r="AK147" s="158">
        <f>IF('1045Bi Dati di base lav.'!U143&gt;0,AA147,0)</f>
        <v>0</v>
      </c>
      <c r="AL147" s="140">
        <f>IF('1045Bi Dati di base lav.'!U143&gt;0,'1045Bi Dati di base lav.'!S143,0)</f>
        <v>0</v>
      </c>
      <c r="AM147" s="134">
        <f>'1045Bi Dati di base lav.'!M143</f>
        <v>0</v>
      </c>
      <c r="AN147" s="134">
        <f>'1045Bi Dati di base lav.'!O143</f>
        <v>0</v>
      </c>
      <c r="AO147" s="134">
        <f t="shared" si="49"/>
        <v>0</v>
      </c>
    </row>
    <row r="148" spans="1:41" s="135" customFormat="1" ht="16.5" customHeight="1">
      <c r="A148" s="159">
        <f>IF('1045Bi Dati di base lav.'!A144="","",'1045Bi Dati di base lav.'!A144)</f>
      </c>
      <c r="B148" s="160">
        <f>IF('1045Bi Dati di base lav.'!B144="","",'1045Bi Dati di base lav.'!B144)</f>
      </c>
      <c r="C148" s="161">
        <f>IF('1045Bi Dati di base lav.'!C144="","",'1045Bi Dati di base lav.'!C144)</f>
      </c>
      <c r="D148" s="232">
        <f>IF('1045Bi Dati di base lav.'!AF144="","",IF('1045Bi Dati di base lav.'!AF144*E148&gt;'1045Ai Domanda'!$B$28,'1045Ai Domanda'!$B$28/E148,'1045Bi Dati di base lav.'!AF144))</f>
      </c>
      <c r="E148" s="240">
        <f>IF('1045Bi Dati di base lav.'!M144="","",'1045Bi Dati di base lav.'!M144)</f>
      </c>
      <c r="F148" s="228">
        <f>IF('1045Bi Dati di base lav.'!N144="","",'1045Bi Dati di base lav.'!N144)</f>
      </c>
      <c r="G148" s="235">
        <f>IF('1045Bi Dati di base lav.'!O144="","",'1045Bi Dati di base lav.'!O144)</f>
      </c>
      <c r="H148" s="236">
        <f>IF('1045Bi Dati di base lav.'!P144="","",'1045Bi Dati di base lav.'!P144)</f>
      </c>
      <c r="I148" s="237">
        <f>IF('1045Bi Dati di base lav.'!Q144="","",'1045Bi Dati di base lav.'!Q144)</f>
      </c>
      <c r="J148" s="349">
        <f t="shared" si="35"/>
      </c>
      <c r="K148" s="240">
        <f t="shared" si="36"/>
      </c>
      <c r="L148" s="238">
        <f>IF('1045Bi Dati di base lav.'!R144="","",'1045Bi Dati di base lav.'!R144)</f>
      </c>
      <c r="M148" s="239">
        <f t="shared" si="37"/>
      </c>
      <c r="N148" s="350">
        <f t="shared" si="38"/>
      </c>
      <c r="O148" s="349">
        <f t="shared" si="39"/>
      </c>
      <c r="P148" s="240">
        <f t="shared" si="40"/>
      </c>
      <c r="Q148" s="238">
        <f t="shared" si="41"/>
      </c>
      <c r="R148" s="239">
        <f t="shared" si="42"/>
      </c>
      <c r="S148" s="240">
        <f>IF(N148="","",MAX((N148-AE148)*'1045Ai Domanda'!$B$30,0))</f>
      </c>
      <c r="T148" s="241">
        <f t="shared" si="43"/>
      </c>
      <c r="U148" s="151"/>
      <c r="V148" s="158">
        <f>IF('1045Bi Dati di base lav.'!L144="","",'1045Bi Dati di base lav.'!L144)</f>
      </c>
      <c r="W148" s="158">
        <f>IF($C148="","",'1045Ei Calcolo'!D148)</f>
      </c>
      <c r="X148" s="151">
        <f>IF(AND('1045Bi Dati di base lav.'!P144="",'1045Bi Dati di base lav.'!Q144=""),0,'1045Bi Dati di base lav.'!P144-'1045Bi Dati di base lav.'!Q144)</f>
        <v>0</v>
      </c>
      <c r="Y148" s="151">
        <f>IF(OR($C148="",'1045Bi Dati di base lav.'!M144="",F148="",'1045Bi Dati di base lav.'!O144="",X148=""),"",'1045Bi Dati di base lav.'!M144-F148-'1045Bi Dati di base lav.'!O144-X148)</f>
      </c>
      <c r="Z148" s="134">
        <f>IF(K148="","",K148-'1045Bi Dati di base lav.'!R144)</f>
      </c>
      <c r="AA148" s="134">
        <f t="shared" si="44"/>
      </c>
      <c r="AB148" s="134">
        <f t="shared" si="45"/>
      </c>
      <c r="AC148" s="134">
        <f t="shared" si="46"/>
      </c>
      <c r="AD148" s="134">
        <f>IF(OR($C148="",K148="",N148=""),"",MAX(O148+'1045Bi Dati di base lav.'!S144-N148,0))</f>
      </c>
      <c r="AE148" s="134">
        <f>'1045Bi Dati di base lav.'!S144</f>
        <v>0</v>
      </c>
      <c r="AF148" s="134">
        <f t="shared" si="47"/>
      </c>
      <c r="AG148" s="139">
        <f>IF('1045Bi Dati di base lav.'!M144="",0,1)</f>
        <v>0</v>
      </c>
      <c r="AH148" s="143">
        <f t="shared" si="48"/>
        <v>0</v>
      </c>
      <c r="AI148" s="134">
        <f>IF('1045Bi Dati di base lav.'!M144="",0,'1045Bi Dati di base lav.'!M144)</f>
        <v>0</v>
      </c>
      <c r="AJ148" s="134">
        <f>IF('1045Bi Dati di base lav.'!M144="",0,'1045Bi Dati di base lav.'!O144)</f>
        <v>0</v>
      </c>
      <c r="AK148" s="158">
        <f>IF('1045Bi Dati di base lav.'!U144&gt;0,AA148,0)</f>
        <v>0</v>
      </c>
      <c r="AL148" s="140">
        <f>IF('1045Bi Dati di base lav.'!U144&gt;0,'1045Bi Dati di base lav.'!S144,0)</f>
        <v>0</v>
      </c>
      <c r="AM148" s="134">
        <f>'1045Bi Dati di base lav.'!M144</f>
        <v>0</v>
      </c>
      <c r="AN148" s="134">
        <f>'1045Bi Dati di base lav.'!O144</f>
        <v>0</v>
      </c>
      <c r="AO148" s="134">
        <f t="shared" si="49"/>
        <v>0</v>
      </c>
    </row>
    <row r="149" spans="1:41" s="135" customFormat="1" ht="16.5" customHeight="1">
      <c r="A149" s="159">
        <f>IF('1045Bi Dati di base lav.'!A145="","",'1045Bi Dati di base lav.'!A145)</f>
      </c>
      <c r="B149" s="160">
        <f>IF('1045Bi Dati di base lav.'!B145="","",'1045Bi Dati di base lav.'!B145)</f>
      </c>
      <c r="C149" s="161">
        <f>IF('1045Bi Dati di base lav.'!C145="","",'1045Bi Dati di base lav.'!C145)</f>
      </c>
      <c r="D149" s="232">
        <f>IF('1045Bi Dati di base lav.'!AF145="","",IF('1045Bi Dati di base lav.'!AF145*E149&gt;'1045Ai Domanda'!$B$28,'1045Ai Domanda'!$B$28/E149,'1045Bi Dati di base lav.'!AF145))</f>
      </c>
      <c r="E149" s="240">
        <f>IF('1045Bi Dati di base lav.'!M145="","",'1045Bi Dati di base lav.'!M145)</f>
      </c>
      <c r="F149" s="228">
        <f>IF('1045Bi Dati di base lav.'!N145="","",'1045Bi Dati di base lav.'!N145)</f>
      </c>
      <c r="G149" s="235">
        <f>IF('1045Bi Dati di base lav.'!O145="","",'1045Bi Dati di base lav.'!O145)</f>
      </c>
      <c r="H149" s="236">
        <f>IF('1045Bi Dati di base lav.'!P145="","",'1045Bi Dati di base lav.'!P145)</f>
      </c>
      <c r="I149" s="237">
        <f>IF('1045Bi Dati di base lav.'!Q145="","",'1045Bi Dati di base lav.'!Q145)</f>
      </c>
      <c r="J149" s="349">
        <f t="shared" si="35"/>
      </c>
      <c r="K149" s="240">
        <f t="shared" si="36"/>
      </c>
      <c r="L149" s="238">
        <f>IF('1045Bi Dati di base lav.'!R145="","",'1045Bi Dati di base lav.'!R145)</f>
      </c>
      <c r="M149" s="239">
        <f t="shared" si="37"/>
      </c>
      <c r="N149" s="350">
        <f t="shared" si="38"/>
      </c>
      <c r="O149" s="349">
        <f t="shared" si="39"/>
      </c>
      <c r="P149" s="240">
        <f t="shared" si="40"/>
      </c>
      <c r="Q149" s="238">
        <f t="shared" si="41"/>
      </c>
      <c r="R149" s="239">
        <f t="shared" si="42"/>
      </c>
      <c r="S149" s="240">
        <f>IF(N149="","",MAX((N149-AE149)*'1045Ai Domanda'!$B$30,0))</f>
      </c>
      <c r="T149" s="241">
        <f t="shared" si="43"/>
      </c>
      <c r="U149" s="151"/>
      <c r="V149" s="158">
        <f>IF('1045Bi Dati di base lav.'!L145="","",'1045Bi Dati di base lav.'!L145)</f>
      </c>
      <c r="W149" s="158">
        <f>IF($C149="","",'1045Ei Calcolo'!D149)</f>
      </c>
      <c r="X149" s="151">
        <f>IF(AND('1045Bi Dati di base lav.'!P145="",'1045Bi Dati di base lav.'!Q145=""),0,'1045Bi Dati di base lav.'!P145-'1045Bi Dati di base lav.'!Q145)</f>
        <v>0</v>
      </c>
      <c r="Y149" s="151">
        <f>IF(OR($C149="",'1045Bi Dati di base lav.'!M145="",F149="",'1045Bi Dati di base lav.'!O145="",X149=""),"",'1045Bi Dati di base lav.'!M145-F149-'1045Bi Dati di base lav.'!O145-X149)</f>
      </c>
      <c r="Z149" s="134">
        <f>IF(K149="","",K149-'1045Bi Dati di base lav.'!R145)</f>
      </c>
      <c r="AA149" s="134">
        <f t="shared" si="44"/>
      </c>
      <c r="AB149" s="134">
        <f t="shared" si="45"/>
      </c>
      <c r="AC149" s="134">
        <f t="shared" si="46"/>
      </c>
      <c r="AD149" s="134">
        <f>IF(OR($C149="",K149="",N149=""),"",MAX(O149+'1045Bi Dati di base lav.'!S145-N149,0))</f>
      </c>
      <c r="AE149" s="134">
        <f>'1045Bi Dati di base lav.'!S145</f>
        <v>0</v>
      </c>
      <c r="AF149" s="134">
        <f t="shared" si="47"/>
      </c>
      <c r="AG149" s="139">
        <f>IF('1045Bi Dati di base lav.'!M145="",0,1)</f>
        <v>0</v>
      </c>
      <c r="AH149" s="143">
        <f t="shared" si="48"/>
        <v>0</v>
      </c>
      <c r="AI149" s="134">
        <f>IF('1045Bi Dati di base lav.'!M145="",0,'1045Bi Dati di base lav.'!M145)</f>
        <v>0</v>
      </c>
      <c r="AJ149" s="134">
        <f>IF('1045Bi Dati di base lav.'!M145="",0,'1045Bi Dati di base lav.'!O145)</f>
        <v>0</v>
      </c>
      <c r="AK149" s="158">
        <f>IF('1045Bi Dati di base lav.'!U145&gt;0,AA149,0)</f>
        <v>0</v>
      </c>
      <c r="AL149" s="140">
        <f>IF('1045Bi Dati di base lav.'!U145&gt;0,'1045Bi Dati di base lav.'!S145,0)</f>
        <v>0</v>
      </c>
      <c r="AM149" s="134">
        <f>'1045Bi Dati di base lav.'!M145</f>
        <v>0</v>
      </c>
      <c r="AN149" s="134">
        <f>'1045Bi Dati di base lav.'!O145</f>
        <v>0</v>
      </c>
      <c r="AO149" s="134">
        <f t="shared" si="49"/>
        <v>0</v>
      </c>
    </row>
    <row r="150" spans="1:41" s="135" customFormat="1" ht="16.5" customHeight="1">
      <c r="A150" s="159">
        <f>IF('1045Bi Dati di base lav.'!A146="","",'1045Bi Dati di base lav.'!A146)</f>
      </c>
      <c r="B150" s="160">
        <f>IF('1045Bi Dati di base lav.'!B146="","",'1045Bi Dati di base lav.'!B146)</f>
      </c>
      <c r="C150" s="161">
        <f>IF('1045Bi Dati di base lav.'!C146="","",'1045Bi Dati di base lav.'!C146)</f>
      </c>
      <c r="D150" s="232">
        <f>IF('1045Bi Dati di base lav.'!AF146="","",IF('1045Bi Dati di base lav.'!AF146*E150&gt;'1045Ai Domanda'!$B$28,'1045Ai Domanda'!$B$28/E150,'1045Bi Dati di base lav.'!AF146))</f>
      </c>
      <c r="E150" s="240">
        <f>IF('1045Bi Dati di base lav.'!M146="","",'1045Bi Dati di base lav.'!M146)</f>
      </c>
      <c r="F150" s="228">
        <f>IF('1045Bi Dati di base lav.'!N146="","",'1045Bi Dati di base lav.'!N146)</f>
      </c>
      <c r="G150" s="235">
        <f>IF('1045Bi Dati di base lav.'!O146="","",'1045Bi Dati di base lav.'!O146)</f>
      </c>
      <c r="H150" s="236">
        <f>IF('1045Bi Dati di base lav.'!P146="","",'1045Bi Dati di base lav.'!P146)</f>
      </c>
      <c r="I150" s="237">
        <f>IF('1045Bi Dati di base lav.'!Q146="","",'1045Bi Dati di base lav.'!Q146)</f>
      </c>
      <c r="J150" s="349">
        <f t="shared" si="35"/>
      </c>
      <c r="K150" s="240">
        <f t="shared" si="36"/>
      </c>
      <c r="L150" s="238">
        <f>IF('1045Bi Dati di base lav.'!R146="","",'1045Bi Dati di base lav.'!R146)</f>
      </c>
      <c r="M150" s="239">
        <f t="shared" si="37"/>
      </c>
      <c r="N150" s="350">
        <f t="shared" si="38"/>
      </c>
      <c r="O150" s="349">
        <f t="shared" si="39"/>
      </c>
      <c r="P150" s="240">
        <f t="shared" si="40"/>
      </c>
      <c r="Q150" s="238">
        <f t="shared" si="41"/>
      </c>
      <c r="R150" s="239">
        <f t="shared" si="42"/>
      </c>
      <c r="S150" s="240">
        <f>IF(N150="","",MAX((N150-AE150)*'1045Ai Domanda'!$B$30,0))</f>
      </c>
      <c r="T150" s="241">
        <f t="shared" si="43"/>
      </c>
      <c r="U150" s="151"/>
      <c r="V150" s="158">
        <f>IF('1045Bi Dati di base lav.'!L146="","",'1045Bi Dati di base lav.'!L146)</f>
      </c>
      <c r="W150" s="158">
        <f>IF($C150="","",'1045Ei Calcolo'!D150)</f>
      </c>
      <c r="X150" s="151">
        <f>IF(AND('1045Bi Dati di base lav.'!P146="",'1045Bi Dati di base lav.'!Q146=""),0,'1045Bi Dati di base lav.'!P146-'1045Bi Dati di base lav.'!Q146)</f>
        <v>0</v>
      </c>
      <c r="Y150" s="151">
        <f>IF(OR($C150="",'1045Bi Dati di base lav.'!M146="",F150="",'1045Bi Dati di base lav.'!O146="",X150=""),"",'1045Bi Dati di base lav.'!M146-F150-'1045Bi Dati di base lav.'!O146-X150)</f>
      </c>
      <c r="Z150" s="134">
        <f>IF(K150="","",K150-'1045Bi Dati di base lav.'!R146)</f>
      </c>
      <c r="AA150" s="134">
        <f t="shared" si="44"/>
      </c>
      <c r="AB150" s="134">
        <f t="shared" si="45"/>
      </c>
      <c r="AC150" s="134">
        <f t="shared" si="46"/>
      </c>
      <c r="AD150" s="134">
        <f>IF(OR($C150="",K150="",N150=""),"",MAX(O150+'1045Bi Dati di base lav.'!S146-N150,0))</f>
      </c>
      <c r="AE150" s="134">
        <f>'1045Bi Dati di base lav.'!S146</f>
        <v>0</v>
      </c>
      <c r="AF150" s="134">
        <f t="shared" si="47"/>
      </c>
      <c r="AG150" s="139">
        <f>IF('1045Bi Dati di base lav.'!M146="",0,1)</f>
        <v>0</v>
      </c>
      <c r="AH150" s="143">
        <f t="shared" si="48"/>
        <v>0</v>
      </c>
      <c r="AI150" s="134">
        <f>IF('1045Bi Dati di base lav.'!M146="",0,'1045Bi Dati di base lav.'!M146)</f>
        <v>0</v>
      </c>
      <c r="AJ150" s="134">
        <f>IF('1045Bi Dati di base lav.'!M146="",0,'1045Bi Dati di base lav.'!O146)</f>
        <v>0</v>
      </c>
      <c r="AK150" s="158">
        <f>IF('1045Bi Dati di base lav.'!U146&gt;0,AA150,0)</f>
        <v>0</v>
      </c>
      <c r="AL150" s="140">
        <f>IF('1045Bi Dati di base lav.'!U146&gt;0,'1045Bi Dati di base lav.'!S146,0)</f>
        <v>0</v>
      </c>
      <c r="AM150" s="134">
        <f>'1045Bi Dati di base lav.'!M146</f>
        <v>0</v>
      </c>
      <c r="AN150" s="134">
        <f>'1045Bi Dati di base lav.'!O146</f>
        <v>0</v>
      </c>
      <c r="AO150" s="134">
        <f t="shared" si="49"/>
        <v>0</v>
      </c>
    </row>
    <row r="151" spans="1:41" s="135" customFormat="1" ht="16.5" customHeight="1">
      <c r="A151" s="159">
        <f>IF('1045Bi Dati di base lav.'!A147="","",'1045Bi Dati di base lav.'!A147)</f>
      </c>
      <c r="B151" s="160">
        <f>IF('1045Bi Dati di base lav.'!B147="","",'1045Bi Dati di base lav.'!B147)</f>
      </c>
      <c r="C151" s="161">
        <f>IF('1045Bi Dati di base lav.'!C147="","",'1045Bi Dati di base lav.'!C147)</f>
      </c>
      <c r="D151" s="232">
        <f>IF('1045Bi Dati di base lav.'!AF147="","",IF('1045Bi Dati di base lav.'!AF147*E151&gt;'1045Ai Domanda'!$B$28,'1045Ai Domanda'!$B$28/E151,'1045Bi Dati di base lav.'!AF147))</f>
      </c>
      <c r="E151" s="240">
        <f>IF('1045Bi Dati di base lav.'!M147="","",'1045Bi Dati di base lav.'!M147)</f>
      </c>
      <c r="F151" s="228">
        <f>IF('1045Bi Dati di base lav.'!N147="","",'1045Bi Dati di base lav.'!N147)</f>
      </c>
      <c r="G151" s="235">
        <f>IF('1045Bi Dati di base lav.'!O147="","",'1045Bi Dati di base lav.'!O147)</f>
      </c>
      <c r="H151" s="236">
        <f>IF('1045Bi Dati di base lav.'!P147="","",'1045Bi Dati di base lav.'!P147)</f>
      </c>
      <c r="I151" s="237">
        <f>IF('1045Bi Dati di base lav.'!Q147="","",'1045Bi Dati di base lav.'!Q147)</f>
      </c>
      <c r="J151" s="349">
        <f t="shared" si="35"/>
      </c>
      <c r="K151" s="240">
        <f t="shared" si="36"/>
      </c>
      <c r="L151" s="238">
        <f>IF('1045Bi Dati di base lav.'!R147="","",'1045Bi Dati di base lav.'!R147)</f>
      </c>
      <c r="M151" s="239">
        <f t="shared" si="37"/>
      </c>
      <c r="N151" s="350">
        <f t="shared" si="38"/>
      </c>
      <c r="O151" s="349">
        <f t="shared" si="39"/>
      </c>
      <c r="P151" s="240">
        <f t="shared" si="40"/>
      </c>
      <c r="Q151" s="238">
        <f t="shared" si="41"/>
      </c>
      <c r="R151" s="239">
        <f t="shared" si="42"/>
      </c>
      <c r="S151" s="240">
        <f>IF(N151="","",MAX((N151-AE151)*'1045Ai Domanda'!$B$30,0))</f>
      </c>
      <c r="T151" s="241">
        <f t="shared" si="43"/>
      </c>
      <c r="U151" s="151"/>
      <c r="V151" s="158">
        <f>IF('1045Bi Dati di base lav.'!L147="","",'1045Bi Dati di base lav.'!L147)</f>
      </c>
      <c r="W151" s="158">
        <f>IF($C151="","",'1045Ei Calcolo'!D151)</f>
      </c>
      <c r="X151" s="151">
        <f>IF(AND('1045Bi Dati di base lav.'!P147="",'1045Bi Dati di base lav.'!Q147=""),0,'1045Bi Dati di base lav.'!P147-'1045Bi Dati di base lav.'!Q147)</f>
        <v>0</v>
      </c>
      <c r="Y151" s="151">
        <f>IF(OR($C151="",'1045Bi Dati di base lav.'!M147="",F151="",'1045Bi Dati di base lav.'!O147="",X151=""),"",'1045Bi Dati di base lav.'!M147-F151-'1045Bi Dati di base lav.'!O147-X151)</f>
      </c>
      <c r="Z151" s="134">
        <f>IF(K151="","",K151-'1045Bi Dati di base lav.'!R147)</f>
      </c>
      <c r="AA151" s="134">
        <f t="shared" si="44"/>
      </c>
      <c r="AB151" s="134">
        <f t="shared" si="45"/>
      </c>
      <c r="AC151" s="134">
        <f t="shared" si="46"/>
      </c>
      <c r="AD151" s="134">
        <f>IF(OR($C151="",K151="",N151=""),"",MAX(O151+'1045Bi Dati di base lav.'!S147-N151,0))</f>
      </c>
      <c r="AE151" s="134">
        <f>'1045Bi Dati di base lav.'!S147</f>
        <v>0</v>
      </c>
      <c r="AF151" s="134">
        <f t="shared" si="47"/>
      </c>
      <c r="AG151" s="139">
        <f>IF('1045Bi Dati di base lav.'!M147="",0,1)</f>
        <v>0</v>
      </c>
      <c r="AH151" s="143">
        <f t="shared" si="48"/>
        <v>0</v>
      </c>
      <c r="AI151" s="134">
        <f>IF('1045Bi Dati di base lav.'!M147="",0,'1045Bi Dati di base lav.'!M147)</f>
        <v>0</v>
      </c>
      <c r="AJ151" s="134">
        <f>IF('1045Bi Dati di base lav.'!M147="",0,'1045Bi Dati di base lav.'!O147)</f>
        <v>0</v>
      </c>
      <c r="AK151" s="158">
        <f>IF('1045Bi Dati di base lav.'!U147&gt;0,AA151,0)</f>
        <v>0</v>
      </c>
      <c r="AL151" s="140">
        <f>IF('1045Bi Dati di base lav.'!U147&gt;0,'1045Bi Dati di base lav.'!S147,0)</f>
        <v>0</v>
      </c>
      <c r="AM151" s="134">
        <f>'1045Bi Dati di base lav.'!M147</f>
        <v>0</v>
      </c>
      <c r="AN151" s="134">
        <f>'1045Bi Dati di base lav.'!O147</f>
        <v>0</v>
      </c>
      <c r="AO151" s="134">
        <f t="shared" si="49"/>
        <v>0</v>
      </c>
    </row>
    <row r="152" spans="1:41" s="135" customFormat="1" ht="16.5" customHeight="1">
      <c r="A152" s="159">
        <f>IF('1045Bi Dati di base lav.'!A148="","",'1045Bi Dati di base lav.'!A148)</f>
      </c>
      <c r="B152" s="160">
        <f>IF('1045Bi Dati di base lav.'!B148="","",'1045Bi Dati di base lav.'!B148)</f>
      </c>
      <c r="C152" s="161">
        <f>IF('1045Bi Dati di base lav.'!C148="","",'1045Bi Dati di base lav.'!C148)</f>
      </c>
      <c r="D152" s="232">
        <f>IF('1045Bi Dati di base lav.'!AF148="","",IF('1045Bi Dati di base lav.'!AF148*E152&gt;'1045Ai Domanda'!$B$28,'1045Ai Domanda'!$B$28/E152,'1045Bi Dati di base lav.'!AF148))</f>
      </c>
      <c r="E152" s="240">
        <f>IF('1045Bi Dati di base lav.'!M148="","",'1045Bi Dati di base lav.'!M148)</f>
      </c>
      <c r="F152" s="228">
        <f>IF('1045Bi Dati di base lav.'!N148="","",'1045Bi Dati di base lav.'!N148)</f>
      </c>
      <c r="G152" s="235">
        <f>IF('1045Bi Dati di base lav.'!O148="","",'1045Bi Dati di base lav.'!O148)</f>
      </c>
      <c r="H152" s="236">
        <f>IF('1045Bi Dati di base lav.'!P148="","",'1045Bi Dati di base lav.'!P148)</f>
      </c>
      <c r="I152" s="237">
        <f>IF('1045Bi Dati di base lav.'!Q148="","",'1045Bi Dati di base lav.'!Q148)</f>
      </c>
      <c r="J152" s="349">
        <f t="shared" si="35"/>
      </c>
      <c r="K152" s="240">
        <f t="shared" si="36"/>
      </c>
      <c r="L152" s="238">
        <f>IF('1045Bi Dati di base lav.'!R148="","",'1045Bi Dati di base lav.'!R148)</f>
      </c>
      <c r="M152" s="239">
        <f t="shared" si="37"/>
      </c>
      <c r="N152" s="350">
        <f t="shared" si="38"/>
      </c>
      <c r="O152" s="349">
        <f t="shared" si="39"/>
      </c>
      <c r="P152" s="240">
        <f t="shared" si="40"/>
      </c>
      <c r="Q152" s="238">
        <f t="shared" si="41"/>
      </c>
      <c r="R152" s="239">
        <f t="shared" si="42"/>
      </c>
      <c r="S152" s="240">
        <f>IF(N152="","",MAX((N152-AE152)*'1045Ai Domanda'!$B$30,0))</f>
      </c>
      <c r="T152" s="241">
        <f t="shared" si="43"/>
      </c>
      <c r="U152" s="151"/>
      <c r="V152" s="158">
        <f>IF('1045Bi Dati di base lav.'!L148="","",'1045Bi Dati di base lav.'!L148)</f>
      </c>
      <c r="W152" s="158">
        <f>IF($C152="","",'1045Ei Calcolo'!D152)</f>
      </c>
      <c r="X152" s="151">
        <f>IF(AND('1045Bi Dati di base lav.'!P148="",'1045Bi Dati di base lav.'!Q148=""),0,'1045Bi Dati di base lav.'!P148-'1045Bi Dati di base lav.'!Q148)</f>
        <v>0</v>
      </c>
      <c r="Y152" s="151">
        <f>IF(OR($C152="",'1045Bi Dati di base lav.'!M148="",F152="",'1045Bi Dati di base lav.'!O148="",X152=""),"",'1045Bi Dati di base lav.'!M148-F152-'1045Bi Dati di base lav.'!O148-X152)</f>
      </c>
      <c r="Z152" s="134">
        <f>IF(K152="","",K152-'1045Bi Dati di base lav.'!R148)</f>
      </c>
      <c r="AA152" s="134">
        <f t="shared" si="44"/>
      </c>
      <c r="AB152" s="134">
        <f t="shared" si="45"/>
      </c>
      <c r="AC152" s="134">
        <f t="shared" si="46"/>
      </c>
      <c r="AD152" s="134">
        <f>IF(OR($C152="",K152="",N152=""),"",MAX(O152+'1045Bi Dati di base lav.'!S148-N152,0))</f>
      </c>
      <c r="AE152" s="134">
        <f>'1045Bi Dati di base lav.'!S148</f>
        <v>0</v>
      </c>
      <c r="AF152" s="134">
        <f t="shared" si="47"/>
      </c>
      <c r="AG152" s="139">
        <f>IF('1045Bi Dati di base lav.'!M148="",0,1)</f>
        <v>0</v>
      </c>
      <c r="AH152" s="143">
        <f t="shared" si="48"/>
        <v>0</v>
      </c>
      <c r="AI152" s="134">
        <f>IF('1045Bi Dati di base lav.'!M148="",0,'1045Bi Dati di base lav.'!M148)</f>
        <v>0</v>
      </c>
      <c r="AJ152" s="134">
        <f>IF('1045Bi Dati di base lav.'!M148="",0,'1045Bi Dati di base lav.'!O148)</f>
        <v>0</v>
      </c>
      <c r="AK152" s="158">
        <f>IF('1045Bi Dati di base lav.'!U148&gt;0,AA152,0)</f>
        <v>0</v>
      </c>
      <c r="AL152" s="140">
        <f>IF('1045Bi Dati di base lav.'!U148&gt;0,'1045Bi Dati di base lav.'!S148,0)</f>
        <v>0</v>
      </c>
      <c r="AM152" s="134">
        <f>'1045Bi Dati di base lav.'!M148</f>
        <v>0</v>
      </c>
      <c r="AN152" s="134">
        <f>'1045Bi Dati di base lav.'!O148</f>
        <v>0</v>
      </c>
      <c r="AO152" s="134">
        <f t="shared" si="49"/>
        <v>0</v>
      </c>
    </row>
    <row r="153" spans="1:41" s="135" customFormat="1" ht="16.5" customHeight="1">
      <c r="A153" s="159">
        <f>IF('1045Bi Dati di base lav.'!A149="","",'1045Bi Dati di base lav.'!A149)</f>
      </c>
      <c r="B153" s="160">
        <f>IF('1045Bi Dati di base lav.'!B149="","",'1045Bi Dati di base lav.'!B149)</f>
      </c>
      <c r="C153" s="161">
        <f>IF('1045Bi Dati di base lav.'!C149="","",'1045Bi Dati di base lav.'!C149)</f>
      </c>
      <c r="D153" s="232">
        <f>IF('1045Bi Dati di base lav.'!AF149="","",IF('1045Bi Dati di base lav.'!AF149*E153&gt;'1045Ai Domanda'!$B$28,'1045Ai Domanda'!$B$28/E153,'1045Bi Dati di base lav.'!AF149))</f>
      </c>
      <c r="E153" s="240">
        <f>IF('1045Bi Dati di base lav.'!M149="","",'1045Bi Dati di base lav.'!M149)</f>
      </c>
      <c r="F153" s="228">
        <f>IF('1045Bi Dati di base lav.'!N149="","",'1045Bi Dati di base lav.'!N149)</f>
      </c>
      <c r="G153" s="235">
        <f>IF('1045Bi Dati di base lav.'!O149="","",'1045Bi Dati di base lav.'!O149)</f>
      </c>
      <c r="H153" s="236">
        <f>IF('1045Bi Dati di base lav.'!P149="","",'1045Bi Dati di base lav.'!P149)</f>
      </c>
      <c r="I153" s="237">
        <f>IF('1045Bi Dati di base lav.'!Q149="","",'1045Bi Dati di base lav.'!Q149)</f>
      </c>
      <c r="J153" s="349">
        <f t="shared" si="35"/>
      </c>
      <c r="K153" s="240">
        <f t="shared" si="36"/>
      </c>
      <c r="L153" s="238">
        <f>IF('1045Bi Dati di base lav.'!R149="","",'1045Bi Dati di base lav.'!R149)</f>
      </c>
      <c r="M153" s="239">
        <f t="shared" si="37"/>
      </c>
      <c r="N153" s="350">
        <f t="shared" si="38"/>
      </c>
      <c r="O153" s="349">
        <f t="shared" si="39"/>
      </c>
      <c r="P153" s="240">
        <f t="shared" si="40"/>
      </c>
      <c r="Q153" s="238">
        <f t="shared" si="41"/>
      </c>
      <c r="R153" s="239">
        <f t="shared" si="42"/>
      </c>
      <c r="S153" s="240">
        <f>IF(N153="","",MAX((N153-AE153)*'1045Ai Domanda'!$B$30,0))</f>
      </c>
      <c r="T153" s="241">
        <f t="shared" si="43"/>
      </c>
      <c r="U153" s="151"/>
      <c r="V153" s="158">
        <f>IF('1045Bi Dati di base lav.'!L149="","",'1045Bi Dati di base lav.'!L149)</f>
      </c>
      <c r="W153" s="158">
        <f>IF($C153="","",'1045Ei Calcolo'!D153)</f>
      </c>
      <c r="X153" s="151">
        <f>IF(AND('1045Bi Dati di base lav.'!P149="",'1045Bi Dati di base lav.'!Q149=""),0,'1045Bi Dati di base lav.'!P149-'1045Bi Dati di base lav.'!Q149)</f>
        <v>0</v>
      </c>
      <c r="Y153" s="151">
        <f>IF(OR($C153="",'1045Bi Dati di base lav.'!M149="",F153="",'1045Bi Dati di base lav.'!O149="",X153=""),"",'1045Bi Dati di base lav.'!M149-F153-'1045Bi Dati di base lav.'!O149-X153)</f>
      </c>
      <c r="Z153" s="134">
        <f>IF(K153="","",K153-'1045Bi Dati di base lav.'!R149)</f>
      </c>
      <c r="AA153" s="134">
        <f t="shared" si="44"/>
      </c>
      <c r="AB153" s="134">
        <f t="shared" si="45"/>
      </c>
      <c r="AC153" s="134">
        <f t="shared" si="46"/>
      </c>
      <c r="AD153" s="134">
        <f>IF(OR($C153="",K153="",N153=""),"",MAX(O153+'1045Bi Dati di base lav.'!S149-N153,0))</f>
      </c>
      <c r="AE153" s="134">
        <f>'1045Bi Dati di base lav.'!S149</f>
        <v>0</v>
      </c>
      <c r="AF153" s="134">
        <f t="shared" si="47"/>
      </c>
      <c r="AG153" s="139">
        <f>IF('1045Bi Dati di base lav.'!M149="",0,1)</f>
        <v>0</v>
      </c>
      <c r="AH153" s="143">
        <f t="shared" si="48"/>
        <v>0</v>
      </c>
      <c r="AI153" s="134">
        <f>IF('1045Bi Dati di base lav.'!M149="",0,'1045Bi Dati di base lav.'!M149)</f>
        <v>0</v>
      </c>
      <c r="AJ153" s="134">
        <f>IF('1045Bi Dati di base lav.'!M149="",0,'1045Bi Dati di base lav.'!O149)</f>
        <v>0</v>
      </c>
      <c r="AK153" s="158">
        <f>IF('1045Bi Dati di base lav.'!U149&gt;0,AA153,0)</f>
        <v>0</v>
      </c>
      <c r="AL153" s="140">
        <f>IF('1045Bi Dati di base lav.'!U149&gt;0,'1045Bi Dati di base lav.'!S149,0)</f>
        <v>0</v>
      </c>
      <c r="AM153" s="134">
        <f>'1045Bi Dati di base lav.'!M149</f>
        <v>0</v>
      </c>
      <c r="AN153" s="134">
        <f>'1045Bi Dati di base lav.'!O149</f>
        <v>0</v>
      </c>
      <c r="AO153" s="134">
        <f t="shared" si="49"/>
        <v>0</v>
      </c>
    </row>
    <row r="154" spans="1:41" s="135" customFormat="1" ht="16.5" customHeight="1">
      <c r="A154" s="159">
        <f>IF('1045Bi Dati di base lav.'!A150="","",'1045Bi Dati di base lav.'!A150)</f>
      </c>
      <c r="B154" s="160">
        <f>IF('1045Bi Dati di base lav.'!B150="","",'1045Bi Dati di base lav.'!B150)</f>
      </c>
      <c r="C154" s="161">
        <f>IF('1045Bi Dati di base lav.'!C150="","",'1045Bi Dati di base lav.'!C150)</f>
      </c>
      <c r="D154" s="232">
        <f>IF('1045Bi Dati di base lav.'!AF150="","",IF('1045Bi Dati di base lav.'!AF150*E154&gt;'1045Ai Domanda'!$B$28,'1045Ai Domanda'!$B$28/E154,'1045Bi Dati di base lav.'!AF150))</f>
      </c>
      <c r="E154" s="240">
        <f>IF('1045Bi Dati di base lav.'!M150="","",'1045Bi Dati di base lav.'!M150)</f>
      </c>
      <c r="F154" s="228">
        <f>IF('1045Bi Dati di base lav.'!N150="","",'1045Bi Dati di base lav.'!N150)</f>
      </c>
      <c r="G154" s="235">
        <f>IF('1045Bi Dati di base lav.'!O150="","",'1045Bi Dati di base lav.'!O150)</f>
      </c>
      <c r="H154" s="236">
        <f>IF('1045Bi Dati di base lav.'!P150="","",'1045Bi Dati di base lav.'!P150)</f>
      </c>
      <c r="I154" s="237">
        <f>IF('1045Bi Dati di base lav.'!Q150="","",'1045Bi Dati di base lav.'!Q150)</f>
      </c>
      <c r="J154" s="349">
        <f t="shared" si="35"/>
      </c>
      <c r="K154" s="240">
        <f t="shared" si="36"/>
      </c>
      <c r="L154" s="238">
        <f>IF('1045Bi Dati di base lav.'!R150="","",'1045Bi Dati di base lav.'!R150)</f>
      </c>
      <c r="M154" s="239">
        <f t="shared" si="37"/>
      </c>
      <c r="N154" s="350">
        <f t="shared" si="38"/>
      </c>
      <c r="O154" s="349">
        <f t="shared" si="39"/>
      </c>
      <c r="P154" s="240">
        <f t="shared" si="40"/>
      </c>
      <c r="Q154" s="238">
        <f t="shared" si="41"/>
      </c>
      <c r="R154" s="239">
        <f t="shared" si="42"/>
      </c>
      <c r="S154" s="240">
        <f>IF(N154="","",MAX((N154-AE154)*'1045Ai Domanda'!$B$30,0))</f>
      </c>
      <c r="T154" s="241">
        <f t="shared" si="43"/>
      </c>
      <c r="U154" s="151"/>
      <c r="V154" s="158">
        <f>IF('1045Bi Dati di base lav.'!L150="","",'1045Bi Dati di base lav.'!L150)</f>
      </c>
      <c r="W154" s="158">
        <f>IF($C154="","",'1045Ei Calcolo'!D154)</f>
      </c>
      <c r="X154" s="151">
        <f>IF(AND('1045Bi Dati di base lav.'!P150="",'1045Bi Dati di base lav.'!Q150=""),0,'1045Bi Dati di base lav.'!P150-'1045Bi Dati di base lav.'!Q150)</f>
        <v>0</v>
      </c>
      <c r="Y154" s="151">
        <f>IF(OR($C154="",'1045Bi Dati di base lav.'!M150="",F154="",'1045Bi Dati di base lav.'!O150="",X154=""),"",'1045Bi Dati di base lav.'!M150-F154-'1045Bi Dati di base lav.'!O150-X154)</f>
      </c>
      <c r="Z154" s="134">
        <f>IF(K154="","",K154-'1045Bi Dati di base lav.'!R150)</f>
      </c>
      <c r="AA154" s="134">
        <f t="shared" si="44"/>
      </c>
      <c r="AB154" s="134">
        <f t="shared" si="45"/>
      </c>
      <c r="AC154" s="134">
        <f t="shared" si="46"/>
      </c>
      <c r="AD154" s="134">
        <f>IF(OR($C154="",K154="",N154=""),"",MAX(O154+'1045Bi Dati di base lav.'!S150-N154,0))</f>
      </c>
      <c r="AE154" s="134">
        <f>'1045Bi Dati di base lav.'!S150</f>
        <v>0</v>
      </c>
      <c r="AF154" s="134">
        <f t="shared" si="47"/>
      </c>
      <c r="AG154" s="139">
        <f>IF('1045Bi Dati di base lav.'!M150="",0,1)</f>
        <v>0</v>
      </c>
      <c r="AH154" s="143">
        <f t="shared" si="48"/>
        <v>0</v>
      </c>
      <c r="AI154" s="134">
        <f>IF('1045Bi Dati di base lav.'!M150="",0,'1045Bi Dati di base lav.'!M150)</f>
        <v>0</v>
      </c>
      <c r="AJ154" s="134">
        <f>IF('1045Bi Dati di base lav.'!M150="",0,'1045Bi Dati di base lav.'!O150)</f>
        <v>0</v>
      </c>
      <c r="AK154" s="158">
        <f>IF('1045Bi Dati di base lav.'!U150&gt;0,AA154,0)</f>
        <v>0</v>
      </c>
      <c r="AL154" s="140">
        <f>IF('1045Bi Dati di base lav.'!U150&gt;0,'1045Bi Dati di base lav.'!S150,0)</f>
        <v>0</v>
      </c>
      <c r="AM154" s="134">
        <f>'1045Bi Dati di base lav.'!M150</f>
        <v>0</v>
      </c>
      <c r="AN154" s="134">
        <f>'1045Bi Dati di base lav.'!O150</f>
        <v>0</v>
      </c>
      <c r="AO154" s="134">
        <f t="shared" si="49"/>
        <v>0</v>
      </c>
    </row>
    <row r="155" spans="1:41" s="135" customFormat="1" ht="16.5" customHeight="1">
      <c r="A155" s="159">
        <f>IF('1045Bi Dati di base lav.'!A151="","",'1045Bi Dati di base lav.'!A151)</f>
      </c>
      <c r="B155" s="160">
        <f>IF('1045Bi Dati di base lav.'!B151="","",'1045Bi Dati di base lav.'!B151)</f>
      </c>
      <c r="C155" s="161">
        <f>IF('1045Bi Dati di base lav.'!C151="","",'1045Bi Dati di base lav.'!C151)</f>
      </c>
      <c r="D155" s="232">
        <f>IF('1045Bi Dati di base lav.'!AF151="","",IF('1045Bi Dati di base lav.'!AF151*E155&gt;'1045Ai Domanda'!$B$28,'1045Ai Domanda'!$B$28/E155,'1045Bi Dati di base lav.'!AF151))</f>
      </c>
      <c r="E155" s="240">
        <f>IF('1045Bi Dati di base lav.'!M151="","",'1045Bi Dati di base lav.'!M151)</f>
      </c>
      <c r="F155" s="228">
        <f>IF('1045Bi Dati di base lav.'!N151="","",'1045Bi Dati di base lav.'!N151)</f>
      </c>
      <c r="G155" s="235">
        <f>IF('1045Bi Dati di base lav.'!O151="","",'1045Bi Dati di base lav.'!O151)</f>
      </c>
      <c r="H155" s="236">
        <f>IF('1045Bi Dati di base lav.'!P151="","",'1045Bi Dati di base lav.'!P151)</f>
      </c>
      <c r="I155" s="237">
        <f>IF('1045Bi Dati di base lav.'!Q151="","",'1045Bi Dati di base lav.'!Q151)</f>
      </c>
      <c r="J155" s="349">
        <f t="shared" si="35"/>
      </c>
      <c r="K155" s="240">
        <f t="shared" si="36"/>
      </c>
      <c r="L155" s="238">
        <f>IF('1045Bi Dati di base lav.'!R151="","",'1045Bi Dati di base lav.'!R151)</f>
      </c>
      <c r="M155" s="239">
        <f t="shared" si="37"/>
      </c>
      <c r="N155" s="350">
        <f t="shared" si="38"/>
      </c>
      <c r="O155" s="349">
        <f t="shared" si="39"/>
      </c>
      <c r="P155" s="240">
        <f t="shared" si="40"/>
      </c>
      <c r="Q155" s="238">
        <f t="shared" si="41"/>
      </c>
      <c r="R155" s="239">
        <f t="shared" si="42"/>
      </c>
      <c r="S155" s="240">
        <f>IF(N155="","",MAX((N155-AE155)*'1045Ai Domanda'!$B$30,0))</f>
      </c>
      <c r="T155" s="241">
        <f t="shared" si="43"/>
      </c>
      <c r="U155" s="151"/>
      <c r="V155" s="158">
        <f>IF('1045Bi Dati di base lav.'!L151="","",'1045Bi Dati di base lav.'!L151)</f>
      </c>
      <c r="W155" s="158">
        <f>IF($C155="","",'1045Ei Calcolo'!D155)</f>
      </c>
      <c r="X155" s="151">
        <f>IF(AND('1045Bi Dati di base lav.'!P151="",'1045Bi Dati di base lav.'!Q151=""),0,'1045Bi Dati di base lav.'!P151-'1045Bi Dati di base lav.'!Q151)</f>
        <v>0</v>
      </c>
      <c r="Y155" s="151">
        <f>IF(OR($C155="",'1045Bi Dati di base lav.'!M151="",F155="",'1045Bi Dati di base lav.'!O151="",X155=""),"",'1045Bi Dati di base lav.'!M151-F155-'1045Bi Dati di base lav.'!O151-X155)</f>
      </c>
      <c r="Z155" s="134">
        <f>IF(K155="","",K155-'1045Bi Dati di base lav.'!R151)</f>
      </c>
      <c r="AA155" s="134">
        <f t="shared" si="44"/>
      </c>
      <c r="AB155" s="134">
        <f t="shared" si="45"/>
      </c>
      <c r="AC155" s="134">
        <f t="shared" si="46"/>
      </c>
      <c r="AD155" s="134">
        <f>IF(OR($C155="",K155="",N155=""),"",MAX(O155+'1045Bi Dati di base lav.'!S151-N155,0))</f>
      </c>
      <c r="AE155" s="134">
        <f>'1045Bi Dati di base lav.'!S151</f>
        <v>0</v>
      </c>
      <c r="AF155" s="134">
        <f t="shared" si="47"/>
      </c>
      <c r="AG155" s="139">
        <f>IF('1045Bi Dati di base lav.'!M151="",0,1)</f>
        <v>0</v>
      </c>
      <c r="AH155" s="143">
        <f t="shared" si="48"/>
        <v>0</v>
      </c>
      <c r="AI155" s="134">
        <f>IF('1045Bi Dati di base lav.'!M151="",0,'1045Bi Dati di base lav.'!M151)</f>
        <v>0</v>
      </c>
      <c r="AJ155" s="134">
        <f>IF('1045Bi Dati di base lav.'!M151="",0,'1045Bi Dati di base lav.'!O151)</f>
        <v>0</v>
      </c>
      <c r="AK155" s="158">
        <f>IF('1045Bi Dati di base lav.'!U151&gt;0,AA155,0)</f>
        <v>0</v>
      </c>
      <c r="AL155" s="140">
        <f>IF('1045Bi Dati di base lav.'!U151&gt;0,'1045Bi Dati di base lav.'!S151,0)</f>
        <v>0</v>
      </c>
      <c r="AM155" s="134">
        <f>'1045Bi Dati di base lav.'!M151</f>
        <v>0</v>
      </c>
      <c r="AN155" s="134">
        <f>'1045Bi Dati di base lav.'!O151</f>
        <v>0</v>
      </c>
      <c r="AO155" s="134">
        <f t="shared" si="49"/>
        <v>0</v>
      </c>
    </row>
    <row r="156" spans="1:41" s="135" customFormat="1" ht="16.5" customHeight="1">
      <c r="A156" s="159">
        <f>IF('1045Bi Dati di base lav.'!A152="","",'1045Bi Dati di base lav.'!A152)</f>
      </c>
      <c r="B156" s="160">
        <f>IF('1045Bi Dati di base lav.'!B152="","",'1045Bi Dati di base lav.'!B152)</f>
      </c>
      <c r="C156" s="161">
        <f>IF('1045Bi Dati di base lav.'!C152="","",'1045Bi Dati di base lav.'!C152)</f>
      </c>
      <c r="D156" s="232">
        <f>IF('1045Bi Dati di base lav.'!AF152="","",IF('1045Bi Dati di base lav.'!AF152*E156&gt;'1045Ai Domanda'!$B$28,'1045Ai Domanda'!$B$28/E156,'1045Bi Dati di base lav.'!AF152))</f>
      </c>
      <c r="E156" s="240">
        <f>IF('1045Bi Dati di base lav.'!M152="","",'1045Bi Dati di base lav.'!M152)</f>
      </c>
      <c r="F156" s="228">
        <f>IF('1045Bi Dati di base lav.'!N152="","",'1045Bi Dati di base lav.'!N152)</f>
      </c>
      <c r="G156" s="235">
        <f>IF('1045Bi Dati di base lav.'!O152="","",'1045Bi Dati di base lav.'!O152)</f>
      </c>
      <c r="H156" s="236">
        <f>IF('1045Bi Dati di base lav.'!P152="","",'1045Bi Dati di base lav.'!P152)</f>
      </c>
      <c r="I156" s="237">
        <f>IF('1045Bi Dati di base lav.'!Q152="","",'1045Bi Dati di base lav.'!Q152)</f>
      </c>
      <c r="J156" s="349">
        <f t="shared" si="35"/>
      </c>
      <c r="K156" s="240">
        <f t="shared" si="36"/>
      </c>
      <c r="L156" s="238">
        <f>IF('1045Bi Dati di base lav.'!R152="","",'1045Bi Dati di base lav.'!R152)</f>
      </c>
      <c r="M156" s="239">
        <f t="shared" si="37"/>
      </c>
      <c r="N156" s="350">
        <f t="shared" si="38"/>
      </c>
      <c r="O156" s="349">
        <f t="shared" si="39"/>
      </c>
      <c r="P156" s="240">
        <f t="shared" si="40"/>
      </c>
      <c r="Q156" s="238">
        <f t="shared" si="41"/>
      </c>
      <c r="R156" s="239">
        <f t="shared" si="42"/>
      </c>
      <c r="S156" s="240">
        <f>IF(N156="","",MAX((N156-AE156)*'1045Ai Domanda'!$B$30,0))</f>
      </c>
      <c r="T156" s="241">
        <f t="shared" si="43"/>
      </c>
      <c r="U156" s="151"/>
      <c r="V156" s="158">
        <f>IF('1045Bi Dati di base lav.'!L152="","",'1045Bi Dati di base lav.'!L152)</f>
      </c>
      <c r="W156" s="158">
        <f>IF($C156="","",'1045Ei Calcolo'!D156)</f>
      </c>
      <c r="X156" s="151">
        <f>IF(AND('1045Bi Dati di base lav.'!P152="",'1045Bi Dati di base lav.'!Q152=""),0,'1045Bi Dati di base lav.'!P152-'1045Bi Dati di base lav.'!Q152)</f>
        <v>0</v>
      </c>
      <c r="Y156" s="151">
        <f>IF(OR($C156="",'1045Bi Dati di base lav.'!M152="",F156="",'1045Bi Dati di base lav.'!O152="",X156=""),"",'1045Bi Dati di base lav.'!M152-F156-'1045Bi Dati di base lav.'!O152-X156)</f>
      </c>
      <c r="Z156" s="134">
        <f>IF(K156="","",K156-'1045Bi Dati di base lav.'!R152)</f>
      </c>
      <c r="AA156" s="134">
        <f t="shared" si="44"/>
      </c>
      <c r="AB156" s="134">
        <f t="shared" si="45"/>
      </c>
      <c r="AC156" s="134">
        <f t="shared" si="46"/>
      </c>
      <c r="AD156" s="134">
        <f>IF(OR($C156="",K156="",N156=""),"",MAX(O156+'1045Bi Dati di base lav.'!S152-N156,0))</f>
      </c>
      <c r="AE156" s="134">
        <f>'1045Bi Dati di base lav.'!S152</f>
        <v>0</v>
      </c>
      <c r="AF156" s="134">
        <f t="shared" si="47"/>
      </c>
      <c r="AG156" s="139">
        <f>IF('1045Bi Dati di base lav.'!M152="",0,1)</f>
        <v>0</v>
      </c>
      <c r="AH156" s="143">
        <f t="shared" si="48"/>
        <v>0</v>
      </c>
      <c r="AI156" s="134">
        <f>IF('1045Bi Dati di base lav.'!M152="",0,'1045Bi Dati di base lav.'!M152)</f>
        <v>0</v>
      </c>
      <c r="AJ156" s="134">
        <f>IF('1045Bi Dati di base lav.'!M152="",0,'1045Bi Dati di base lav.'!O152)</f>
        <v>0</v>
      </c>
      <c r="AK156" s="158">
        <f>IF('1045Bi Dati di base lav.'!U152&gt;0,AA156,0)</f>
        <v>0</v>
      </c>
      <c r="AL156" s="140">
        <f>IF('1045Bi Dati di base lav.'!U152&gt;0,'1045Bi Dati di base lav.'!S152,0)</f>
        <v>0</v>
      </c>
      <c r="AM156" s="134">
        <f>'1045Bi Dati di base lav.'!M152</f>
        <v>0</v>
      </c>
      <c r="AN156" s="134">
        <f>'1045Bi Dati di base lav.'!O152</f>
        <v>0</v>
      </c>
      <c r="AO156" s="134">
        <f t="shared" si="49"/>
        <v>0</v>
      </c>
    </row>
    <row r="157" spans="1:41" s="135" customFormat="1" ht="16.5" customHeight="1">
      <c r="A157" s="159">
        <f>IF('1045Bi Dati di base lav.'!A153="","",'1045Bi Dati di base lav.'!A153)</f>
      </c>
      <c r="B157" s="160">
        <f>IF('1045Bi Dati di base lav.'!B153="","",'1045Bi Dati di base lav.'!B153)</f>
      </c>
      <c r="C157" s="161">
        <f>IF('1045Bi Dati di base lav.'!C153="","",'1045Bi Dati di base lav.'!C153)</f>
      </c>
      <c r="D157" s="232">
        <f>IF('1045Bi Dati di base lav.'!AF153="","",IF('1045Bi Dati di base lav.'!AF153*E157&gt;'1045Ai Domanda'!$B$28,'1045Ai Domanda'!$B$28/E157,'1045Bi Dati di base lav.'!AF153))</f>
      </c>
      <c r="E157" s="240">
        <f>IF('1045Bi Dati di base lav.'!M153="","",'1045Bi Dati di base lav.'!M153)</f>
      </c>
      <c r="F157" s="228">
        <f>IF('1045Bi Dati di base lav.'!N153="","",'1045Bi Dati di base lav.'!N153)</f>
      </c>
      <c r="G157" s="235">
        <f>IF('1045Bi Dati di base lav.'!O153="","",'1045Bi Dati di base lav.'!O153)</f>
      </c>
      <c r="H157" s="236">
        <f>IF('1045Bi Dati di base lav.'!P153="","",'1045Bi Dati di base lav.'!P153)</f>
      </c>
      <c r="I157" s="237">
        <f>IF('1045Bi Dati di base lav.'!Q153="","",'1045Bi Dati di base lav.'!Q153)</f>
      </c>
      <c r="J157" s="349">
        <f t="shared" si="35"/>
      </c>
      <c r="K157" s="240">
        <f t="shared" si="36"/>
      </c>
      <c r="L157" s="238">
        <f>IF('1045Bi Dati di base lav.'!R153="","",'1045Bi Dati di base lav.'!R153)</f>
      </c>
      <c r="M157" s="239">
        <f t="shared" si="37"/>
      </c>
      <c r="N157" s="350">
        <f t="shared" si="38"/>
      </c>
      <c r="O157" s="349">
        <f t="shared" si="39"/>
      </c>
      <c r="P157" s="240">
        <f t="shared" si="40"/>
      </c>
      <c r="Q157" s="238">
        <f t="shared" si="41"/>
      </c>
      <c r="R157" s="239">
        <f t="shared" si="42"/>
      </c>
      <c r="S157" s="240">
        <f>IF(N157="","",MAX((N157-AE157)*'1045Ai Domanda'!$B$30,0))</f>
      </c>
      <c r="T157" s="241">
        <f t="shared" si="43"/>
      </c>
      <c r="U157" s="151"/>
      <c r="V157" s="158">
        <f>IF('1045Bi Dati di base lav.'!L153="","",'1045Bi Dati di base lav.'!L153)</f>
      </c>
      <c r="W157" s="158">
        <f>IF($C157="","",'1045Ei Calcolo'!D157)</f>
      </c>
      <c r="X157" s="151">
        <f>IF(AND('1045Bi Dati di base lav.'!P153="",'1045Bi Dati di base lav.'!Q153=""),0,'1045Bi Dati di base lav.'!P153-'1045Bi Dati di base lav.'!Q153)</f>
        <v>0</v>
      </c>
      <c r="Y157" s="151">
        <f>IF(OR($C157="",'1045Bi Dati di base lav.'!M153="",F157="",'1045Bi Dati di base lav.'!O153="",X157=""),"",'1045Bi Dati di base lav.'!M153-F157-'1045Bi Dati di base lav.'!O153-X157)</f>
      </c>
      <c r="Z157" s="134">
        <f>IF(K157="","",K157-'1045Bi Dati di base lav.'!R153)</f>
      </c>
      <c r="AA157" s="134">
        <f t="shared" si="44"/>
      </c>
      <c r="AB157" s="134">
        <f t="shared" si="45"/>
      </c>
      <c r="AC157" s="134">
        <f t="shared" si="46"/>
      </c>
      <c r="AD157" s="134">
        <f>IF(OR($C157="",K157="",N157=""),"",MAX(O157+'1045Bi Dati di base lav.'!S153-N157,0))</f>
      </c>
      <c r="AE157" s="134">
        <f>'1045Bi Dati di base lav.'!S153</f>
        <v>0</v>
      </c>
      <c r="AF157" s="134">
        <f t="shared" si="47"/>
      </c>
      <c r="AG157" s="139">
        <f>IF('1045Bi Dati di base lav.'!M153="",0,1)</f>
        <v>0</v>
      </c>
      <c r="AH157" s="143">
        <f t="shared" si="48"/>
        <v>0</v>
      </c>
      <c r="AI157" s="134">
        <f>IF('1045Bi Dati di base lav.'!M153="",0,'1045Bi Dati di base lav.'!M153)</f>
        <v>0</v>
      </c>
      <c r="AJ157" s="134">
        <f>IF('1045Bi Dati di base lav.'!M153="",0,'1045Bi Dati di base lav.'!O153)</f>
        <v>0</v>
      </c>
      <c r="AK157" s="158">
        <f>IF('1045Bi Dati di base lav.'!U153&gt;0,AA157,0)</f>
        <v>0</v>
      </c>
      <c r="AL157" s="140">
        <f>IF('1045Bi Dati di base lav.'!U153&gt;0,'1045Bi Dati di base lav.'!S153,0)</f>
        <v>0</v>
      </c>
      <c r="AM157" s="134">
        <f>'1045Bi Dati di base lav.'!M153</f>
        <v>0</v>
      </c>
      <c r="AN157" s="134">
        <f>'1045Bi Dati di base lav.'!O153</f>
        <v>0</v>
      </c>
      <c r="AO157" s="134">
        <f t="shared" si="49"/>
        <v>0</v>
      </c>
    </row>
    <row r="158" spans="1:41" s="135" customFormat="1" ht="16.5" customHeight="1">
      <c r="A158" s="159">
        <f>IF('1045Bi Dati di base lav.'!A154="","",'1045Bi Dati di base lav.'!A154)</f>
      </c>
      <c r="B158" s="160">
        <f>IF('1045Bi Dati di base lav.'!B154="","",'1045Bi Dati di base lav.'!B154)</f>
      </c>
      <c r="C158" s="161">
        <f>IF('1045Bi Dati di base lav.'!C154="","",'1045Bi Dati di base lav.'!C154)</f>
      </c>
      <c r="D158" s="232">
        <f>IF('1045Bi Dati di base lav.'!AF154="","",IF('1045Bi Dati di base lav.'!AF154*E158&gt;'1045Ai Domanda'!$B$28,'1045Ai Domanda'!$B$28/E158,'1045Bi Dati di base lav.'!AF154))</f>
      </c>
      <c r="E158" s="240">
        <f>IF('1045Bi Dati di base lav.'!M154="","",'1045Bi Dati di base lav.'!M154)</f>
      </c>
      <c r="F158" s="228">
        <f>IF('1045Bi Dati di base lav.'!N154="","",'1045Bi Dati di base lav.'!N154)</f>
      </c>
      <c r="G158" s="235">
        <f>IF('1045Bi Dati di base lav.'!O154="","",'1045Bi Dati di base lav.'!O154)</f>
      </c>
      <c r="H158" s="236">
        <f>IF('1045Bi Dati di base lav.'!P154="","",'1045Bi Dati di base lav.'!P154)</f>
      </c>
      <c r="I158" s="237">
        <f>IF('1045Bi Dati di base lav.'!Q154="","",'1045Bi Dati di base lav.'!Q154)</f>
      </c>
      <c r="J158" s="349">
        <f t="shared" si="35"/>
      </c>
      <c r="K158" s="240">
        <f t="shared" si="36"/>
      </c>
      <c r="L158" s="238">
        <f>IF('1045Bi Dati di base lav.'!R154="","",'1045Bi Dati di base lav.'!R154)</f>
      </c>
      <c r="M158" s="239">
        <f t="shared" si="37"/>
      </c>
      <c r="N158" s="350">
        <f t="shared" si="38"/>
      </c>
      <c r="O158" s="349">
        <f t="shared" si="39"/>
      </c>
      <c r="P158" s="240">
        <f t="shared" si="40"/>
      </c>
      <c r="Q158" s="238">
        <f t="shared" si="41"/>
      </c>
      <c r="R158" s="239">
        <f t="shared" si="42"/>
      </c>
      <c r="S158" s="240">
        <f>IF(N158="","",MAX((N158-AE158)*'1045Ai Domanda'!$B$30,0))</f>
      </c>
      <c r="T158" s="241">
        <f t="shared" si="43"/>
      </c>
      <c r="U158" s="151"/>
      <c r="V158" s="158">
        <f>IF('1045Bi Dati di base lav.'!L154="","",'1045Bi Dati di base lav.'!L154)</f>
      </c>
      <c r="W158" s="158">
        <f>IF($C158="","",'1045Ei Calcolo'!D158)</f>
      </c>
      <c r="X158" s="151">
        <f>IF(AND('1045Bi Dati di base lav.'!P154="",'1045Bi Dati di base lav.'!Q154=""),0,'1045Bi Dati di base lav.'!P154-'1045Bi Dati di base lav.'!Q154)</f>
        <v>0</v>
      </c>
      <c r="Y158" s="151">
        <f>IF(OR($C158="",'1045Bi Dati di base lav.'!M154="",F158="",'1045Bi Dati di base lav.'!O154="",X158=""),"",'1045Bi Dati di base lav.'!M154-F158-'1045Bi Dati di base lav.'!O154-X158)</f>
      </c>
      <c r="Z158" s="134">
        <f>IF(K158="","",K158-'1045Bi Dati di base lav.'!R154)</f>
      </c>
      <c r="AA158" s="134">
        <f t="shared" si="44"/>
      </c>
      <c r="AB158" s="134">
        <f t="shared" si="45"/>
      </c>
      <c r="AC158" s="134">
        <f t="shared" si="46"/>
      </c>
      <c r="AD158" s="134">
        <f>IF(OR($C158="",K158="",N158=""),"",MAX(O158+'1045Bi Dati di base lav.'!S154-N158,0))</f>
      </c>
      <c r="AE158" s="134">
        <f>'1045Bi Dati di base lav.'!S154</f>
        <v>0</v>
      </c>
      <c r="AF158" s="134">
        <f t="shared" si="47"/>
      </c>
      <c r="AG158" s="139">
        <f>IF('1045Bi Dati di base lav.'!M154="",0,1)</f>
        <v>0</v>
      </c>
      <c r="AH158" s="143">
        <f t="shared" si="48"/>
        <v>0</v>
      </c>
      <c r="AI158" s="134">
        <f>IF('1045Bi Dati di base lav.'!M154="",0,'1045Bi Dati di base lav.'!M154)</f>
        <v>0</v>
      </c>
      <c r="AJ158" s="134">
        <f>IF('1045Bi Dati di base lav.'!M154="",0,'1045Bi Dati di base lav.'!O154)</f>
        <v>0</v>
      </c>
      <c r="AK158" s="158">
        <f>IF('1045Bi Dati di base lav.'!U154&gt;0,AA158,0)</f>
        <v>0</v>
      </c>
      <c r="AL158" s="140">
        <f>IF('1045Bi Dati di base lav.'!U154&gt;0,'1045Bi Dati di base lav.'!S154,0)</f>
        <v>0</v>
      </c>
      <c r="AM158" s="134">
        <f>'1045Bi Dati di base lav.'!M154</f>
        <v>0</v>
      </c>
      <c r="AN158" s="134">
        <f>'1045Bi Dati di base lav.'!O154</f>
        <v>0</v>
      </c>
      <c r="AO158" s="134">
        <f t="shared" si="49"/>
        <v>0</v>
      </c>
    </row>
    <row r="159" spans="1:41" s="135" customFormat="1" ht="16.5" customHeight="1">
      <c r="A159" s="159">
        <f>IF('1045Bi Dati di base lav.'!A155="","",'1045Bi Dati di base lav.'!A155)</f>
      </c>
      <c r="B159" s="160">
        <f>IF('1045Bi Dati di base lav.'!B155="","",'1045Bi Dati di base lav.'!B155)</f>
      </c>
      <c r="C159" s="161">
        <f>IF('1045Bi Dati di base lav.'!C155="","",'1045Bi Dati di base lav.'!C155)</f>
      </c>
      <c r="D159" s="232">
        <f>IF('1045Bi Dati di base lav.'!AF155="","",IF('1045Bi Dati di base lav.'!AF155*E159&gt;'1045Ai Domanda'!$B$28,'1045Ai Domanda'!$B$28/E159,'1045Bi Dati di base lav.'!AF155))</f>
      </c>
      <c r="E159" s="240">
        <f>IF('1045Bi Dati di base lav.'!M155="","",'1045Bi Dati di base lav.'!M155)</f>
      </c>
      <c r="F159" s="228">
        <f>IF('1045Bi Dati di base lav.'!N155="","",'1045Bi Dati di base lav.'!N155)</f>
      </c>
      <c r="G159" s="235">
        <f>IF('1045Bi Dati di base lav.'!O155="","",'1045Bi Dati di base lav.'!O155)</f>
      </c>
      <c r="H159" s="236">
        <f>IF('1045Bi Dati di base lav.'!P155="","",'1045Bi Dati di base lav.'!P155)</f>
      </c>
      <c r="I159" s="237">
        <f>IF('1045Bi Dati di base lav.'!Q155="","",'1045Bi Dati di base lav.'!Q155)</f>
      </c>
      <c r="J159" s="349">
        <f t="shared" si="35"/>
      </c>
      <c r="K159" s="240">
        <f t="shared" si="36"/>
      </c>
      <c r="L159" s="238">
        <f>IF('1045Bi Dati di base lav.'!R155="","",'1045Bi Dati di base lav.'!R155)</f>
      </c>
      <c r="M159" s="239">
        <f t="shared" si="37"/>
      </c>
      <c r="N159" s="350">
        <f t="shared" si="38"/>
      </c>
      <c r="O159" s="349">
        <f t="shared" si="39"/>
      </c>
      <c r="P159" s="240">
        <f t="shared" si="40"/>
      </c>
      <c r="Q159" s="238">
        <f t="shared" si="41"/>
      </c>
      <c r="R159" s="239">
        <f t="shared" si="42"/>
      </c>
      <c r="S159" s="240">
        <f>IF(N159="","",MAX((N159-AE159)*'1045Ai Domanda'!$B$30,0))</f>
      </c>
      <c r="T159" s="241">
        <f t="shared" si="43"/>
      </c>
      <c r="U159" s="151"/>
      <c r="V159" s="158">
        <f>IF('1045Bi Dati di base lav.'!L155="","",'1045Bi Dati di base lav.'!L155)</f>
      </c>
      <c r="W159" s="158">
        <f>IF($C159="","",'1045Ei Calcolo'!D159)</f>
      </c>
      <c r="X159" s="151">
        <f>IF(AND('1045Bi Dati di base lav.'!P155="",'1045Bi Dati di base lav.'!Q155=""),0,'1045Bi Dati di base lav.'!P155-'1045Bi Dati di base lav.'!Q155)</f>
        <v>0</v>
      </c>
      <c r="Y159" s="151">
        <f>IF(OR($C159="",'1045Bi Dati di base lav.'!M155="",F159="",'1045Bi Dati di base lav.'!O155="",X159=""),"",'1045Bi Dati di base lav.'!M155-F159-'1045Bi Dati di base lav.'!O155-X159)</f>
      </c>
      <c r="Z159" s="134">
        <f>IF(K159="","",K159-'1045Bi Dati di base lav.'!R155)</f>
      </c>
      <c r="AA159" s="134">
        <f t="shared" si="44"/>
      </c>
      <c r="AB159" s="134">
        <f t="shared" si="45"/>
      </c>
      <c r="AC159" s="134">
        <f t="shared" si="46"/>
      </c>
      <c r="AD159" s="134">
        <f>IF(OR($C159="",K159="",N159=""),"",MAX(O159+'1045Bi Dati di base lav.'!S155-N159,0))</f>
      </c>
      <c r="AE159" s="134">
        <f>'1045Bi Dati di base lav.'!S155</f>
        <v>0</v>
      </c>
      <c r="AF159" s="134">
        <f t="shared" si="47"/>
      </c>
      <c r="AG159" s="139">
        <f>IF('1045Bi Dati di base lav.'!M155="",0,1)</f>
        <v>0</v>
      </c>
      <c r="AH159" s="143">
        <f t="shared" si="48"/>
        <v>0</v>
      </c>
      <c r="AI159" s="134">
        <f>IF('1045Bi Dati di base lav.'!M155="",0,'1045Bi Dati di base lav.'!M155)</f>
        <v>0</v>
      </c>
      <c r="AJ159" s="134">
        <f>IF('1045Bi Dati di base lav.'!M155="",0,'1045Bi Dati di base lav.'!O155)</f>
        <v>0</v>
      </c>
      <c r="AK159" s="158">
        <f>IF('1045Bi Dati di base lav.'!U155&gt;0,AA159,0)</f>
        <v>0</v>
      </c>
      <c r="AL159" s="140">
        <f>IF('1045Bi Dati di base lav.'!U155&gt;0,'1045Bi Dati di base lav.'!S155,0)</f>
        <v>0</v>
      </c>
      <c r="AM159" s="134">
        <f>'1045Bi Dati di base lav.'!M155</f>
        <v>0</v>
      </c>
      <c r="AN159" s="134">
        <f>'1045Bi Dati di base lav.'!O155</f>
        <v>0</v>
      </c>
      <c r="AO159" s="134">
        <f t="shared" si="49"/>
        <v>0</v>
      </c>
    </row>
    <row r="160" spans="1:41" s="135" customFormat="1" ht="16.5" customHeight="1">
      <c r="A160" s="159">
        <f>IF('1045Bi Dati di base lav.'!A156="","",'1045Bi Dati di base lav.'!A156)</f>
      </c>
      <c r="B160" s="160">
        <f>IF('1045Bi Dati di base lav.'!B156="","",'1045Bi Dati di base lav.'!B156)</f>
      </c>
      <c r="C160" s="161">
        <f>IF('1045Bi Dati di base lav.'!C156="","",'1045Bi Dati di base lav.'!C156)</f>
      </c>
      <c r="D160" s="232">
        <f>IF('1045Bi Dati di base lav.'!AF156="","",IF('1045Bi Dati di base lav.'!AF156*E160&gt;'1045Ai Domanda'!$B$28,'1045Ai Domanda'!$B$28/E160,'1045Bi Dati di base lav.'!AF156))</f>
      </c>
      <c r="E160" s="240">
        <f>IF('1045Bi Dati di base lav.'!M156="","",'1045Bi Dati di base lav.'!M156)</f>
      </c>
      <c r="F160" s="228">
        <f>IF('1045Bi Dati di base lav.'!N156="","",'1045Bi Dati di base lav.'!N156)</f>
      </c>
      <c r="G160" s="235">
        <f>IF('1045Bi Dati di base lav.'!O156="","",'1045Bi Dati di base lav.'!O156)</f>
      </c>
      <c r="H160" s="236">
        <f>IF('1045Bi Dati di base lav.'!P156="","",'1045Bi Dati di base lav.'!P156)</f>
      </c>
      <c r="I160" s="237">
        <f>IF('1045Bi Dati di base lav.'!Q156="","",'1045Bi Dati di base lav.'!Q156)</f>
      </c>
      <c r="J160" s="349">
        <f t="shared" si="35"/>
      </c>
      <c r="K160" s="240">
        <f t="shared" si="36"/>
      </c>
      <c r="L160" s="238">
        <f>IF('1045Bi Dati di base lav.'!R156="","",'1045Bi Dati di base lav.'!R156)</f>
      </c>
      <c r="M160" s="239">
        <f t="shared" si="37"/>
      </c>
      <c r="N160" s="350">
        <f t="shared" si="38"/>
      </c>
      <c r="O160" s="349">
        <f t="shared" si="39"/>
      </c>
      <c r="P160" s="240">
        <f t="shared" si="40"/>
      </c>
      <c r="Q160" s="238">
        <f t="shared" si="41"/>
      </c>
      <c r="R160" s="239">
        <f t="shared" si="42"/>
      </c>
      <c r="S160" s="240">
        <f>IF(N160="","",MAX((N160-AE160)*'1045Ai Domanda'!$B$30,0))</f>
      </c>
      <c r="T160" s="241">
        <f t="shared" si="43"/>
      </c>
      <c r="U160" s="151"/>
      <c r="V160" s="158">
        <f>IF('1045Bi Dati di base lav.'!L156="","",'1045Bi Dati di base lav.'!L156)</f>
      </c>
      <c r="W160" s="158">
        <f>IF($C160="","",'1045Ei Calcolo'!D160)</f>
      </c>
      <c r="X160" s="151">
        <f>IF(AND('1045Bi Dati di base lav.'!P156="",'1045Bi Dati di base lav.'!Q156=""),0,'1045Bi Dati di base lav.'!P156-'1045Bi Dati di base lav.'!Q156)</f>
        <v>0</v>
      </c>
      <c r="Y160" s="151">
        <f>IF(OR($C160="",'1045Bi Dati di base lav.'!M156="",F160="",'1045Bi Dati di base lav.'!O156="",X160=""),"",'1045Bi Dati di base lav.'!M156-F160-'1045Bi Dati di base lav.'!O156-X160)</f>
      </c>
      <c r="Z160" s="134">
        <f>IF(K160="","",K160-'1045Bi Dati di base lav.'!R156)</f>
      </c>
      <c r="AA160" s="134">
        <f t="shared" si="44"/>
      </c>
      <c r="AB160" s="134">
        <f t="shared" si="45"/>
      </c>
      <c r="AC160" s="134">
        <f t="shared" si="46"/>
      </c>
      <c r="AD160" s="134">
        <f>IF(OR($C160="",K160="",N160=""),"",MAX(O160+'1045Bi Dati di base lav.'!S156-N160,0))</f>
      </c>
      <c r="AE160" s="134">
        <f>'1045Bi Dati di base lav.'!S156</f>
        <v>0</v>
      </c>
      <c r="AF160" s="134">
        <f t="shared" si="47"/>
      </c>
      <c r="AG160" s="139">
        <f>IF('1045Bi Dati di base lav.'!M156="",0,1)</f>
        <v>0</v>
      </c>
      <c r="AH160" s="143">
        <f t="shared" si="48"/>
        <v>0</v>
      </c>
      <c r="AI160" s="134">
        <f>IF('1045Bi Dati di base lav.'!M156="",0,'1045Bi Dati di base lav.'!M156)</f>
        <v>0</v>
      </c>
      <c r="AJ160" s="134">
        <f>IF('1045Bi Dati di base lav.'!M156="",0,'1045Bi Dati di base lav.'!O156)</f>
        <v>0</v>
      </c>
      <c r="AK160" s="158">
        <f>IF('1045Bi Dati di base lav.'!U156&gt;0,AA160,0)</f>
        <v>0</v>
      </c>
      <c r="AL160" s="140">
        <f>IF('1045Bi Dati di base lav.'!U156&gt;0,'1045Bi Dati di base lav.'!S156,0)</f>
        <v>0</v>
      </c>
      <c r="AM160" s="134">
        <f>'1045Bi Dati di base lav.'!M156</f>
        <v>0</v>
      </c>
      <c r="AN160" s="134">
        <f>'1045Bi Dati di base lav.'!O156</f>
        <v>0</v>
      </c>
      <c r="AO160" s="134">
        <f t="shared" si="49"/>
        <v>0</v>
      </c>
    </row>
    <row r="161" spans="1:41" s="135" customFormat="1" ht="16.5" customHeight="1">
      <c r="A161" s="159">
        <f>IF('1045Bi Dati di base lav.'!A157="","",'1045Bi Dati di base lav.'!A157)</f>
      </c>
      <c r="B161" s="160">
        <f>IF('1045Bi Dati di base lav.'!B157="","",'1045Bi Dati di base lav.'!B157)</f>
      </c>
      <c r="C161" s="161">
        <f>IF('1045Bi Dati di base lav.'!C157="","",'1045Bi Dati di base lav.'!C157)</f>
      </c>
      <c r="D161" s="232">
        <f>IF('1045Bi Dati di base lav.'!AF157="","",IF('1045Bi Dati di base lav.'!AF157*E161&gt;'1045Ai Domanda'!$B$28,'1045Ai Domanda'!$B$28/E161,'1045Bi Dati di base lav.'!AF157))</f>
      </c>
      <c r="E161" s="240">
        <f>IF('1045Bi Dati di base lav.'!M157="","",'1045Bi Dati di base lav.'!M157)</f>
      </c>
      <c r="F161" s="228">
        <f>IF('1045Bi Dati di base lav.'!N157="","",'1045Bi Dati di base lav.'!N157)</f>
      </c>
      <c r="G161" s="235">
        <f>IF('1045Bi Dati di base lav.'!O157="","",'1045Bi Dati di base lav.'!O157)</f>
      </c>
      <c r="H161" s="236">
        <f>IF('1045Bi Dati di base lav.'!P157="","",'1045Bi Dati di base lav.'!P157)</f>
      </c>
      <c r="I161" s="237">
        <f>IF('1045Bi Dati di base lav.'!Q157="","",'1045Bi Dati di base lav.'!Q157)</f>
      </c>
      <c r="J161" s="349">
        <f t="shared" si="35"/>
      </c>
      <c r="K161" s="240">
        <f t="shared" si="36"/>
      </c>
      <c r="L161" s="238">
        <f>IF('1045Bi Dati di base lav.'!R157="","",'1045Bi Dati di base lav.'!R157)</f>
      </c>
      <c r="M161" s="239">
        <f t="shared" si="37"/>
      </c>
      <c r="N161" s="350">
        <f t="shared" si="38"/>
      </c>
      <c r="O161" s="349">
        <f t="shared" si="39"/>
      </c>
      <c r="P161" s="240">
        <f t="shared" si="40"/>
      </c>
      <c r="Q161" s="238">
        <f t="shared" si="41"/>
      </c>
      <c r="R161" s="239">
        <f t="shared" si="42"/>
      </c>
      <c r="S161" s="240">
        <f>IF(N161="","",MAX((N161-AE161)*'1045Ai Domanda'!$B$30,0))</f>
      </c>
      <c r="T161" s="241">
        <f t="shared" si="43"/>
      </c>
      <c r="U161" s="151"/>
      <c r="V161" s="158">
        <f>IF('1045Bi Dati di base lav.'!L157="","",'1045Bi Dati di base lav.'!L157)</f>
      </c>
      <c r="W161" s="158">
        <f>IF($C161="","",'1045Ei Calcolo'!D161)</f>
      </c>
      <c r="X161" s="151">
        <f>IF(AND('1045Bi Dati di base lav.'!P157="",'1045Bi Dati di base lav.'!Q157=""),0,'1045Bi Dati di base lav.'!P157-'1045Bi Dati di base lav.'!Q157)</f>
        <v>0</v>
      </c>
      <c r="Y161" s="151">
        <f>IF(OR($C161="",'1045Bi Dati di base lav.'!M157="",F161="",'1045Bi Dati di base lav.'!O157="",X161=""),"",'1045Bi Dati di base lav.'!M157-F161-'1045Bi Dati di base lav.'!O157-X161)</f>
      </c>
      <c r="Z161" s="134">
        <f>IF(K161="","",K161-'1045Bi Dati di base lav.'!R157)</f>
      </c>
      <c r="AA161" s="134">
        <f t="shared" si="44"/>
      </c>
      <c r="AB161" s="134">
        <f t="shared" si="45"/>
      </c>
      <c r="AC161" s="134">
        <f t="shared" si="46"/>
      </c>
      <c r="AD161" s="134">
        <f>IF(OR($C161="",K161="",N161=""),"",MAX(O161+'1045Bi Dati di base lav.'!S157-N161,0))</f>
      </c>
      <c r="AE161" s="134">
        <f>'1045Bi Dati di base lav.'!S157</f>
        <v>0</v>
      </c>
      <c r="AF161" s="134">
        <f t="shared" si="47"/>
      </c>
      <c r="AG161" s="139">
        <f>IF('1045Bi Dati di base lav.'!M157="",0,1)</f>
        <v>0</v>
      </c>
      <c r="AH161" s="143">
        <f t="shared" si="48"/>
        <v>0</v>
      </c>
      <c r="AI161" s="134">
        <f>IF('1045Bi Dati di base lav.'!M157="",0,'1045Bi Dati di base lav.'!M157)</f>
        <v>0</v>
      </c>
      <c r="AJ161" s="134">
        <f>IF('1045Bi Dati di base lav.'!M157="",0,'1045Bi Dati di base lav.'!O157)</f>
        <v>0</v>
      </c>
      <c r="AK161" s="158">
        <f>IF('1045Bi Dati di base lav.'!U157&gt;0,AA161,0)</f>
        <v>0</v>
      </c>
      <c r="AL161" s="140">
        <f>IF('1045Bi Dati di base lav.'!U157&gt;0,'1045Bi Dati di base lav.'!S157,0)</f>
        <v>0</v>
      </c>
      <c r="AM161" s="134">
        <f>'1045Bi Dati di base lav.'!M157</f>
        <v>0</v>
      </c>
      <c r="AN161" s="134">
        <f>'1045Bi Dati di base lav.'!O157</f>
        <v>0</v>
      </c>
      <c r="AO161" s="134">
        <f t="shared" si="49"/>
        <v>0</v>
      </c>
    </row>
    <row r="162" spans="1:41" s="135" customFormat="1" ht="16.5" customHeight="1">
      <c r="A162" s="159">
        <f>IF('1045Bi Dati di base lav.'!A158="","",'1045Bi Dati di base lav.'!A158)</f>
      </c>
      <c r="B162" s="160">
        <f>IF('1045Bi Dati di base lav.'!B158="","",'1045Bi Dati di base lav.'!B158)</f>
      </c>
      <c r="C162" s="161">
        <f>IF('1045Bi Dati di base lav.'!C158="","",'1045Bi Dati di base lav.'!C158)</f>
      </c>
      <c r="D162" s="232">
        <f>IF('1045Bi Dati di base lav.'!AF158="","",IF('1045Bi Dati di base lav.'!AF158*E162&gt;'1045Ai Domanda'!$B$28,'1045Ai Domanda'!$B$28/E162,'1045Bi Dati di base lav.'!AF158))</f>
      </c>
      <c r="E162" s="240">
        <f>IF('1045Bi Dati di base lav.'!M158="","",'1045Bi Dati di base lav.'!M158)</f>
      </c>
      <c r="F162" s="228">
        <f>IF('1045Bi Dati di base lav.'!N158="","",'1045Bi Dati di base lav.'!N158)</f>
      </c>
      <c r="G162" s="235">
        <f>IF('1045Bi Dati di base lav.'!O158="","",'1045Bi Dati di base lav.'!O158)</f>
      </c>
      <c r="H162" s="236">
        <f>IF('1045Bi Dati di base lav.'!P158="","",'1045Bi Dati di base lav.'!P158)</f>
      </c>
      <c r="I162" s="237">
        <f>IF('1045Bi Dati di base lav.'!Q158="","",'1045Bi Dati di base lav.'!Q158)</f>
      </c>
      <c r="J162" s="349">
        <f t="shared" si="35"/>
      </c>
      <c r="K162" s="240">
        <f t="shared" si="36"/>
      </c>
      <c r="L162" s="238">
        <f>IF('1045Bi Dati di base lav.'!R158="","",'1045Bi Dati di base lav.'!R158)</f>
      </c>
      <c r="M162" s="239">
        <f t="shared" si="37"/>
      </c>
      <c r="N162" s="350">
        <f t="shared" si="38"/>
      </c>
      <c r="O162" s="349">
        <f t="shared" si="39"/>
      </c>
      <c r="P162" s="240">
        <f t="shared" si="40"/>
      </c>
      <c r="Q162" s="238">
        <f t="shared" si="41"/>
      </c>
      <c r="R162" s="239">
        <f t="shared" si="42"/>
      </c>
      <c r="S162" s="240">
        <f>IF(N162="","",MAX((N162-AE162)*'1045Ai Domanda'!$B$30,0))</f>
      </c>
      <c r="T162" s="241">
        <f t="shared" si="43"/>
      </c>
      <c r="U162" s="151"/>
      <c r="V162" s="158">
        <f>IF('1045Bi Dati di base lav.'!L158="","",'1045Bi Dati di base lav.'!L158)</f>
      </c>
      <c r="W162" s="158">
        <f>IF($C162="","",'1045Ei Calcolo'!D162)</f>
      </c>
      <c r="X162" s="151">
        <f>IF(AND('1045Bi Dati di base lav.'!P158="",'1045Bi Dati di base lav.'!Q158=""),0,'1045Bi Dati di base lav.'!P158-'1045Bi Dati di base lav.'!Q158)</f>
        <v>0</v>
      </c>
      <c r="Y162" s="151">
        <f>IF(OR($C162="",'1045Bi Dati di base lav.'!M158="",F162="",'1045Bi Dati di base lav.'!O158="",X162=""),"",'1045Bi Dati di base lav.'!M158-F162-'1045Bi Dati di base lav.'!O158-X162)</f>
      </c>
      <c r="Z162" s="134">
        <f>IF(K162="","",K162-'1045Bi Dati di base lav.'!R158)</f>
      </c>
      <c r="AA162" s="134">
        <f t="shared" si="44"/>
      </c>
      <c r="AB162" s="134">
        <f t="shared" si="45"/>
      </c>
      <c r="AC162" s="134">
        <f t="shared" si="46"/>
      </c>
      <c r="AD162" s="134">
        <f>IF(OR($C162="",K162="",N162=""),"",MAX(O162+'1045Bi Dati di base lav.'!S158-N162,0))</f>
      </c>
      <c r="AE162" s="134">
        <f>'1045Bi Dati di base lav.'!S158</f>
        <v>0</v>
      </c>
      <c r="AF162" s="134">
        <f t="shared" si="47"/>
      </c>
      <c r="AG162" s="139">
        <f>IF('1045Bi Dati di base lav.'!M158="",0,1)</f>
        <v>0</v>
      </c>
      <c r="AH162" s="143">
        <f t="shared" si="48"/>
        <v>0</v>
      </c>
      <c r="AI162" s="134">
        <f>IF('1045Bi Dati di base lav.'!M158="",0,'1045Bi Dati di base lav.'!M158)</f>
        <v>0</v>
      </c>
      <c r="AJ162" s="134">
        <f>IF('1045Bi Dati di base lav.'!M158="",0,'1045Bi Dati di base lav.'!O158)</f>
        <v>0</v>
      </c>
      <c r="AK162" s="158">
        <f>IF('1045Bi Dati di base lav.'!U158&gt;0,AA162,0)</f>
        <v>0</v>
      </c>
      <c r="AL162" s="140">
        <f>IF('1045Bi Dati di base lav.'!U158&gt;0,'1045Bi Dati di base lav.'!S158,0)</f>
        <v>0</v>
      </c>
      <c r="AM162" s="134">
        <f>'1045Bi Dati di base lav.'!M158</f>
        <v>0</v>
      </c>
      <c r="AN162" s="134">
        <f>'1045Bi Dati di base lav.'!O158</f>
        <v>0</v>
      </c>
      <c r="AO162" s="134">
        <f t="shared" si="49"/>
        <v>0</v>
      </c>
    </row>
    <row r="163" spans="1:41" s="135" customFormat="1" ht="16.5" customHeight="1">
      <c r="A163" s="159">
        <f>IF('1045Bi Dati di base lav.'!A159="","",'1045Bi Dati di base lav.'!A159)</f>
      </c>
      <c r="B163" s="160">
        <f>IF('1045Bi Dati di base lav.'!B159="","",'1045Bi Dati di base lav.'!B159)</f>
      </c>
      <c r="C163" s="161">
        <f>IF('1045Bi Dati di base lav.'!C159="","",'1045Bi Dati di base lav.'!C159)</f>
      </c>
      <c r="D163" s="232">
        <f>IF('1045Bi Dati di base lav.'!AF159="","",IF('1045Bi Dati di base lav.'!AF159*E163&gt;'1045Ai Domanda'!$B$28,'1045Ai Domanda'!$B$28/E163,'1045Bi Dati di base lav.'!AF159))</f>
      </c>
      <c r="E163" s="240">
        <f>IF('1045Bi Dati di base lav.'!M159="","",'1045Bi Dati di base lav.'!M159)</f>
      </c>
      <c r="F163" s="228">
        <f>IF('1045Bi Dati di base lav.'!N159="","",'1045Bi Dati di base lav.'!N159)</f>
      </c>
      <c r="G163" s="235">
        <f>IF('1045Bi Dati di base lav.'!O159="","",'1045Bi Dati di base lav.'!O159)</f>
      </c>
      <c r="H163" s="236">
        <f>IF('1045Bi Dati di base lav.'!P159="","",'1045Bi Dati di base lav.'!P159)</f>
      </c>
      <c r="I163" s="237">
        <f>IF('1045Bi Dati di base lav.'!Q159="","",'1045Bi Dati di base lav.'!Q159)</f>
      </c>
      <c r="J163" s="349">
        <f t="shared" si="35"/>
      </c>
      <c r="K163" s="240">
        <f t="shared" si="36"/>
      </c>
      <c r="L163" s="238">
        <f>IF('1045Bi Dati di base lav.'!R159="","",'1045Bi Dati di base lav.'!R159)</f>
      </c>
      <c r="M163" s="239">
        <f t="shared" si="37"/>
      </c>
      <c r="N163" s="350">
        <f t="shared" si="38"/>
      </c>
      <c r="O163" s="349">
        <f t="shared" si="39"/>
      </c>
      <c r="P163" s="240">
        <f t="shared" si="40"/>
      </c>
      <c r="Q163" s="238">
        <f t="shared" si="41"/>
      </c>
      <c r="R163" s="239">
        <f t="shared" si="42"/>
      </c>
      <c r="S163" s="240">
        <f>IF(N163="","",MAX((N163-AE163)*'1045Ai Domanda'!$B$30,0))</f>
      </c>
      <c r="T163" s="241">
        <f t="shared" si="43"/>
      </c>
      <c r="U163" s="151"/>
      <c r="V163" s="158">
        <f>IF('1045Bi Dati di base lav.'!L159="","",'1045Bi Dati di base lav.'!L159)</f>
      </c>
      <c r="W163" s="158">
        <f>IF($C163="","",'1045Ei Calcolo'!D163)</f>
      </c>
      <c r="X163" s="151">
        <f>IF(AND('1045Bi Dati di base lav.'!P159="",'1045Bi Dati di base lav.'!Q159=""),0,'1045Bi Dati di base lav.'!P159-'1045Bi Dati di base lav.'!Q159)</f>
        <v>0</v>
      </c>
      <c r="Y163" s="151">
        <f>IF(OR($C163="",'1045Bi Dati di base lav.'!M159="",F163="",'1045Bi Dati di base lav.'!O159="",X163=""),"",'1045Bi Dati di base lav.'!M159-F163-'1045Bi Dati di base lav.'!O159-X163)</f>
      </c>
      <c r="Z163" s="134">
        <f>IF(K163="","",K163-'1045Bi Dati di base lav.'!R159)</f>
      </c>
      <c r="AA163" s="134">
        <f t="shared" si="44"/>
      </c>
      <c r="AB163" s="134">
        <f t="shared" si="45"/>
      </c>
      <c r="AC163" s="134">
        <f t="shared" si="46"/>
      </c>
      <c r="AD163" s="134">
        <f>IF(OR($C163="",K163="",N163=""),"",MAX(O163+'1045Bi Dati di base lav.'!S159-N163,0))</f>
      </c>
      <c r="AE163" s="134">
        <f>'1045Bi Dati di base lav.'!S159</f>
        <v>0</v>
      </c>
      <c r="AF163" s="134">
        <f t="shared" si="47"/>
      </c>
      <c r="AG163" s="139">
        <f>IF('1045Bi Dati di base lav.'!M159="",0,1)</f>
        <v>0</v>
      </c>
      <c r="AH163" s="143">
        <f t="shared" si="48"/>
        <v>0</v>
      </c>
      <c r="AI163" s="134">
        <f>IF('1045Bi Dati di base lav.'!M159="",0,'1045Bi Dati di base lav.'!M159)</f>
        <v>0</v>
      </c>
      <c r="AJ163" s="134">
        <f>IF('1045Bi Dati di base lav.'!M159="",0,'1045Bi Dati di base lav.'!O159)</f>
        <v>0</v>
      </c>
      <c r="AK163" s="158">
        <f>IF('1045Bi Dati di base lav.'!U159&gt;0,AA163,0)</f>
        <v>0</v>
      </c>
      <c r="AL163" s="140">
        <f>IF('1045Bi Dati di base lav.'!U159&gt;0,'1045Bi Dati di base lav.'!S159,0)</f>
        <v>0</v>
      </c>
      <c r="AM163" s="134">
        <f>'1045Bi Dati di base lav.'!M159</f>
        <v>0</v>
      </c>
      <c r="AN163" s="134">
        <f>'1045Bi Dati di base lav.'!O159</f>
        <v>0</v>
      </c>
      <c r="AO163" s="134">
        <f t="shared" si="49"/>
        <v>0</v>
      </c>
    </row>
    <row r="164" spans="1:41" s="135" customFormat="1" ht="16.5" customHeight="1">
      <c r="A164" s="159">
        <f>IF('1045Bi Dati di base lav.'!A160="","",'1045Bi Dati di base lav.'!A160)</f>
      </c>
      <c r="B164" s="160">
        <f>IF('1045Bi Dati di base lav.'!B160="","",'1045Bi Dati di base lav.'!B160)</f>
      </c>
      <c r="C164" s="161">
        <f>IF('1045Bi Dati di base lav.'!C160="","",'1045Bi Dati di base lav.'!C160)</f>
      </c>
      <c r="D164" s="232">
        <f>IF('1045Bi Dati di base lav.'!AF160="","",IF('1045Bi Dati di base lav.'!AF160*E164&gt;'1045Ai Domanda'!$B$28,'1045Ai Domanda'!$B$28/E164,'1045Bi Dati di base lav.'!AF160))</f>
      </c>
      <c r="E164" s="240">
        <f>IF('1045Bi Dati di base lav.'!M160="","",'1045Bi Dati di base lav.'!M160)</f>
      </c>
      <c r="F164" s="228">
        <f>IF('1045Bi Dati di base lav.'!N160="","",'1045Bi Dati di base lav.'!N160)</f>
      </c>
      <c r="G164" s="235">
        <f>IF('1045Bi Dati di base lav.'!O160="","",'1045Bi Dati di base lav.'!O160)</f>
      </c>
      <c r="H164" s="236">
        <f>IF('1045Bi Dati di base lav.'!P160="","",'1045Bi Dati di base lav.'!P160)</f>
      </c>
      <c r="I164" s="237">
        <f>IF('1045Bi Dati di base lav.'!Q160="","",'1045Bi Dati di base lav.'!Q160)</f>
      </c>
      <c r="J164" s="349">
        <f t="shared" si="35"/>
      </c>
      <c r="K164" s="240">
        <f t="shared" si="36"/>
      </c>
      <c r="L164" s="238">
        <f>IF('1045Bi Dati di base lav.'!R160="","",'1045Bi Dati di base lav.'!R160)</f>
      </c>
      <c r="M164" s="239">
        <f t="shared" si="37"/>
      </c>
      <c r="N164" s="350">
        <f t="shared" si="38"/>
      </c>
      <c r="O164" s="349">
        <f t="shared" si="39"/>
      </c>
      <c r="P164" s="240">
        <f t="shared" si="40"/>
      </c>
      <c r="Q164" s="238">
        <f t="shared" si="41"/>
      </c>
      <c r="R164" s="239">
        <f t="shared" si="42"/>
      </c>
      <c r="S164" s="240">
        <f>IF(N164="","",MAX((N164-AE164)*'1045Ai Domanda'!$B$30,0))</f>
      </c>
      <c r="T164" s="241">
        <f t="shared" si="43"/>
      </c>
      <c r="U164" s="151"/>
      <c r="V164" s="158">
        <f>IF('1045Bi Dati di base lav.'!L160="","",'1045Bi Dati di base lav.'!L160)</f>
      </c>
      <c r="W164" s="158">
        <f>IF($C164="","",'1045Ei Calcolo'!D164)</f>
      </c>
      <c r="X164" s="151">
        <f>IF(AND('1045Bi Dati di base lav.'!P160="",'1045Bi Dati di base lav.'!Q160=""),0,'1045Bi Dati di base lav.'!P160-'1045Bi Dati di base lav.'!Q160)</f>
        <v>0</v>
      </c>
      <c r="Y164" s="151">
        <f>IF(OR($C164="",'1045Bi Dati di base lav.'!M160="",F164="",'1045Bi Dati di base lav.'!O160="",X164=""),"",'1045Bi Dati di base lav.'!M160-F164-'1045Bi Dati di base lav.'!O160-X164)</f>
      </c>
      <c r="Z164" s="134">
        <f>IF(K164="","",K164-'1045Bi Dati di base lav.'!R160)</f>
      </c>
      <c r="AA164" s="134">
        <f t="shared" si="44"/>
      </c>
      <c r="AB164" s="134">
        <f t="shared" si="45"/>
      </c>
      <c r="AC164" s="134">
        <f t="shared" si="46"/>
      </c>
      <c r="AD164" s="134">
        <f>IF(OR($C164="",K164="",N164=""),"",MAX(O164+'1045Bi Dati di base lav.'!S160-N164,0))</f>
      </c>
      <c r="AE164" s="134">
        <f>'1045Bi Dati di base lav.'!S160</f>
        <v>0</v>
      </c>
      <c r="AF164" s="134">
        <f t="shared" si="47"/>
      </c>
      <c r="AG164" s="139">
        <f>IF('1045Bi Dati di base lav.'!M160="",0,1)</f>
        <v>0</v>
      </c>
      <c r="AH164" s="143">
        <f t="shared" si="48"/>
        <v>0</v>
      </c>
      <c r="AI164" s="134">
        <f>IF('1045Bi Dati di base lav.'!M160="",0,'1045Bi Dati di base lav.'!M160)</f>
        <v>0</v>
      </c>
      <c r="AJ164" s="134">
        <f>IF('1045Bi Dati di base lav.'!M160="",0,'1045Bi Dati di base lav.'!O160)</f>
        <v>0</v>
      </c>
      <c r="AK164" s="158">
        <f>IF('1045Bi Dati di base lav.'!U160&gt;0,AA164,0)</f>
        <v>0</v>
      </c>
      <c r="AL164" s="140">
        <f>IF('1045Bi Dati di base lav.'!U160&gt;0,'1045Bi Dati di base lav.'!S160,0)</f>
        <v>0</v>
      </c>
      <c r="AM164" s="134">
        <f>'1045Bi Dati di base lav.'!M160</f>
        <v>0</v>
      </c>
      <c r="AN164" s="134">
        <f>'1045Bi Dati di base lav.'!O160</f>
        <v>0</v>
      </c>
      <c r="AO164" s="134">
        <f t="shared" si="49"/>
        <v>0</v>
      </c>
    </row>
    <row r="165" spans="1:41" s="135" customFormat="1" ht="16.5" customHeight="1">
      <c r="A165" s="159">
        <f>IF('1045Bi Dati di base lav.'!A161="","",'1045Bi Dati di base lav.'!A161)</f>
      </c>
      <c r="B165" s="160">
        <f>IF('1045Bi Dati di base lav.'!B161="","",'1045Bi Dati di base lav.'!B161)</f>
      </c>
      <c r="C165" s="161">
        <f>IF('1045Bi Dati di base lav.'!C161="","",'1045Bi Dati di base lav.'!C161)</f>
      </c>
      <c r="D165" s="232">
        <f>IF('1045Bi Dati di base lav.'!AF161="","",IF('1045Bi Dati di base lav.'!AF161*E165&gt;'1045Ai Domanda'!$B$28,'1045Ai Domanda'!$B$28/E165,'1045Bi Dati di base lav.'!AF161))</f>
      </c>
      <c r="E165" s="240">
        <f>IF('1045Bi Dati di base lav.'!M161="","",'1045Bi Dati di base lav.'!M161)</f>
      </c>
      <c r="F165" s="228">
        <f>IF('1045Bi Dati di base lav.'!N161="","",'1045Bi Dati di base lav.'!N161)</f>
      </c>
      <c r="G165" s="235">
        <f>IF('1045Bi Dati di base lav.'!O161="","",'1045Bi Dati di base lav.'!O161)</f>
      </c>
      <c r="H165" s="236">
        <f>IF('1045Bi Dati di base lav.'!P161="","",'1045Bi Dati di base lav.'!P161)</f>
      </c>
      <c r="I165" s="237">
        <f>IF('1045Bi Dati di base lav.'!Q161="","",'1045Bi Dati di base lav.'!Q161)</f>
      </c>
      <c r="J165" s="349">
        <f t="shared" si="35"/>
      </c>
      <c r="K165" s="240">
        <f t="shared" si="36"/>
      </c>
      <c r="L165" s="238">
        <f>IF('1045Bi Dati di base lav.'!R161="","",'1045Bi Dati di base lav.'!R161)</f>
      </c>
      <c r="M165" s="239">
        <f t="shared" si="37"/>
      </c>
      <c r="N165" s="350">
        <f t="shared" si="38"/>
      </c>
      <c r="O165" s="349">
        <f t="shared" si="39"/>
      </c>
      <c r="P165" s="240">
        <f t="shared" si="40"/>
      </c>
      <c r="Q165" s="238">
        <f t="shared" si="41"/>
      </c>
      <c r="R165" s="239">
        <f t="shared" si="42"/>
      </c>
      <c r="S165" s="240">
        <f>IF(N165="","",MAX((N165-AE165)*'1045Ai Domanda'!$B$30,0))</f>
      </c>
      <c r="T165" s="241">
        <f t="shared" si="43"/>
      </c>
      <c r="U165" s="151"/>
      <c r="V165" s="158">
        <f>IF('1045Bi Dati di base lav.'!L161="","",'1045Bi Dati di base lav.'!L161)</f>
      </c>
      <c r="W165" s="158">
        <f>IF($C165="","",'1045Ei Calcolo'!D165)</f>
      </c>
      <c r="X165" s="151">
        <f>IF(AND('1045Bi Dati di base lav.'!P161="",'1045Bi Dati di base lav.'!Q161=""),0,'1045Bi Dati di base lav.'!P161-'1045Bi Dati di base lav.'!Q161)</f>
        <v>0</v>
      </c>
      <c r="Y165" s="151">
        <f>IF(OR($C165="",'1045Bi Dati di base lav.'!M161="",F165="",'1045Bi Dati di base lav.'!O161="",X165=""),"",'1045Bi Dati di base lav.'!M161-F165-'1045Bi Dati di base lav.'!O161-X165)</f>
      </c>
      <c r="Z165" s="134">
        <f>IF(K165="","",K165-'1045Bi Dati di base lav.'!R161)</f>
      </c>
      <c r="AA165" s="134">
        <f t="shared" si="44"/>
      </c>
      <c r="AB165" s="134">
        <f t="shared" si="45"/>
      </c>
      <c r="AC165" s="134">
        <f t="shared" si="46"/>
      </c>
      <c r="AD165" s="134">
        <f>IF(OR($C165="",K165="",N165=""),"",MAX(O165+'1045Bi Dati di base lav.'!S161-N165,0))</f>
      </c>
      <c r="AE165" s="134">
        <f>'1045Bi Dati di base lav.'!S161</f>
        <v>0</v>
      </c>
      <c r="AF165" s="134">
        <f t="shared" si="47"/>
      </c>
      <c r="AG165" s="139">
        <f>IF('1045Bi Dati di base lav.'!M161="",0,1)</f>
        <v>0</v>
      </c>
      <c r="AH165" s="143">
        <f t="shared" si="48"/>
        <v>0</v>
      </c>
      <c r="AI165" s="134">
        <f>IF('1045Bi Dati di base lav.'!M161="",0,'1045Bi Dati di base lav.'!M161)</f>
        <v>0</v>
      </c>
      <c r="AJ165" s="134">
        <f>IF('1045Bi Dati di base lav.'!M161="",0,'1045Bi Dati di base lav.'!O161)</f>
        <v>0</v>
      </c>
      <c r="AK165" s="158">
        <f>IF('1045Bi Dati di base lav.'!U161&gt;0,AA165,0)</f>
        <v>0</v>
      </c>
      <c r="AL165" s="140">
        <f>IF('1045Bi Dati di base lav.'!U161&gt;0,'1045Bi Dati di base lav.'!S161,0)</f>
        <v>0</v>
      </c>
      <c r="AM165" s="134">
        <f>'1045Bi Dati di base lav.'!M161</f>
        <v>0</v>
      </c>
      <c r="AN165" s="134">
        <f>'1045Bi Dati di base lav.'!O161</f>
        <v>0</v>
      </c>
      <c r="AO165" s="134">
        <f t="shared" si="49"/>
        <v>0</v>
      </c>
    </row>
    <row r="166" spans="1:41" s="135" customFormat="1" ht="16.5" customHeight="1">
      <c r="A166" s="159">
        <f>IF('1045Bi Dati di base lav.'!A162="","",'1045Bi Dati di base lav.'!A162)</f>
      </c>
      <c r="B166" s="160">
        <f>IF('1045Bi Dati di base lav.'!B162="","",'1045Bi Dati di base lav.'!B162)</f>
      </c>
      <c r="C166" s="161">
        <f>IF('1045Bi Dati di base lav.'!C162="","",'1045Bi Dati di base lav.'!C162)</f>
      </c>
      <c r="D166" s="232">
        <f>IF('1045Bi Dati di base lav.'!AF162="","",IF('1045Bi Dati di base lav.'!AF162*E166&gt;'1045Ai Domanda'!$B$28,'1045Ai Domanda'!$B$28/E166,'1045Bi Dati di base lav.'!AF162))</f>
      </c>
      <c r="E166" s="240">
        <f>IF('1045Bi Dati di base lav.'!M162="","",'1045Bi Dati di base lav.'!M162)</f>
      </c>
      <c r="F166" s="228">
        <f>IF('1045Bi Dati di base lav.'!N162="","",'1045Bi Dati di base lav.'!N162)</f>
      </c>
      <c r="G166" s="235">
        <f>IF('1045Bi Dati di base lav.'!O162="","",'1045Bi Dati di base lav.'!O162)</f>
      </c>
      <c r="H166" s="236">
        <f>IF('1045Bi Dati di base lav.'!P162="","",'1045Bi Dati di base lav.'!P162)</f>
      </c>
      <c r="I166" s="237">
        <f>IF('1045Bi Dati di base lav.'!Q162="","",'1045Bi Dati di base lav.'!Q162)</f>
      </c>
      <c r="J166" s="349">
        <f t="shared" si="35"/>
      </c>
      <c r="K166" s="240">
        <f t="shared" si="36"/>
      </c>
      <c r="L166" s="238">
        <f>IF('1045Bi Dati di base lav.'!R162="","",'1045Bi Dati di base lav.'!R162)</f>
      </c>
      <c r="M166" s="239">
        <f t="shared" si="37"/>
      </c>
      <c r="N166" s="350">
        <f t="shared" si="38"/>
      </c>
      <c r="O166" s="349">
        <f t="shared" si="39"/>
      </c>
      <c r="P166" s="240">
        <f t="shared" si="40"/>
      </c>
      <c r="Q166" s="238">
        <f t="shared" si="41"/>
      </c>
      <c r="R166" s="239">
        <f t="shared" si="42"/>
      </c>
      <c r="S166" s="240">
        <f>IF(N166="","",MAX((N166-AE166)*'1045Ai Domanda'!$B$30,0))</f>
      </c>
      <c r="T166" s="241">
        <f t="shared" si="43"/>
      </c>
      <c r="U166" s="151"/>
      <c r="V166" s="158">
        <f>IF('1045Bi Dati di base lav.'!L162="","",'1045Bi Dati di base lav.'!L162)</f>
      </c>
      <c r="W166" s="158">
        <f>IF($C166="","",'1045Ei Calcolo'!D166)</f>
      </c>
      <c r="X166" s="151">
        <f>IF(AND('1045Bi Dati di base lav.'!P162="",'1045Bi Dati di base lav.'!Q162=""),0,'1045Bi Dati di base lav.'!P162-'1045Bi Dati di base lav.'!Q162)</f>
        <v>0</v>
      </c>
      <c r="Y166" s="151">
        <f>IF(OR($C166="",'1045Bi Dati di base lav.'!M162="",F166="",'1045Bi Dati di base lav.'!O162="",X166=""),"",'1045Bi Dati di base lav.'!M162-F166-'1045Bi Dati di base lav.'!O162-X166)</f>
      </c>
      <c r="Z166" s="134">
        <f>IF(K166="","",K166-'1045Bi Dati di base lav.'!R162)</f>
      </c>
      <c r="AA166" s="134">
        <f t="shared" si="44"/>
      </c>
      <c r="AB166" s="134">
        <f t="shared" si="45"/>
      </c>
      <c r="AC166" s="134">
        <f t="shared" si="46"/>
      </c>
      <c r="AD166" s="134">
        <f>IF(OR($C166="",K166="",N166=""),"",MAX(O166+'1045Bi Dati di base lav.'!S162-N166,0))</f>
      </c>
      <c r="AE166" s="134">
        <f>'1045Bi Dati di base lav.'!S162</f>
        <v>0</v>
      </c>
      <c r="AF166" s="134">
        <f t="shared" si="47"/>
      </c>
      <c r="AG166" s="139">
        <f>IF('1045Bi Dati di base lav.'!M162="",0,1)</f>
        <v>0</v>
      </c>
      <c r="AH166" s="143">
        <f t="shared" si="48"/>
        <v>0</v>
      </c>
      <c r="AI166" s="134">
        <f>IF('1045Bi Dati di base lav.'!M162="",0,'1045Bi Dati di base lav.'!M162)</f>
        <v>0</v>
      </c>
      <c r="AJ166" s="134">
        <f>IF('1045Bi Dati di base lav.'!M162="",0,'1045Bi Dati di base lav.'!O162)</f>
        <v>0</v>
      </c>
      <c r="AK166" s="158">
        <f>IF('1045Bi Dati di base lav.'!U162&gt;0,AA166,0)</f>
        <v>0</v>
      </c>
      <c r="AL166" s="140">
        <f>IF('1045Bi Dati di base lav.'!U162&gt;0,'1045Bi Dati di base lav.'!S162,0)</f>
        <v>0</v>
      </c>
      <c r="AM166" s="134">
        <f>'1045Bi Dati di base lav.'!M162</f>
        <v>0</v>
      </c>
      <c r="AN166" s="134">
        <f>'1045Bi Dati di base lav.'!O162</f>
        <v>0</v>
      </c>
      <c r="AO166" s="134">
        <f t="shared" si="49"/>
        <v>0</v>
      </c>
    </row>
    <row r="167" spans="1:41" s="135" customFormat="1" ht="16.5" customHeight="1">
      <c r="A167" s="159">
        <f>IF('1045Bi Dati di base lav.'!A163="","",'1045Bi Dati di base lav.'!A163)</f>
      </c>
      <c r="B167" s="160">
        <f>IF('1045Bi Dati di base lav.'!B163="","",'1045Bi Dati di base lav.'!B163)</f>
      </c>
      <c r="C167" s="161">
        <f>IF('1045Bi Dati di base lav.'!C163="","",'1045Bi Dati di base lav.'!C163)</f>
      </c>
      <c r="D167" s="232">
        <f>IF('1045Bi Dati di base lav.'!AF163="","",IF('1045Bi Dati di base lav.'!AF163*E167&gt;'1045Ai Domanda'!$B$28,'1045Ai Domanda'!$B$28/E167,'1045Bi Dati di base lav.'!AF163))</f>
      </c>
      <c r="E167" s="240">
        <f>IF('1045Bi Dati di base lav.'!M163="","",'1045Bi Dati di base lav.'!M163)</f>
      </c>
      <c r="F167" s="228">
        <f>IF('1045Bi Dati di base lav.'!N163="","",'1045Bi Dati di base lav.'!N163)</f>
      </c>
      <c r="G167" s="235">
        <f>IF('1045Bi Dati di base lav.'!O163="","",'1045Bi Dati di base lav.'!O163)</f>
      </c>
      <c r="H167" s="236">
        <f>IF('1045Bi Dati di base lav.'!P163="","",'1045Bi Dati di base lav.'!P163)</f>
      </c>
      <c r="I167" s="237">
        <f>IF('1045Bi Dati di base lav.'!Q163="","",'1045Bi Dati di base lav.'!Q163)</f>
      </c>
      <c r="J167" s="349">
        <f t="shared" si="35"/>
      </c>
      <c r="K167" s="240">
        <f t="shared" si="36"/>
      </c>
      <c r="L167" s="238">
        <f>IF('1045Bi Dati di base lav.'!R163="","",'1045Bi Dati di base lav.'!R163)</f>
      </c>
      <c r="M167" s="239">
        <f t="shared" si="37"/>
      </c>
      <c r="N167" s="350">
        <f t="shared" si="38"/>
      </c>
      <c r="O167" s="349">
        <f t="shared" si="39"/>
      </c>
      <c r="P167" s="240">
        <f t="shared" si="40"/>
      </c>
      <c r="Q167" s="238">
        <f t="shared" si="41"/>
      </c>
      <c r="R167" s="239">
        <f t="shared" si="42"/>
      </c>
      <c r="S167" s="240">
        <f>IF(N167="","",MAX((N167-AE167)*'1045Ai Domanda'!$B$30,0))</f>
      </c>
      <c r="T167" s="241">
        <f t="shared" si="43"/>
      </c>
      <c r="U167" s="151"/>
      <c r="V167" s="158">
        <f>IF('1045Bi Dati di base lav.'!L163="","",'1045Bi Dati di base lav.'!L163)</f>
      </c>
      <c r="W167" s="158">
        <f>IF($C167="","",'1045Ei Calcolo'!D167)</f>
      </c>
      <c r="X167" s="151">
        <f>IF(AND('1045Bi Dati di base lav.'!P163="",'1045Bi Dati di base lav.'!Q163=""),0,'1045Bi Dati di base lav.'!P163-'1045Bi Dati di base lav.'!Q163)</f>
        <v>0</v>
      </c>
      <c r="Y167" s="151">
        <f>IF(OR($C167="",'1045Bi Dati di base lav.'!M163="",F167="",'1045Bi Dati di base lav.'!O163="",X167=""),"",'1045Bi Dati di base lav.'!M163-F167-'1045Bi Dati di base lav.'!O163-X167)</f>
      </c>
      <c r="Z167" s="134">
        <f>IF(K167="","",K167-'1045Bi Dati di base lav.'!R163)</f>
      </c>
      <c r="AA167" s="134">
        <f t="shared" si="44"/>
      </c>
      <c r="AB167" s="134">
        <f t="shared" si="45"/>
      </c>
      <c r="AC167" s="134">
        <f t="shared" si="46"/>
      </c>
      <c r="AD167" s="134">
        <f>IF(OR($C167="",K167="",N167=""),"",MAX(O167+'1045Bi Dati di base lav.'!S163-N167,0))</f>
      </c>
      <c r="AE167" s="134">
        <f>'1045Bi Dati di base lav.'!S163</f>
        <v>0</v>
      </c>
      <c r="AF167" s="134">
        <f t="shared" si="47"/>
      </c>
      <c r="AG167" s="139">
        <f>IF('1045Bi Dati di base lav.'!M163="",0,1)</f>
        <v>0</v>
      </c>
      <c r="AH167" s="143">
        <f t="shared" si="48"/>
        <v>0</v>
      </c>
      <c r="AI167" s="134">
        <f>IF('1045Bi Dati di base lav.'!M163="",0,'1045Bi Dati di base lav.'!M163)</f>
        <v>0</v>
      </c>
      <c r="AJ167" s="134">
        <f>IF('1045Bi Dati di base lav.'!M163="",0,'1045Bi Dati di base lav.'!O163)</f>
        <v>0</v>
      </c>
      <c r="AK167" s="158">
        <f>IF('1045Bi Dati di base lav.'!U163&gt;0,AA167,0)</f>
        <v>0</v>
      </c>
      <c r="AL167" s="140">
        <f>IF('1045Bi Dati di base lav.'!U163&gt;0,'1045Bi Dati di base lav.'!S163,0)</f>
        <v>0</v>
      </c>
      <c r="AM167" s="134">
        <f>'1045Bi Dati di base lav.'!M163</f>
        <v>0</v>
      </c>
      <c r="AN167" s="134">
        <f>'1045Bi Dati di base lav.'!O163</f>
        <v>0</v>
      </c>
      <c r="AO167" s="134">
        <f t="shared" si="49"/>
        <v>0</v>
      </c>
    </row>
    <row r="168" spans="1:41" s="135" customFormat="1" ht="16.5" customHeight="1">
      <c r="A168" s="159">
        <f>IF('1045Bi Dati di base lav.'!A164="","",'1045Bi Dati di base lav.'!A164)</f>
      </c>
      <c r="B168" s="160">
        <f>IF('1045Bi Dati di base lav.'!B164="","",'1045Bi Dati di base lav.'!B164)</f>
      </c>
      <c r="C168" s="161">
        <f>IF('1045Bi Dati di base lav.'!C164="","",'1045Bi Dati di base lav.'!C164)</f>
      </c>
      <c r="D168" s="232">
        <f>IF('1045Bi Dati di base lav.'!AF164="","",IF('1045Bi Dati di base lav.'!AF164*E168&gt;'1045Ai Domanda'!$B$28,'1045Ai Domanda'!$B$28/E168,'1045Bi Dati di base lav.'!AF164))</f>
      </c>
      <c r="E168" s="240">
        <f>IF('1045Bi Dati di base lav.'!M164="","",'1045Bi Dati di base lav.'!M164)</f>
      </c>
      <c r="F168" s="228">
        <f>IF('1045Bi Dati di base lav.'!N164="","",'1045Bi Dati di base lav.'!N164)</f>
      </c>
      <c r="G168" s="235">
        <f>IF('1045Bi Dati di base lav.'!O164="","",'1045Bi Dati di base lav.'!O164)</f>
      </c>
      <c r="H168" s="236">
        <f>IF('1045Bi Dati di base lav.'!P164="","",'1045Bi Dati di base lav.'!P164)</f>
      </c>
      <c r="I168" s="237">
        <f>IF('1045Bi Dati di base lav.'!Q164="","",'1045Bi Dati di base lav.'!Q164)</f>
      </c>
      <c r="J168" s="349">
        <f t="shared" si="35"/>
      </c>
      <c r="K168" s="240">
        <f t="shared" si="36"/>
      </c>
      <c r="L168" s="238">
        <f>IF('1045Bi Dati di base lav.'!R164="","",'1045Bi Dati di base lav.'!R164)</f>
      </c>
      <c r="M168" s="239">
        <f t="shared" si="37"/>
      </c>
      <c r="N168" s="350">
        <f t="shared" si="38"/>
      </c>
      <c r="O168" s="349">
        <f t="shared" si="39"/>
      </c>
      <c r="P168" s="240">
        <f t="shared" si="40"/>
      </c>
      <c r="Q168" s="238">
        <f t="shared" si="41"/>
      </c>
      <c r="R168" s="239">
        <f t="shared" si="42"/>
      </c>
      <c r="S168" s="240">
        <f>IF(N168="","",MAX((N168-AE168)*'1045Ai Domanda'!$B$30,0))</f>
      </c>
      <c r="T168" s="241">
        <f t="shared" si="43"/>
      </c>
      <c r="U168" s="151"/>
      <c r="V168" s="158">
        <f>IF('1045Bi Dati di base lav.'!L164="","",'1045Bi Dati di base lav.'!L164)</f>
      </c>
      <c r="W168" s="158">
        <f>IF($C168="","",'1045Ei Calcolo'!D168)</f>
      </c>
      <c r="X168" s="151">
        <f>IF(AND('1045Bi Dati di base lav.'!P164="",'1045Bi Dati di base lav.'!Q164=""),0,'1045Bi Dati di base lav.'!P164-'1045Bi Dati di base lav.'!Q164)</f>
        <v>0</v>
      </c>
      <c r="Y168" s="151">
        <f>IF(OR($C168="",'1045Bi Dati di base lav.'!M164="",F168="",'1045Bi Dati di base lav.'!O164="",X168=""),"",'1045Bi Dati di base lav.'!M164-F168-'1045Bi Dati di base lav.'!O164-X168)</f>
      </c>
      <c r="Z168" s="134">
        <f>IF(K168="","",K168-'1045Bi Dati di base lav.'!R164)</f>
      </c>
      <c r="AA168" s="134">
        <f t="shared" si="44"/>
      </c>
      <c r="AB168" s="134">
        <f t="shared" si="45"/>
      </c>
      <c r="AC168" s="134">
        <f t="shared" si="46"/>
      </c>
      <c r="AD168" s="134">
        <f>IF(OR($C168="",K168="",N168=""),"",MAX(O168+'1045Bi Dati di base lav.'!S164-N168,0))</f>
      </c>
      <c r="AE168" s="134">
        <f>'1045Bi Dati di base lav.'!S164</f>
        <v>0</v>
      </c>
      <c r="AF168" s="134">
        <f t="shared" si="47"/>
      </c>
      <c r="AG168" s="139">
        <f>IF('1045Bi Dati di base lav.'!M164="",0,1)</f>
        <v>0</v>
      </c>
      <c r="AH168" s="143">
        <f t="shared" si="48"/>
        <v>0</v>
      </c>
      <c r="AI168" s="134">
        <f>IF('1045Bi Dati di base lav.'!M164="",0,'1045Bi Dati di base lav.'!M164)</f>
        <v>0</v>
      </c>
      <c r="AJ168" s="134">
        <f>IF('1045Bi Dati di base lav.'!M164="",0,'1045Bi Dati di base lav.'!O164)</f>
        <v>0</v>
      </c>
      <c r="AK168" s="158">
        <f>IF('1045Bi Dati di base lav.'!U164&gt;0,AA168,0)</f>
        <v>0</v>
      </c>
      <c r="AL168" s="140">
        <f>IF('1045Bi Dati di base lav.'!U164&gt;0,'1045Bi Dati di base lav.'!S164,0)</f>
        <v>0</v>
      </c>
      <c r="AM168" s="134">
        <f>'1045Bi Dati di base lav.'!M164</f>
        <v>0</v>
      </c>
      <c r="AN168" s="134">
        <f>'1045Bi Dati di base lav.'!O164</f>
        <v>0</v>
      </c>
      <c r="AO168" s="134">
        <f t="shared" si="49"/>
        <v>0</v>
      </c>
    </row>
    <row r="169" spans="1:41" s="135" customFormat="1" ht="16.5" customHeight="1">
      <c r="A169" s="159">
        <f>IF('1045Bi Dati di base lav.'!A165="","",'1045Bi Dati di base lav.'!A165)</f>
      </c>
      <c r="B169" s="160">
        <f>IF('1045Bi Dati di base lav.'!B165="","",'1045Bi Dati di base lav.'!B165)</f>
      </c>
      <c r="C169" s="161">
        <f>IF('1045Bi Dati di base lav.'!C165="","",'1045Bi Dati di base lav.'!C165)</f>
      </c>
      <c r="D169" s="232">
        <f>IF('1045Bi Dati di base lav.'!AF165="","",IF('1045Bi Dati di base lav.'!AF165*E169&gt;'1045Ai Domanda'!$B$28,'1045Ai Domanda'!$B$28/E169,'1045Bi Dati di base lav.'!AF165))</f>
      </c>
      <c r="E169" s="240">
        <f>IF('1045Bi Dati di base lav.'!M165="","",'1045Bi Dati di base lav.'!M165)</f>
      </c>
      <c r="F169" s="228">
        <f>IF('1045Bi Dati di base lav.'!N165="","",'1045Bi Dati di base lav.'!N165)</f>
      </c>
      <c r="G169" s="235">
        <f>IF('1045Bi Dati di base lav.'!O165="","",'1045Bi Dati di base lav.'!O165)</f>
      </c>
      <c r="H169" s="236">
        <f>IF('1045Bi Dati di base lav.'!P165="","",'1045Bi Dati di base lav.'!P165)</f>
      </c>
      <c r="I169" s="237">
        <f>IF('1045Bi Dati di base lav.'!Q165="","",'1045Bi Dati di base lav.'!Q165)</f>
      </c>
      <c r="J169" s="349">
        <f t="shared" si="35"/>
      </c>
      <c r="K169" s="240">
        <f t="shared" si="36"/>
      </c>
      <c r="L169" s="238">
        <f>IF('1045Bi Dati di base lav.'!R165="","",'1045Bi Dati di base lav.'!R165)</f>
      </c>
      <c r="M169" s="239">
        <f t="shared" si="37"/>
      </c>
      <c r="N169" s="350">
        <f t="shared" si="38"/>
      </c>
      <c r="O169" s="349">
        <f t="shared" si="39"/>
      </c>
      <c r="P169" s="240">
        <f t="shared" si="40"/>
      </c>
      <c r="Q169" s="238">
        <f t="shared" si="41"/>
      </c>
      <c r="R169" s="239">
        <f t="shared" si="42"/>
      </c>
      <c r="S169" s="240">
        <f>IF(N169="","",MAX((N169-AE169)*'1045Ai Domanda'!$B$30,0))</f>
      </c>
      <c r="T169" s="241">
        <f t="shared" si="43"/>
      </c>
      <c r="U169" s="151"/>
      <c r="V169" s="158">
        <f>IF('1045Bi Dati di base lav.'!L165="","",'1045Bi Dati di base lav.'!L165)</f>
      </c>
      <c r="W169" s="158">
        <f>IF($C169="","",'1045Ei Calcolo'!D169)</f>
      </c>
      <c r="X169" s="151">
        <f>IF(AND('1045Bi Dati di base lav.'!P165="",'1045Bi Dati di base lav.'!Q165=""),0,'1045Bi Dati di base lav.'!P165-'1045Bi Dati di base lav.'!Q165)</f>
        <v>0</v>
      </c>
      <c r="Y169" s="151">
        <f>IF(OR($C169="",'1045Bi Dati di base lav.'!M165="",F169="",'1045Bi Dati di base lav.'!O165="",X169=""),"",'1045Bi Dati di base lav.'!M165-F169-'1045Bi Dati di base lav.'!O165-X169)</f>
      </c>
      <c r="Z169" s="134">
        <f>IF(K169="","",K169-'1045Bi Dati di base lav.'!R165)</f>
      </c>
      <c r="AA169" s="134">
        <f t="shared" si="44"/>
      </c>
      <c r="AB169" s="134">
        <f t="shared" si="45"/>
      </c>
      <c r="AC169" s="134">
        <f t="shared" si="46"/>
      </c>
      <c r="AD169" s="134">
        <f>IF(OR($C169="",K169="",N169=""),"",MAX(O169+'1045Bi Dati di base lav.'!S165-N169,0))</f>
      </c>
      <c r="AE169" s="134">
        <f>'1045Bi Dati di base lav.'!S165</f>
        <v>0</v>
      </c>
      <c r="AF169" s="134">
        <f t="shared" si="47"/>
      </c>
      <c r="AG169" s="139">
        <f>IF('1045Bi Dati di base lav.'!M165="",0,1)</f>
        <v>0</v>
      </c>
      <c r="AH169" s="143">
        <f t="shared" si="48"/>
        <v>0</v>
      </c>
      <c r="AI169" s="134">
        <f>IF('1045Bi Dati di base lav.'!M165="",0,'1045Bi Dati di base lav.'!M165)</f>
        <v>0</v>
      </c>
      <c r="AJ169" s="134">
        <f>IF('1045Bi Dati di base lav.'!M165="",0,'1045Bi Dati di base lav.'!O165)</f>
        <v>0</v>
      </c>
      <c r="AK169" s="158">
        <f>IF('1045Bi Dati di base lav.'!U165&gt;0,AA169,0)</f>
        <v>0</v>
      </c>
      <c r="AL169" s="140">
        <f>IF('1045Bi Dati di base lav.'!U165&gt;0,'1045Bi Dati di base lav.'!S165,0)</f>
        <v>0</v>
      </c>
      <c r="AM169" s="134">
        <f>'1045Bi Dati di base lav.'!M165</f>
        <v>0</v>
      </c>
      <c r="AN169" s="134">
        <f>'1045Bi Dati di base lav.'!O165</f>
        <v>0</v>
      </c>
      <c r="AO169" s="134">
        <f t="shared" si="49"/>
        <v>0</v>
      </c>
    </row>
    <row r="170" spans="1:41" s="135" customFormat="1" ht="16.5" customHeight="1">
      <c r="A170" s="159">
        <f>IF('1045Bi Dati di base lav.'!A166="","",'1045Bi Dati di base lav.'!A166)</f>
      </c>
      <c r="B170" s="160">
        <f>IF('1045Bi Dati di base lav.'!B166="","",'1045Bi Dati di base lav.'!B166)</f>
      </c>
      <c r="C170" s="161">
        <f>IF('1045Bi Dati di base lav.'!C166="","",'1045Bi Dati di base lav.'!C166)</f>
      </c>
      <c r="D170" s="232">
        <f>IF('1045Bi Dati di base lav.'!AF166="","",IF('1045Bi Dati di base lav.'!AF166*E170&gt;'1045Ai Domanda'!$B$28,'1045Ai Domanda'!$B$28/E170,'1045Bi Dati di base lav.'!AF166))</f>
      </c>
      <c r="E170" s="240">
        <f>IF('1045Bi Dati di base lav.'!M166="","",'1045Bi Dati di base lav.'!M166)</f>
      </c>
      <c r="F170" s="228">
        <f>IF('1045Bi Dati di base lav.'!N166="","",'1045Bi Dati di base lav.'!N166)</f>
      </c>
      <c r="G170" s="235">
        <f>IF('1045Bi Dati di base lav.'!O166="","",'1045Bi Dati di base lav.'!O166)</f>
      </c>
      <c r="H170" s="236">
        <f>IF('1045Bi Dati di base lav.'!P166="","",'1045Bi Dati di base lav.'!P166)</f>
      </c>
      <c r="I170" s="237">
        <f>IF('1045Bi Dati di base lav.'!Q166="","",'1045Bi Dati di base lav.'!Q166)</f>
      </c>
      <c r="J170" s="349">
        <f t="shared" si="35"/>
      </c>
      <c r="K170" s="240">
        <f t="shared" si="36"/>
      </c>
      <c r="L170" s="238">
        <f>IF('1045Bi Dati di base lav.'!R166="","",'1045Bi Dati di base lav.'!R166)</f>
      </c>
      <c r="M170" s="239">
        <f t="shared" si="37"/>
      </c>
      <c r="N170" s="350">
        <f t="shared" si="38"/>
      </c>
      <c r="O170" s="349">
        <f t="shared" si="39"/>
      </c>
      <c r="P170" s="240">
        <f t="shared" si="40"/>
      </c>
      <c r="Q170" s="238">
        <f t="shared" si="41"/>
      </c>
      <c r="R170" s="239">
        <f t="shared" si="42"/>
      </c>
      <c r="S170" s="240">
        <f>IF(N170="","",MAX((N170-AE170)*'1045Ai Domanda'!$B$30,0))</f>
      </c>
      <c r="T170" s="241">
        <f t="shared" si="43"/>
      </c>
      <c r="U170" s="151"/>
      <c r="V170" s="158">
        <f>IF('1045Bi Dati di base lav.'!L166="","",'1045Bi Dati di base lav.'!L166)</f>
      </c>
      <c r="W170" s="158">
        <f>IF($C170="","",'1045Ei Calcolo'!D170)</f>
      </c>
      <c r="X170" s="151">
        <f>IF(AND('1045Bi Dati di base lav.'!P166="",'1045Bi Dati di base lav.'!Q166=""),0,'1045Bi Dati di base lav.'!P166-'1045Bi Dati di base lav.'!Q166)</f>
        <v>0</v>
      </c>
      <c r="Y170" s="151">
        <f>IF(OR($C170="",'1045Bi Dati di base lav.'!M166="",F170="",'1045Bi Dati di base lav.'!O166="",X170=""),"",'1045Bi Dati di base lav.'!M166-F170-'1045Bi Dati di base lav.'!O166-X170)</f>
      </c>
      <c r="Z170" s="134">
        <f>IF(K170="","",K170-'1045Bi Dati di base lav.'!R166)</f>
      </c>
      <c r="AA170" s="134">
        <f t="shared" si="44"/>
      </c>
      <c r="AB170" s="134">
        <f t="shared" si="45"/>
      </c>
      <c r="AC170" s="134">
        <f t="shared" si="46"/>
      </c>
      <c r="AD170" s="134">
        <f>IF(OR($C170="",K170="",N170=""),"",MAX(O170+'1045Bi Dati di base lav.'!S166-N170,0))</f>
      </c>
      <c r="AE170" s="134">
        <f>'1045Bi Dati di base lav.'!S166</f>
        <v>0</v>
      </c>
      <c r="AF170" s="134">
        <f t="shared" si="47"/>
      </c>
      <c r="AG170" s="139">
        <f>IF('1045Bi Dati di base lav.'!M166="",0,1)</f>
        <v>0</v>
      </c>
      <c r="AH170" s="143">
        <f t="shared" si="48"/>
        <v>0</v>
      </c>
      <c r="AI170" s="134">
        <f>IF('1045Bi Dati di base lav.'!M166="",0,'1045Bi Dati di base lav.'!M166)</f>
        <v>0</v>
      </c>
      <c r="AJ170" s="134">
        <f>IF('1045Bi Dati di base lav.'!M166="",0,'1045Bi Dati di base lav.'!O166)</f>
        <v>0</v>
      </c>
      <c r="AK170" s="158">
        <f>IF('1045Bi Dati di base lav.'!U166&gt;0,AA170,0)</f>
        <v>0</v>
      </c>
      <c r="AL170" s="140">
        <f>IF('1045Bi Dati di base lav.'!U166&gt;0,'1045Bi Dati di base lav.'!S166,0)</f>
        <v>0</v>
      </c>
      <c r="AM170" s="134">
        <f>'1045Bi Dati di base lav.'!M166</f>
        <v>0</v>
      </c>
      <c r="AN170" s="134">
        <f>'1045Bi Dati di base lav.'!O166</f>
        <v>0</v>
      </c>
      <c r="AO170" s="134">
        <f t="shared" si="49"/>
        <v>0</v>
      </c>
    </row>
    <row r="171" spans="1:41" s="135" customFormat="1" ht="16.5" customHeight="1">
      <c r="A171" s="159">
        <f>IF('1045Bi Dati di base lav.'!A167="","",'1045Bi Dati di base lav.'!A167)</f>
      </c>
      <c r="B171" s="160">
        <f>IF('1045Bi Dati di base lav.'!B167="","",'1045Bi Dati di base lav.'!B167)</f>
      </c>
      <c r="C171" s="161">
        <f>IF('1045Bi Dati di base lav.'!C167="","",'1045Bi Dati di base lav.'!C167)</f>
      </c>
      <c r="D171" s="232">
        <f>IF('1045Bi Dati di base lav.'!AF167="","",IF('1045Bi Dati di base lav.'!AF167*E171&gt;'1045Ai Domanda'!$B$28,'1045Ai Domanda'!$B$28/E171,'1045Bi Dati di base lav.'!AF167))</f>
      </c>
      <c r="E171" s="240">
        <f>IF('1045Bi Dati di base lav.'!M167="","",'1045Bi Dati di base lav.'!M167)</f>
      </c>
      <c r="F171" s="228">
        <f>IF('1045Bi Dati di base lav.'!N167="","",'1045Bi Dati di base lav.'!N167)</f>
      </c>
      <c r="G171" s="235">
        <f>IF('1045Bi Dati di base lav.'!O167="","",'1045Bi Dati di base lav.'!O167)</f>
      </c>
      <c r="H171" s="236">
        <f>IF('1045Bi Dati di base lav.'!P167="","",'1045Bi Dati di base lav.'!P167)</f>
      </c>
      <c r="I171" s="237">
        <f>IF('1045Bi Dati di base lav.'!Q167="","",'1045Bi Dati di base lav.'!Q167)</f>
      </c>
      <c r="J171" s="349">
        <f t="shared" si="35"/>
      </c>
      <c r="K171" s="240">
        <f t="shared" si="36"/>
      </c>
      <c r="L171" s="238">
        <f>IF('1045Bi Dati di base lav.'!R167="","",'1045Bi Dati di base lav.'!R167)</f>
      </c>
      <c r="M171" s="239">
        <f t="shared" si="37"/>
      </c>
      <c r="N171" s="350">
        <f t="shared" si="38"/>
      </c>
      <c r="O171" s="349">
        <f t="shared" si="39"/>
      </c>
      <c r="P171" s="240">
        <f t="shared" si="40"/>
      </c>
      <c r="Q171" s="238">
        <f t="shared" si="41"/>
      </c>
      <c r="R171" s="239">
        <f t="shared" si="42"/>
      </c>
      <c r="S171" s="240">
        <f>IF(N171="","",MAX((N171-AE171)*'1045Ai Domanda'!$B$30,0))</f>
      </c>
      <c r="T171" s="241">
        <f t="shared" si="43"/>
      </c>
      <c r="U171" s="151"/>
      <c r="V171" s="158">
        <f>IF('1045Bi Dati di base lav.'!L167="","",'1045Bi Dati di base lav.'!L167)</f>
      </c>
      <c r="W171" s="158">
        <f>IF($C171="","",'1045Ei Calcolo'!D171)</f>
      </c>
      <c r="X171" s="151">
        <f>IF(AND('1045Bi Dati di base lav.'!P167="",'1045Bi Dati di base lav.'!Q167=""),0,'1045Bi Dati di base lav.'!P167-'1045Bi Dati di base lav.'!Q167)</f>
        <v>0</v>
      </c>
      <c r="Y171" s="151">
        <f>IF(OR($C171="",'1045Bi Dati di base lav.'!M167="",F171="",'1045Bi Dati di base lav.'!O167="",X171=""),"",'1045Bi Dati di base lav.'!M167-F171-'1045Bi Dati di base lav.'!O167-X171)</f>
      </c>
      <c r="Z171" s="134">
        <f>IF(K171="","",K171-'1045Bi Dati di base lav.'!R167)</f>
      </c>
      <c r="AA171" s="134">
        <f t="shared" si="44"/>
      </c>
      <c r="AB171" s="134">
        <f t="shared" si="45"/>
      </c>
      <c r="AC171" s="134">
        <f t="shared" si="46"/>
      </c>
      <c r="AD171" s="134">
        <f>IF(OR($C171="",K171="",N171=""),"",MAX(O171+'1045Bi Dati di base lav.'!S167-N171,0))</f>
      </c>
      <c r="AE171" s="134">
        <f>'1045Bi Dati di base lav.'!S167</f>
        <v>0</v>
      </c>
      <c r="AF171" s="134">
        <f t="shared" si="47"/>
      </c>
      <c r="AG171" s="139">
        <f>IF('1045Bi Dati di base lav.'!M167="",0,1)</f>
        <v>0</v>
      </c>
      <c r="AH171" s="143">
        <f t="shared" si="48"/>
        <v>0</v>
      </c>
      <c r="AI171" s="134">
        <f>IF('1045Bi Dati di base lav.'!M167="",0,'1045Bi Dati di base lav.'!M167)</f>
        <v>0</v>
      </c>
      <c r="AJ171" s="134">
        <f>IF('1045Bi Dati di base lav.'!M167="",0,'1045Bi Dati di base lav.'!O167)</f>
        <v>0</v>
      </c>
      <c r="AK171" s="158">
        <f>IF('1045Bi Dati di base lav.'!U167&gt;0,AA171,0)</f>
        <v>0</v>
      </c>
      <c r="AL171" s="140">
        <f>IF('1045Bi Dati di base lav.'!U167&gt;0,'1045Bi Dati di base lav.'!S167,0)</f>
        <v>0</v>
      </c>
      <c r="AM171" s="134">
        <f>'1045Bi Dati di base lav.'!M167</f>
        <v>0</v>
      </c>
      <c r="AN171" s="134">
        <f>'1045Bi Dati di base lav.'!O167</f>
        <v>0</v>
      </c>
      <c r="AO171" s="134">
        <f t="shared" si="49"/>
        <v>0</v>
      </c>
    </row>
    <row r="172" spans="1:41" s="135" customFormat="1" ht="16.5" customHeight="1">
      <c r="A172" s="159">
        <f>IF('1045Bi Dati di base lav.'!A168="","",'1045Bi Dati di base lav.'!A168)</f>
      </c>
      <c r="B172" s="160">
        <f>IF('1045Bi Dati di base lav.'!B168="","",'1045Bi Dati di base lav.'!B168)</f>
      </c>
      <c r="C172" s="161">
        <f>IF('1045Bi Dati di base lav.'!C168="","",'1045Bi Dati di base lav.'!C168)</f>
      </c>
      <c r="D172" s="232">
        <f>IF('1045Bi Dati di base lav.'!AF168="","",IF('1045Bi Dati di base lav.'!AF168*E172&gt;'1045Ai Domanda'!$B$28,'1045Ai Domanda'!$B$28/E172,'1045Bi Dati di base lav.'!AF168))</f>
      </c>
      <c r="E172" s="240">
        <f>IF('1045Bi Dati di base lav.'!M168="","",'1045Bi Dati di base lav.'!M168)</f>
      </c>
      <c r="F172" s="228">
        <f>IF('1045Bi Dati di base lav.'!N168="","",'1045Bi Dati di base lav.'!N168)</f>
      </c>
      <c r="G172" s="235">
        <f>IF('1045Bi Dati di base lav.'!O168="","",'1045Bi Dati di base lav.'!O168)</f>
      </c>
      <c r="H172" s="236">
        <f>IF('1045Bi Dati di base lav.'!P168="","",'1045Bi Dati di base lav.'!P168)</f>
      </c>
      <c r="I172" s="237">
        <f>IF('1045Bi Dati di base lav.'!Q168="","",'1045Bi Dati di base lav.'!Q168)</f>
      </c>
      <c r="J172" s="349">
        <f t="shared" si="35"/>
      </c>
      <c r="K172" s="240">
        <f t="shared" si="36"/>
      </c>
      <c r="L172" s="238">
        <f>IF('1045Bi Dati di base lav.'!R168="","",'1045Bi Dati di base lav.'!R168)</f>
      </c>
      <c r="M172" s="239">
        <f t="shared" si="37"/>
      </c>
      <c r="N172" s="350">
        <f t="shared" si="38"/>
      </c>
      <c r="O172" s="349">
        <f t="shared" si="39"/>
      </c>
      <c r="P172" s="240">
        <f t="shared" si="40"/>
      </c>
      <c r="Q172" s="238">
        <f t="shared" si="41"/>
      </c>
      <c r="R172" s="239">
        <f t="shared" si="42"/>
      </c>
      <c r="S172" s="240">
        <f>IF(N172="","",MAX((N172-AE172)*'1045Ai Domanda'!$B$30,0))</f>
      </c>
      <c r="T172" s="241">
        <f t="shared" si="43"/>
      </c>
      <c r="U172" s="151"/>
      <c r="V172" s="158">
        <f>IF('1045Bi Dati di base lav.'!L168="","",'1045Bi Dati di base lav.'!L168)</f>
      </c>
      <c r="W172" s="158">
        <f>IF($C172="","",'1045Ei Calcolo'!D172)</f>
      </c>
      <c r="X172" s="151">
        <f>IF(AND('1045Bi Dati di base lav.'!P168="",'1045Bi Dati di base lav.'!Q168=""),0,'1045Bi Dati di base lav.'!P168-'1045Bi Dati di base lav.'!Q168)</f>
        <v>0</v>
      </c>
      <c r="Y172" s="151">
        <f>IF(OR($C172="",'1045Bi Dati di base lav.'!M168="",F172="",'1045Bi Dati di base lav.'!O168="",X172=""),"",'1045Bi Dati di base lav.'!M168-F172-'1045Bi Dati di base lav.'!O168-X172)</f>
      </c>
      <c r="Z172" s="134">
        <f>IF(K172="","",K172-'1045Bi Dati di base lav.'!R168)</f>
      </c>
      <c r="AA172" s="134">
        <f t="shared" si="44"/>
      </c>
      <c r="AB172" s="134">
        <f t="shared" si="45"/>
      </c>
      <c r="AC172" s="134">
        <f t="shared" si="46"/>
      </c>
      <c r="AD172" s="134">
        <f>IF(OR($C172="",K172="",N172=""),"",MAX(O172+'1045Bi Dati di base lav.'!S168-N172,0))</f>
      </c>
      <c r="AE172" s="134">
        <f>'1045Bi Dati di base lav.'!S168</f>
        <v>0</v>
      </c>
      <c r="AF172" s="134">
        <f t="shared" si="47"/>
      </c>
      <c r="AG172" s="139">
        <f>IF('1045Bi Dati di base lav.'!M168="",0,1)</f>
        <v>0</v>
      </c>
      <c r="AH172" s="143">
        <f t="shared" si="48"/>
        <v>0</v>
      </c>
      <c r="AI172" s="134">
        <f>IF('1045Bi Dati di base lav.'!M168="",0,'1045Bi Dati di base lav.'!M168)</f>
        <v>0</v>
      </c>
      <c r="AJ172" s="134">
        <f>IF('1045Bi Dati di base lav.'!M168="",0,'1045Bi Dati di base lav.'!O168)</f>
        <v>0</v>
      </c>
      <c r="AK172" s="158">
        <f>IF('1045Bi Dati di base lav.'!U168&gt;0,AA172,0)</f>
        <v>0</v>
      </c>
      <c r="AL172" s="140">
        <f>IF('1045Bi Dati di base lav.'!U168&gt;0,'1045Bi Dati di base lav.'!S168,0)</f>
        <v>0</v>
      </c>
      <c r="AM172" s="134">
        <f>'1045Bi Dati di base lav.'!M168</f>
        <v>0</v>
      </c>
      <c r="AN172" s="134">
        <f>'1045Bi Dati di base lav.'!O168</f>
        <v>0</v>
      </c>
      <c r="AO172" s="134">
        <f t="shared" si="49"/>
        <v>0</v>
      </c>
    </row>
    <row r="173" spans="1:41" s="135" customFormat="1" ht="16.5" customHeight="1">
      <c r="A173" s="159">
        <f>IF('1045Bi Dati di base lav.'!A169="","",'1045Bi Dati di base lav.'!A169)</f>
      </c>
      <c r="B173" s="160">
        <f>IF('1045Bi Dati di base lav.'!B169="","",'1045Bi Dati di base lav.'!B169)</f>
      </c>
      <c r="C173" s="161">
        <f>IF('1045Bi Dati di base lav.'!C169="","",'1045Bi Dati di base lav.'!C169)</f>
      </c>
      <c r="D173" s="232">
        <f>IF('1045Bi Dati di base lav.'!AF169="","",IF('1045Bi Dati di base lav.'!AF169*E173&gt;'1045Ai Domanda'!$B$28,'1045Ai Domanda'!$B$28/E173,'1045Bi Dati di base lav.'!AF169))</f>
      </c>
      <c r="E173" s="240">
        <f>IF('1045Bi Dati di base lav.'!M169="","",'1045Bi Dati di base lav.'!M169)</f>
      </c>
      <c r="F173" s="228">
        <f>IF('1045Bi Dati di base lav.'!N169="","",'1045Bi Dati di base lav.'!N169)</f>
      </c>
      <c r="G173" s="235">
        <f>IF('1045Bi Dati di base lav.'!O169="","",'1045Bi Dati di base lav.'!O169)</f>
      </c>
      <c r="H173" s="236">
        <f>IF('1045Bi Dati di base lav.'!P169="","",'1045Bi Dati di base lav.'!P169)</f>
      </c>
      <c r="I173" s="237">
        <f>IF('1045Bi Dati di base lav.'!Q169="","",'1045Bi Dati di base lav.'!Q169)</f>
      </c>
      <c r="J173" s="349">
        <f t="shared" si="35"/>
      </c>
      <c r="K173" s="240">
        <f t="shared" si="36"/>
      </c>
      <c r="L173" s="238">
        <f>IF('1045Bi Dati di base lav.'!R169="","",'1045Bi Dati di base lav.'!R169)</f>
      </c>
      <c r="M173" s="239">
        <f t="shared" si="37"/>
      </c>
      <c r="N173" s="350">
        <f t="shared" si="38"/>
      </c>
      <c r="O173" s="349">
        <f t="shared" si="39"/>
      </c>
      <c r="P173" s="240">
        <f t="shared" si="40"/>
      </c>
      <c r="Q173" s="238">
        <f t="shared" si="41"/>
      </c>
      <c r="R173" s="239">
        <f t="shared" si="42"/>
      </c>
      <c r="S173" s="240">
        <f>IF(N173="","",MAX((N173-AE173)*'1045Ai Domanda'!$B$30,0))</f>
      </c>
      <c r="T173" s="241">
        <f t="shared" si="43"/>
      </c>
      <c r="U173" s="151"/>
      <c r="V173" s="158">
        <f>IF('1045Bi Dati di base lav.'!L169="","",'1045Bi Dati di base lav.'!L169)</f>
      </c>
      <c r="W173" s="158">
        <f>IF($C173="","",'1045Ei Calcolo'!D173)</f>
      </c>
      <c r="X173" s="151">
        <f>IF(AND('1045Bi Dati di base lav.'!P169="",'1045Bi Dati di base lav.'!Q169=""),0,'1045Bi Dati di base lav.'!P169-'1045Bi Dati di base lav.'!Q169)</f>
        <v>0</v>
      </c>
      <c r="Y173" s="151">
        <f>IF(OR($C173="",'1045Bi Dati di base lav.'!M169="",F173="",'1045Bi Dati di base lav.'!O169="",X173=""),"",'1045Bi Dati di base lav.'!M169-F173-'1045Bi Dati di base lav.'!O169-X173)</f>
      </c>
      <c r="Z173" s="134">
        <f>IF(K173="","",K173-'1045Bi Dati di base lav.'!R169)</f>
      </c>
      <c r="AA173" s="134">
        <f t="shared" si="44"/>
      </c>
      <c r="AB173" s="134">
        <f t="shared" si="45"/>
      </c>
      <c r="AC173" s="134">
        <f t="shared" si="46"/>
      </c>
      <c r="AD173" s="134">
        <f>IF(OR($C173="",K173="",N173=""),"",MAX(O173+'1045Bi Dati di base lav.'!S169-N173,0))</f>
      </c>
      <c r="AE173" s="134">
        <f>'1045Bi Dati di base lav.'!S169</f>
        <v>0</v>
      </c>
      <c r="AF173" s="134">
        <f t="shared" si="47"/>
      </c>
      <c r="AG173" s="139">
        <f>IF('1045Bi Dati di base lav.'!M169="",0,1)</f>
        <v>0</v>
      </c>
      <c r="AH173" s="143">
        <f t="shared" si="48"/>
        <v>0</v>
      </c>
      <c r="AI173" s="134">
        <f>IF('1045Bi Dati di base lav.'!M169="",0,'1045Bi Dati di base lav.'!M169)</f>
        <v>0</v>
      </c>
      <c r="AJ173" s="134">
        <f>IF('1045Bi Dati di base lav.'!M169="",0,'1045Bi Dati di base lav.'!O169)</f>
        <v>0</v>
      </c>
      <c r="AK173" s="158">
        <f>IF('1045Bi Dati di base lav.'!U169&gt;0,AA173,0)</f>
        <v>0</v>
      </c>
      <c r="AL173" s="140">
        <f>IF('1045Bi Dati di base lav.'!U169&gt;0,'1045Bi Dati di base lav.'!S169,0)</f>
        <v>0</v>
      </c>
      <c r="AM173" s="134">
        <f>'1045Bi Dati di base lav.'!M169</f>
        <v>0</v>
      </c>
      <c r="AN173" s="134">
        <f>'1045Bi Dati di base lav.'!O169</f>
        <v>0</v>
      </c>
      <c r="AO173" s="134">
        <f t="shared" si="49"/>
        <v>0</v>
      </c>
    </row>
    <row r="174" spans="1:41" s="135" customFormat="1" ht="16.5" customHeight="1">
      <c r="A174" s="159">
        <f>IF('1045Bi Dati di base lav.'!A170="","",'1045Bi Dati di base lav.'!A170)</f>
      </c>
      <c r="B174" s="160">
        <f>IF('1045Bi Dati di base lav.'!B170="","",'1045Bi Dati di base lav.'!B170)</f>
      </c>
      <c r="C174" s="161">
        <f>IF('1045Bi Dati di base lav.'!C170="","",'1045Bi Dati di base lav.'!C170)</f>
      </c>
      <c r="D174" s="232">
        <f>IF('1045Bi Dati di base lav.'!AF170="","",IF('1045Bi Dati di base lav.'!AF170*E174&gt;'1045Ai Domanda'!$B$28,'1045Ai Domanda'!$B$28/E174,'1045Bi Dati di base lav.'!AF170))</f>
      </c>
      <c r="E174" s="240">
        <f>IF('1045Bi Dati di base lav.'!M170="","",'1045Bi Dati di base lav.'!M170)</f>
      </c>
      <c r="F174" s="228">
        <f>IF('1045Bi Dati di base lav.'!N170="","",'1045Bi Dati di base lav.'!N170)</f>
      </c>
      <c r="G174" s="235">
        <f>IF('1045Bi Dati di base lav.'!O170="","",'1045Bi Dati di base lav.'!O170)</f>
      </c>
      <c r="H174" s="236">
        <f>IF('1045Bi Dati di base lav.'!P170="","",'1045Bi Dati di base lav.'!P170)</f>
      </c>
      <c r="I174" s="237">
        <f>IF('1045Bi Dati di base lav.'!Q170="","",'1045Bi Dati di base lav.'!Q170)</f>
      </c>
      <c r="J174" s="349">
        <f t="shared" si="35"/>
      </c>
      <c r="K174" s="240">
        <f t="shared" si="36"/>
      </c>
      <c r="L174" s="238">
        <f>IF('1045Bi Dati di base lav.'!R170="","",'1045Bi Dati di base lav.'!R170)</f>
      </c>
      <c r="M174" s="239">
        <f t="shared" si="37"/>
      </c>
      <c r="N174" s="350">
        <f t="shared" si="38"/>
      </c>
      <c r="O174" s="349">
        <f t="shared" si="39"/>
      </c>
      <c r="P174" s="240">
        <f t="shared" si="40"/>
      </c>
      <c r="Q174" s="238">
        <f t="shared" si="41"/>
      </c>
      <c r="R174" s="239">
        <f t="shared" si="42"/>
      </c>
      <c r="S174" s="240">
        <f>IF(N174="","",MAX((N174-AE174)*'1045Ai Domanda'!$B$30,0))</f>
      </c>
      <c r="T174" s="241">
        <f t="shared" si="43"/>
      </c>
      <c r="U174" s="151"/>
      <c r="V174" s="158">
        <f>IF('1045Bi Dati di base lav.'!L170="","",'1045Bi Dati di base lav.'!L170)</f>
      </c>
      <c r="W174" s="158">
        <f>IF($C174="","",'1045Ei Calcolo'!D174)</f>
      </c>
      <c r="X174" s="151">
        <f>IF(AND('1045Bi Dati di base lav.'!P170="",'1045Bi Dati di base lav.'!Q170=""),0,'1045Bi Dati di base lav.'!P170-'1045Bi Dati di base lav.'!Q170)</f>
        <v>0</v>
      </c>
      <c r="Y174" s="151">
        <f>IF(OR($C174="",'1045Bi Dati di base lav.'!M170="",F174="",'1045Bi Dati di base lav.'!O170="",X174=""),"",'1045Bi Dati di base lav.'!M170-F174-'1045Bi Dati di base lav.'!O170-X174)</f>
      </c>
      <c r="Z174" s="134">
        <f>IF(K174="","",K174-'1045Bi Dati di base lav.'!R170)</f>
      </c>
      <c r="AA174" s="134">
        <f t="shared" si="44"/>
      </c>
      <c r="AB174" s="134">
        <f t="shared" si="45"/>
      </c>
      <c r="AC174" s="134">
        <f t="shared" si="46"/>
      </c>
      <c r="AD174" s="134">
        <f>IF(OR($C174="",K174="",N174=""),"",MAX(O174+'1045Bi Dati di base lav.'!S170-N174,0))</f>
      </c>
      <c r="AE174" s="134">
        <f>'1045Bi Dati di base lav.'!S170</f>
        <v>0</v>
      </c>
      <c r="AF174" s="134">
        <f t="shared" si="47"/>
      </c>
      <c r="AG174" s="139">
        <f>IF('1045Bi Dati di base lav.'!M170="",0,1)</f>
        <v>0</v>
      </c>
      <c r="AH174" s="143">
        <f t="shared" si="48"/>
        <v>0</v>
      </c>
      <c r="AI174" s="134">
        <f>IF('1045Bi Dati di base lav.'!M170="",0,'1045Bi Dati di base lav.'!M170)</f>
        <v>0</v>
      </c>
      <c r="AJ174" s="134">
        <f>IF('1045Bi Dati di base lav.'!M170="",0,'1045Bi Dati di base lav.'!O170)</f>
        <v>0</v>
      </c>
      <c r="AK174" s="158">
        <f>IF('1045Bi Dati di base lav.'!U170&gt;0,AA174,0)</f>
        <v>0</v>
      </c>
      <c r="AL174" s="140">
        <f>IF('1045Bi Dati di base lav.'!U170&gt;0,'1045Bi Dati di base lav.'!S170,0)</f>
        <v>0</v>
      </c>
      <c r="AM174" s="134">
        <f>'1045Bi Dati di base lav.'!M170</f>
        <v>0</v>
      </c>
      <c r="AN174" s="134">
        <f>'1045Bi Dati di base lav.'!O170</f>
        <v>0</v>
      </c>
      <c r="AO174" s="134">
        <f t="shared" si="49"/>
        <v>0</v>
      </c>
    </row>
    <row r="175" spans="1:41" s="135" customFormat="1" ht="16.5" customHeight="1">
      <c r="A175" s="159">
        <f>IF('1045Bi Dati di base lav.'!A171="","",'1045Bi Dati di base lav.'!A171)</f>
      </c>
      <c r="B175" s="160">
        <f>IF('1045Bi Dati di base lav.'!B171="","",'1045Bi Dati di base lav.'!B171)</f>
      </c>
      <c r="C175" s="161">
        <f>IF('1045Bi Dati di base lav.'!C171="","",'1045Bi Dati di base lav.'!C171)</f>
      </c>
      <c r="D175" s="232">
        <f>IF('1045Bi Dati di base lav.'!AF171="","",IF('1045Bi Dati di base lav.'!AF171*E175&gt;'1045Ai Domanda'!$B$28,'1045Ai Domanda'!$B$28/E175,'1045Bi Dati di base lav.'!AF171))</f>
      </c>
      <c r="E175" s="240">
        <f>IF('1045Bi Dati di base lav.'!M171="","",'1045Bi Dati di base lav.'!M171)</f>
      </c>
      <c r="F175" s="228">
        <f>IF('1045Bi Dati di base lav.'!N171="","",'1045Bi Dati di base lav.'!N171)</f>
      </c>
      <c r="G175" s="235">
        <f>IF('1045Bi Dati di base lav.'!O171="","",'1045Bi Dati di base lav.'!O171)</f>
      </c>
      <c r="H175" s="236">
        <f>IF('1045Bi Dati di base lav.'!P171="","",'1045Bi Dati di base lav.'!P171)</f>
      </c>
      <c r="I175" s="237">
        <f>IF('1045Bi Dati di base lav.'!Q171="","",'1045Bi Dati di base lav.'!Q171)</f>
      </c>
      <c r="J175" s="349">
        <f aca="true" t="shared" si="50" ref="J175:J211">IF(A175="","",X175)</f>
      </c>
      <c r="K175" s="240">
        <f aca="true" t="shared" si="51" ref="K175:K211">Y175</f>
      </c>
      <c r="L175" s="238">
        <f>IF('1045Bi Dati di base lav.'!R171="","",'1045Bi Dati di base lav.'!R171)</f>
      </c>
      <c r="M175" s="239">
        <f aca="true" t="shared" si="52" ref="M175:M211">Z175</f>
      </c>
      <c r="N175" s="350">
        <f aca="true" t="shared" si="53" ref="N175:N211">AA175</f>
      </c>
      <c r="O175" s="349">
        <f aca="true" t="shared" si="54" ref="O175:O211">AB175</f>
      </c>
      <c r="P175" s="240">
        <f aca="true" t="shared" si="55" ref="P175:P211">AD175</f>
      </c>
      <c r="Q175" s="238">
        <f aca="true" t="shared" si="56" ref="Q175:Q211">AC175</f>
      </c>
      <c r="R175" s="239">
        <f aca="true" t="shared" si="57" ref="R175:R211">AF175</f>
      </c>
      <c r="S175" s="240">
        <f>IF(N175="","",MAX((N175-AE175)*'1045Ai Domanda'!$B$30,0))</f>
      </c>
      <c r="T175" s="241">
        <f aca="true" t="shared" si="58" ref="T175:T211">IF(S175="","",R175+S175)</f>
      </c>
      <c r="U175" s="151"/>
      <c r="V175" s="158">
        <f>IF('1045Bi Dati di base lav.'!L171="","",'1045Bi Dati di base lav.'!L171)</f>
      </c>
      <c r="W175" s="158">
        <f>IF($C175="","",'1045Ei Calcolo'!D175)</f>
      </c>
      <c r="X175" s="151">
        <f>IF(AND('1045Bi Dati di base lav.'!P171="",'1045Bi Dati di base lav.'!Q171=""),0,'1045Bi Dati di base lav.'!P171-'1045Bi Dati di base lav.'!Q171)</f>
        <v>0</v>
      </c>
      <c r="Y175" s="151">
        <f>IF(OR($C175="",'1045Bi Dati di base lav.'!M171="",F175="",'1045Bi Dati di base lav.'!O171="",X175=""),"",'1045Bi Dati di base lav.'!M171-F175-'1045Bi Dati di base lav.'!O171-X175)</f>
      </c>
      <c r="Z175" s="134">
        <f>IF(K175="","",K175-'1045Bi Dati di base lav.'!R171)</f>
      </c>
      <c r="AA175" s="134">
        <f aca="true" t="shared" si="59" ref="AA175:AA211">IF(OR($C175="",K175="",D175="",M175&lt;0),"",MAX(M175*D175,0))</f>
      </c>
      <c r="AB175" s="134">
        <f aca="true" t="shared" si="60" ref="AB175:AB211">IF(OR($C175="",N175=""),"",AA175*0.8)</f>
      </c>
      <c r="AC175" s="134">
        <f aca="true" t="shared" si="61" ref="AC175:AC211">IF(OR($C175="",D175="",N175=""),"",$AC$4/5*V175*D175*0.8)</f>
      </c>
      <c r="AD175" s="134">
        <f>IF(OR($C175="",K175="",N175=""),"",MAX(O175+'1045Bi Dati di base lav.'!S171-N175,0))</f>
      </c>
      <c r="AE175" s="134">
        <f>'1045Bi Dati di base lav.'!S171</f>
        <v>0</v>
      </c>
      <c r="AF175" s="134">
        <f aca="true" t="shared" si="62" ref="AF175:AF211">IF(OR($C175="",N175=""),"",MAX(O175-Q175-AD175,0))</f>
      </c>
      <c r="AG175" s="139">
        <f>IF('1045Bi Dati di base lav.'!M171="",0,1)</f>
        <v>0</v>
      </c>
      <c r="AH175" s="143">
        <f aca="true" t="shared" si="63" ref="AH175:AH211">IF(R175="",0,IF(ROUND(R175,2)&lt;=0,0,1))</f>
        <v>0</v>
      </c>
      <c r="AI175" s="134">
        <f>IF('1045Bi Dati di base lav.'!M171="",0,'1045Bi Dati di base lav.'!M171)</f>
        <v>0</v>
      </c>
      <c r="AJ175" s="134">
        <f>IF('1045Bi Dati di base lav.'!M171="",0,'1045Bi Dati di base lav.'!O171)</f>
        <v>0</v>
      </c>
      <c r="AK175" s="158">
        <f>IF('1045Bi Dati di base lav.'!U171&gt;0,AA175,0)</f>
        <v>0</v>
      </c>
      <c r="AL175" s="140">
        <f>IF('1045Bi Dati di base lav.'!U171&gt;0,'1045Bi Dati di base lav.'!S171,0)</f>
        <v>0</v>
      </c>
      <c r="AM175" s="134">
        <f>'1045Bi Dati di base lav.'!M171</f>
        <v>0</v>
      </c>
      <c r="AN175" s="134">
        <f>'1045Bi Dati di base lav.'!O171</f>
        <v>0</v>
      </c>
      <c r="AO175" s="134">
        <f aca="true" t="shared" si="64" ref="AO175:AO211">IF(AK175="",0,MAX(AK175-AL175,0))</f>
        <v>0</v>
      </c>
    </row>
    <row r="176" spans="1:41" s="135" customFormat="1" ht="16.5" customHeight="1">
      <c r="A176" s="159">
        <f>IF('1045Bi Dati di base lav.'!A172="","",'1045Bi Dati di base lav.'!A172)</f>
      </c>
      <c r="B176" s="160">
        <f>IF('1045Bi Dati di base lav.'!B172="","",'1045Bi Dati di base lav.'!B172)</f>
      </c>
      <c r="C176" s="161">
        <f>IF('1045Bi Dati di base lav.'!C172="","",'1045Bi Dati di base lav.'!C172)</f>
      </c>
      <c r="D176" s="232">
        <f>IF('1045Bi Dati di base lav.'!AF172="","",IF('1045Bi Dati di base lav.'!AF172*E176&gt;'1045Ai Domanda'!$B$28,'1045Ai Domanda'!$B$28/E176,'1045Bi Dati di base lav.'!AF172))</f>
      </c>
      <c r="E176" s="240">
        <f>IF('1045Bi Dati di base lav.'!M172="","",'1045Bi Dati di base lav.'!M172)</f>
      </c>
      <c r="F176" s="228">
        <f>IF('1045Bi Dati di base lav.'!N172="","",'1045Bi Dati di base lav.'!N172)</f>
      </c>
      <c r="G176" s="235">
        <f>IF('1045Bi Dati di base lav.'!O172="","",'1045Bi Dati di base lav.'!O172)</f>
      </c>
      <c r="H176" s="236">
        <f>IF('1045Bi Dati di base lav.'!P172="","",'1045Bi Dati di base lav.'!P172)</f>
      </c>
      <c r="I176" s="237">
        <f>IF('1045Bi Dati di base lav.'!Q172="","",'1045Bi Dati di base lav.'!Q172)</f>
      </c>
      <c r="J176" s="349">
        <f t="shared" si="50"/>
      </c>
      <c r="K176" s="240">
        <f t="shared" si="51"/>
      </c>
      <c r="L176" s="238">
        <f>IF('1045Bi Dati di base lav.'!R172="","",'1045Bi Dati di base lav.'!R172)</f>
      </c>
      <c r="M176" s="239">
        <f t="shared" si="52"/>
      </c>
      <c r="N176" s="350">
        <f t="shared" si="53"/>
      </c>
      <c r="O176" s="349">
        <f t="shared" si="54"/>
      </c>
      <c r="P176" s="240">
        <f t="shared" si="55"/>
      </c>
      <c r="Q176" s="238">
        <f t="shared" si="56"/>
      </c>
      <c r="R176" s="239">
        <f t="shared" si="57"/>
      </c>
      <c r="S176" s="240">
        <f>IF(N176="","",MAX((N176-AE176)*'1045Ai Domanda'!$B$30,0))</f>
      </c>
      <c r="T176" s="241">
        <f t="shared" si="58"/>
      </c>
      <c r="U176" s="151"/>
      <c r="V176" s="158">
        <f>IF('1045Bi Dati di base lav.'!L172="","",'1045Bi Dati di base lav.'!L172)</f>
      </c>
      <c r="W176" s="158">
        <f>IF($C176="","",'1045Ei Calcolo'!D176)</f>
      </c>
      <c r="X176" s="151">
        <f>IF(AND('1045Bi Dati di base lav.'!P172="",'1045Bi Dati di base lav.'!Q172=""),0,'1045Bi Dati di base lav.'!P172-'1045Bi Dati di base lav.'!Q172)</f>
        <v>0</v>
      </c>
      <c r="Y176" s="151">
        <f>IF(OR($C176="",'1045Bi Dati di base lav.'!M172="",F176="",'1045Bi Dati di base lav.'!O172="",X176=""),"",'1045Bi Dati di base lav.'!M172-F176-'1045Bi Dati di base lav.'!O172-X176)</f>
      </c>
      <c r="Z176" s="134">
        <f>IF(K176="","",K176-'1045Bi Dati di base lav.'!R172)</f>
      </c>
      <c r="AA176" s="134">
        <f t="shared" si="59"/>
      </c>
      <c r="AB176" s="134">
        <f t="shared" si="60"/>
      </c>
      <c r="AC176" s="134">
        <f t="shared" si="61"/>
      </c>
      <c r="AD176" s="134">
        <f>IF(OR($C176="",K176="",N176=""),"",MAX(O176+'1045Bi Dati di base lav.'!S172-N176,0))</f>
      </c>
      <c r="AE176" s="134">
        <f>'1045Bi Dati di base lav.'!S172</f>
        <v>0</v>
      </c>
      <c r="AF176" s="134">
        <f t="shared" si="62"/>
      </c>
      <c r="AG176" s="139">
        <f>IF('1045Bi Dati di base lav.'!M172="",0,1)</f>
        <v>0</v>
      </c>
      <c r="AH176" s="143">
        <f t="shared" si="63"/>
        <v>0</v>
      </c>
      <c r="AI176" s="134">
        <f>IF('1045Bi Dati di base lav.'!M172="",0,'1045Bi Dati di base lav.'!M172)</f>
        <v>0</v>
      </c>
      <c r="AJ176" s="134">
        <f>IF('1045Bi Dati di base lav.'!M172="",0,'1045Bi Dati di base lav.'!O172)</f>
        <v>0</v>
      </c>
      <c r="AK176" s="158">
        <f>IF('1045Bi Dati di base lav.'!U172&gt;0,AA176,0)</f>
        <v>0</v>
      </c>
      <c r="AL176" s="140">
        <f>IF('1045Bi Dati di base lav.'!U172&gt;0,'1045Bi Dati di base lav.'!S172,0)</f>
        <v>0</v>
      </c>
      <c r="AM176" s="134">
        <f>'1045Bi Dati di base lav.'!M172</f>
        <v>0</v>
      </c>
      <c r="AN176" s="134">
        <f>'1045Bi Dati di base lav.'!O172</f>
        <v>0</v>
      </c>
      <c r="AO176" s="134">
        <f t="shared" si="64"/>
        <v>0</v>
      </c>
    </row>
    <row r="177" spans="1:41" s="135" customFormat="1" ht="16.5" customHeight="1">
      <c r="A177" s="159">
        <f>IF('1045Bi Dati di base lav.'!A173="","",'1045Bi Dati di base lav.'!A173)</f>
      </c>
      <c r="B177" s="160">
        <f>IF('1045Bi Dati di base lav.'!B173="","",'1045Bi Dati di base lav.'!B173)</f>
      </c>
      <c r="C177" s="161">
        <f>IF('1045Bi Dati di base lav.'!C173="","",'1045Bi Dati di base lav.'!C173)</f>
      </c>
      <c r="D177" s="232">
        <f>IF('1045Bi Dati di base lav.'!AF173="","",IF('1045Bi Dati di base lav.'!AF173*E177&gt;'1045Ai Domanda'!$B$28,'1045Ai Domanda'!$B$28/E177,'1045Bi Dati di base lav.'!AF173))</f>
      </c>
      <c r="E177" s="240">
        <f>IF('1045Bi Dati di base lav.'!M173="","",'1045Bi Dati di base lav.'!M173)</f>
      </c>
      <c r="F177" s="228">
        <f>IF('1045Bi Dati di base lav.'!N173="","",'1045Bi Dati di base lav.'!N173)</f>
      </c>
      <c r="G177" s="235">
        <f>IF('1045Bi Dati di base lav.'!O173="","",'1045Bi Dati di base lav.'!O173)</f>
      </c>
      <c r="H177" s="236">
        <f>IF('1045Bi Dati di base lav.'!P173="","",'1045Bi Dati di base lav.'!P173)</f>
      </c>
      <c r="I177" s="237">
        <f>IF('1045Bi Dati di base lav.'!Q173="","",'1045Bi Dati di base lav.'!Q173)</f>
      </c>
      <c r="J177" s="349">
        <f t="shared" si="50"/>
      </c>
      <c r="K177" s="240">
        <f t="shared" si="51"/>
      </c>
      <c r="L177" s="238">
        <f>IF('1045Bi Dati di base lav.'!R173="","",'1045Bi Dati di base lav.'!R173)</f>
      </c>
      <c r="M177" s="239">
        <f t="shared" si="52"/>
      </c>
      <c r="N177" s="350">
        <f t="shared" si="53"/>
      </c>
      <c r="O177" s="349">
        <f t="shared" si="54"/>
      </c>
      <c r="P177" s="240">
        <f t="shared" si="55"/>
      </c>
      <c r="Q177" s="238">
        <f t="shared" si="56"/>
      </c>
      <c r="R177" s="239">
        <f t="shared" si="57"/>
      </c>
      <c r="S177" s="240">
        <f>IF(N177="","",MAX((N177-AE177)*'1045Ai Domanda'!$B$30,0))</f>
      </c>
      <c r="T177" s="241">
        <f t="shared" si="58"/>
      </c>
      <c r="U177" s="151"/>
      <c r="V177" s="158">
        <f>IF('1045Bi Dati di base lav.'!L173="","",'1045Bi Dati di base lav.'!L173)</f>
      </c>
      <c r="W177" s="158">
        <f>IF($C177="","",'1045Ei Calcolo'!D177)</f>
      </c>
      <c r="X177" s="151">
        <f>IF(AND('1045Bi Dati di base lav.'!P173="",'1045Bi Dati di base lav.'!Q173=""),0,'1045Bi Dati di base lav.'!P173-'1045Bi Dati di base lav.'!Q173)</f>
        <v>0</v>
      </c>
      <c r="Y177" s="151">
        <f>IF(OR($C177="",'1045Bi Dati di base lav.'!M173="",F177="",'1045Bi Dati di base lav.'!O173="",X177=""),"",'1045Bi Dati di base lav.'!M173-F177-'1045Bi Dati di base lav.'!O173-X177)</f>
      </c>
      <c r="Z177" s="134">
        <f>IF(K177="","",K177-'1045Bi Dati di base lav.'!R173)</f>
      </c>
      <c r="AA177" s="134">
        <f t="shared" si="59"/>
      </c>
      <c r="AB177" s="134">
        <f t="shared" si="60"/>
      </c>
      <c r="AC177" s="134">
        <f t="shared" si="61"/>
      </c>
      <c r="AD177" s="134">
        <f>IF(OR($C177="",K177="",N177=""),"",MAX(O177+'1045Bi Dati di base lav.'!S173-N177,0))</f>
      </c>
      <c r="AE177" s="134">
        <f>'1045Bi Dati di base lav.'!S173</f>
        <v>0</v>
      </c>
      <c r="AF177" s="134">
        <f t="shared" si="62"/>
      </c>
      <c r="AG177" s="139">
        <f>IF('1045Bi Dati di base lav.'!M173="",0,1)</f>
        <v>0</v>
      </c>
      <c r="AH177" s="143">
        <f t="shared" si="63"/>
        <v>0</v>
      </c>
      <c r="AI177" s="134">
        <f>IF('1045Bi Dati di base lav.'!M173="",0,'1045Bi Dati di base lav.'!M173)</f>
        <v>0</v>
      </c>
      <c r="AJ177" s="134">
        <f>IF('1045Bi Dati di base lav.'!M173="",0,'1045Bi Dati di base lav.'!O173)</f>
        <v>0</v>
      </c>
      <c r="AK177" s="158">
        <f>IF('1045Bi Dati di base lav.'!U173&gt;0,AA177,0)</f>
        <v>0</v>
      </c>
      <c r="AL177" s="140">
        <f>IF('1045Bi Dati di base lav.'!U173&gt;0,'1045Bi Dati di base lav.'!S173,0)</f>
        <v>0</v>
      </c>
      <c r="AM177" s="134">
        <f>'1045Bi Dati di base lav.'!M173</f>
        <v>0</v>
      </c>
      <c r="AN177" s="134">
        <f>'1045Bi Dati di base lav.'!O173</f>
        <v>0</v>
      </c>
      <c r="AO177" s="134">
        <f t="shared" si="64"/>
        <v>0</v>
      </c>
    </row>
    <row r="178" spans="1:41" s="135" customFormat="1" ht="16.5" customHeight="1">
      <c r="A178" s="159">
        <f>IF('1045Bi Dati di base lav.'!A174="","",'1045Bi Dati di base lav.'!A174)</f>
      </c>
      <c r="B178" s="160">
        <f>IF('1045Bi Dati di base lav.'!B174="","",'1045Bi Dati di base lav.'!B174)</f>
      </c>
      <c r="C178" s="161">
        <f>IF('1045Bi Dati di base lav.'!C174="","",'1045Bi Dati di base lav.'!C174)</f>
      </c>
      <c r="D178" s="232">
        <f>IF('1045Bi Dati di base lav.'!AF174="","",IF('1045Bi Dati di base lav.'!AF174*E178&gt;'1045Ai Domanda'!$B$28,'1045Ai Domanda'!$B$28/E178,'1045Bi Dati di base lav.'!AF174))</f>
      </c>
      <c r="E178" s="240">
        <f>IF('1045Bi Dati di base lav.'!M174="","",'1045Bi Dati di base lav.'!M174)</f>
      </c>
      <c r="F178" s="228">
        <f>IF('1045Bi Dati di base lav.'!N174="","",'1045Bi Dati di base lav.'!N174)</f>
      </c>
      <c r="G178" s="235">
        <f>IF('1045Bi Dati di base lav.'!O174="","",'1045Bi Dati di base lav.'!O174)</f>
      </c>
      <c r="H178" s="236">
        <f>IF('1045Bi Dati di base lav.'!P174="","",'1045Bi Dati di base lav.'!P174)</f>
      </c>
      <c r="I178" s="237">
        <f>IF('1045Bi Dati di base lav.'!Q174="","",'1045Bi Dati di base lav.'!Q174)</f>
      </c>
      <c r="J178" s="349">
        <f t="shared" si="50"/>
      </c>
      <c r="K178" s="240">
        <f t="shared" si="51"/>
      </c>
      <c r="L178" s="238">
        <f>IF('1045Bi Dati di base lav.'!R174="","",'1045Bi Dati di base lav.'!R174)</f>
      </c>
      <c r="M178" s="239">
        <f t="shared" si="52"/>
      </c>
      <c r="N178" s="350">
        <f t="shared" si="53"/>
      </c>
      <c r="O178" s="349">
        <f t="shared" si="54"/>
      </c>
      <c r="P178" s="240">
        <f t="shared" si="55"/>
      </c>
      <c r="Q178" s="238">
        <f t="shared" si="56"/>
      </c>
      <c r="R178" s="239">
        <f t="shared" si="57"/>
      </c>
      <c r="S178" s="240">
        <f>IF(N178="","",MAX((N178-AE178)*'1045Ai Domanda'!$B$30,0))</f>
      </c>
      <c r="T178" s="241">
        <f t="shared" si="58"/>
      </c>
      <c r="U178" s="151"/>
      <c r="V178" s="158">
        <f>IF('1045Bi Dati di base lav.'!L174="","",'1045Bi Dati di base lav.'!L174)</f>
      </c>
      <c r="W178" s="158">
        <f>IF($C178="","",'1045Ei Calcolo'!D178)</f>
      </c>
      <c r="X178" s="151">
        <f>IF(AND('1045Bi Dati di base lav.'!P174="",'1045Bi Dati di base lav.'!Q174=""),0,'1045Bi Dati di base lav.'!P174-'1045Bi Dati di base lav.'!Q174)</f>
        <v>0</v>
      </c>
      <c r="Y178" s="151">
        <f>IF(OR($C178="",'1045Bi Dati di base lav.'!M174="",F178="",'1045Bi Dati di base lav.'!O174="",X178=""),"",'1045Bi Dati di base lav.'!M174-F178-'1045Bi Dati di base lav.'!O174-X178)</f>
      </c>
      <c r="Z178" s="134">
        <f>IF(K178="","",K178-'1045Bi Dati di base lav.'!R174)</f>
      </c>
      <c r="AA178" s="134">
        <f t="shared" si="59"/>
      </c>
      <c r="AB178" s="134">
        <f t="shared" si="60"/>
      </c>
      <c r="AC178" s="134">
        <f t="shared" si="61"/>
      </c>
      <c r="AD178" s="134">
        <f>IF(OR($C178="",K178="",N178=""),"",MAX(O178+'1045Bi Dati di base lav.'!S174-N178,0))</f>
      </c>
      <c r="AE178" s="134">
        <f>'1045Bi Dati di base lav.'!S174</f>
        <v>0</v>
      </c>
      <c r="AF178" s="134">
        <f t="shared" si="62"/>
      </c>
      <c r="AG178" s="139">
        <f>IF('1045Bi Dati di base lav.'!M174="",0,1)</f>
        <v>0</v>
      </c>
      <c r="AH178" s="143">
        <f t="shared" si="63"/>
        <v>0</v>
      </c>
      <c r="AI178" s="134">
        <f>IF('1045Bi Dati di base lav.'!M174="",0,'1045Bi Dati di base lav.'!M174)</f>
        <v>0</v>
      </c>
      <c r="AJ178" s="134">
        <f>IF('1045Bi Dati di base lav.'!M174="",0,'1045Bi Dati di base lav.'!O174)</f>
        <v>0</v>
      </c>
      <c r="AK178" s="158">
        <f>IF('1045Bi Dati di base lav.'!U174&gt;0,AA178,0)</f>
        <v>0</v>
      </c>
      <c r="AL178" s="140">
        <f>IF('1045Bi Dati di base lav.'!U174&gt;0,'1045Bi Dati di base lav.'!S174,0)</f>
        <v>0</v>
      </c>
      <c r="AM178" s="134">
        <f>'1045Bi Dati di base lav.'!M174</f>
        <v>0</v>
      </c>
      <c r="AN178" s="134">
        <f>'1045Bi Dati di base lav.'!O174</f>
        <v>0</v>
      </c>
      <c r="AO178" s="134">
        <f t="shared" si="64"/>
        <v>0</v>
      </c>
    </row>
    <row r="179" spans="1:41" s="135" customFormat="1" ht="16.5" customHeight="1">
      <c r="A179" s="159">
        <f>IF('1045Bi Dati di base lav.'!A175="","",'1045Bi Dati di base lav.'!A175)</f>
      </c>
      <c r="B179" s="160">
        <f>IF('1045Bi Dati di base lav.'!B175="","",'1045Bi Dati di base lav.'!B175)</f>
      </c>
      <c r="C179" s="161">
        <f>IF('1045Bi Dati di base lav.'!C175="","",'1045Bi Dati di base lav.'!C175)</f>
      </c>
      <c r="D179" s="232">
        <f>IF('1045Bi Dati di base lav.'!AF175="","",IF('1045Bi Dati di base lav.'!AF175*E179&gt;'1045Ai Domanda'!$B$28,'1045Ai Domanda'!$B$28/E179,'1045Bi Dati di base lav.'!AF175))</f>
      </c>
      <c r="E179" s="240">
        <f>IF('1045Bi Dati di base lav.'!M175="","",'1045Bi Dati di base lav.'!M175)</f>
      </c>
      <c r="F179" s="228">
        <f>IF('1045Bi Dati di base lav.'!N175="","",'1045Bi Dati di base lav.'!N175)</f>
      </c>
      <c r="G179" s="235">
        <f>IF('1045Bi Dati di base lav.'!O175="","",'1045Bi Dati di base lav.'!O175)</f>
      </c>
      <c r="H179" s="236">
        <f>IF('1045Bi Dati di base lav.'!P175="","",'1045Bi Dati di base lav.'!P175)</f>
      </c>
      <c r="I179" s="237">
        <f>IF('1045Bi Dati di base lav.'!Q175="","",'1045Bi Dati di base lav.'!Q175)</f>
      </c>
      <c r="J179" s="349">
        <f t="shared" si="50"/>
      </c>
      <c r="K179" s="240">
        <f t="shared" si="51"/>
      </c>
      <c r="L179" s="238">
        <f>IF('1045Bi Dati di base lav.'!R175="","",'1045Bi Dati di base lav.'!R175)</f>
      </c>
      <c r="M179" s="239">
        <f t="shared" si="52"/>
      </c>
      <c r="N179" s="350">
        <f t="shared" si="53"/>
      </c>
      <c r="O179" s="349">
        <f t="shared" si="54"/>
      </c>
      <c r="P179" s="240">
        <f t="shared" si="55"/>
      </c>
      <c r="Q179" s="238">
        <f t="shared" si="56"/>
      </c>
      <c r="R179" s="239">
        <f t="shared" si="57"/>
      </c>
      <c r="S179" s="240">
        <f>IF(N179="","",MAX((N179-AE179)*'1045Ai Domanda'!$B$30,0))</f>
      </c>
      <c r="T179" s="241">
        <f t="shared" si="58"/>
      </c>
      <c r="U179" s="151"/>
      <c r="V179" s="158">
        <f>IF('1045Bi Dati di base lav.'!L175="","",'1045Bi Dati di base lav.'!L175)</f>
      </c>
      <c r="W179" s="158">
        <f>IF($C179="","",'1045Ei Calcolo'!D179)</f>
      </c>
      <c r="X179" s="151">
        <f>IF(AND('1045Bi Dati di base lav.'!P175="",'1045Bi Dati di base lav.'!Q175=""),0,'1045Bi Dati di base lav.'!P175-'1045Bi Dati di base lav.'!Q175)</f>
        <v>0</v>
      </c>
      <c r="Y179" s="151">
        <f>IF(OR($C179="",'1045Bi Dati di base lav.'!M175="",F179="",'1045Bi Dati di base lav.'!O175="",X179=""),"",'1045Bi Dati di base lav.'!M175-F179-'1045Bi Dati di base lav.'!O175-X179)</f>
      </c>
      <c r="Z179" s="134">
        <f>IF(K179="","",K179-'1045Bi Dati di base lav.'!R175)</f>
      </c>
      <c r="AA179" s="134">
        <f t="shared" si="59"/>
      </c>
      <c r="AB179" s="134">
        <f t="shared" si="60"/>
      </c>
      <c r="AC179" s="134">
        <f t="shared" si="61"/>
      </c>
      <c r="AD179" s="134">
        <f>IF(OR($C179="",K179="",N179=""),"",MAX(O179+'1045Bi Dati di base lav.'!S175-N179,0))</f>
      </c>
      <c r="AE179" s="134">
        <f>'1045Bi Dati di base lav.'!S175</f>
        <v>0</v>
      </c>
      <c r="AF179" s="134">
        <f t="shared" si="62"/>
      </c>
      <c r="AG179" s="139">
        <f>IF('1045Bi Dati di base lav.'!M175="",0,1)</f>
        <v>0</v>
      </c>
      <c r="AH179" s="143">
        <f t="shared" si="63"/>
        <v>0</v>
      </c>
      <c r="AI179" s="134">
        <f>IF('1045Bi Dati di base lav.'!M175="",0,'1045Bi Dati di base lav.'!M175)</f>
        <v>0</v>
      </c>
      <c r="AJ179" s="134">
        <f>IF('1045Bi Dati di base lav.'!M175="",0,'1045Bi Dati di base lav.'!O175)</f>
        <v>0</v>
      </c>
      <c r="AK179" s="158">
        <f>IF('1045Bi Dati di base lav.'!U175&gt;0,AA179,0)</f>
        <v>0</v>
      </c>
      <c r="AL179" s="140">
        <f>IF('1045Bi Dati di base lav.'!U175&gt;0,'1045Bi Dati di base lav.'!S175,0)</f>
        <v>0</v>
      </c>
      <c r="AM179" s="134">
        <f>'1045Bi Dati di base lav.'!M175</f>
        <v>0</v>
      </c>
      <c r="AN179" s="134">
        <f>'1045Bi Dati di base lav.'!O175</f>
        <v>0</v>
      </c>
      <c r="AO179" s="134">
        <f t="shared" si="64"/>
        <v>0</v>
      </c>
    </row>
    <row r="180" spans="1:41" s="135" customFormat="1" ht="16.5" customHeight="1">
      <c r="A180" s="159">
        <f>IF('1045Bi Dati di base lav.'!A176="","",'1045Bi Dati di base lav.'!A176)</f>
      </c>
      <c r="B180" s="160">
        <f>IF('1045Bi Dati di base lav.'!B176="","",'1045Bi Dati di base lav.'!B176)</f>
      </c>
      <c r="C180" s="161">
        <f>IF('1045Bi Dati di base lav.'!C176="","",'1045Bi Dati di base lav.'!C176)</f>
      </c>
      <c r="D180" s="232">
        <f>IF('1045Bi Dati di base lav.'!AF176="","",IF('1045Bi Dati di base lav.'!AF176*E180&gt;'1045Ai Domanda'!$B$28,'1045Ai Domanda'!$B$28/E180,'1045Bi Dati di base lav.'!AF176))</f>
      </c>
      <c r="E180" s="240">
        <f>IF('1045Bi Dati di base lav.'!M176="","",'1045Bi Dati di base lav.'!M176)</f>
      </c>
      <c r="F180" s="228">
        <f>IF('1045Bi Dati di base lav.'!N176="","",'1045Bi Dati di base lav.'!N176)</f>
      </c>
      <c r="G180" s="235">
        <f>IF('1045Bi Dati di base lav.'!O176="","",'1045Bi Dati di base lav.'!O176)</f>
      </c>
      <c r="H180" s="236">
        <f>IF('1045Bi Dati di base lav.'!P176="","",'1045Bi Dati di base lav.'!P176)</f>
      </c>
      <c r="I180" s="237">
        <f>IF('1045Bi Dati di base lav.'!Q176="","",'1045Bi Dati di base lav.'!Q176)</f>
      </c>
      <c r="J180" s="349">
        <f t="shared" si="50"/>
      </c>
      <c r="K180" s="240">
        <f t="shared" si="51"/>
      </c>
      <c r="L180" s="238">
        <f>IF('1045Bi Dati di base lav.'!R176="","",'1045Bi Dati di base lav.'!R176)</f>
      </c>
      <c r="M180" s="239">
        <f t="shared" si="52"/>
      </c>
      <c r="N180" s="350">
        <f t="shared" si="53"/>
      </c>
      <c r="O180" s="349">
        <f t="shared" si="54"/>
      </c>
      <c r="P180" s="240">
        <f t="shared" si="55"/>
      </c>
      <c r="Q180" s="238">
        <f t="shared" si="56"/>
      </c>
      <c r="R180" s="239">
        <f t="shared" si="57"/>
      </c>
      <c r="S180" s="240">
        <f>IF(N180="","",MAX((N180-AE180)*'1045Ai Domanda'!$B$30,0))</f>
      </c>
      <c r="T180" s="241">
        <f t="shared" si="58"/>
      </c>
      <c r="U180" s="151"/>
      <c r="V180" s="158">
        <f>IF('1045Bi Dati di base lav.'!L176="","",'1045Bi Dati di base lav.'!L176)</f>
      </c>
      <c r="W180" s="158">
        <f>IF($C180="","",'1045Ei Calcolo'!D180)</f>
      </c>
      <c r="X180" s="151">
        <f>IF(AND('1045Bi Dati di base lav.'!P176="",'1045Bi Dati di base lav.'!Q176=""),0,'1045Bi Dati di base lav.'!P176-'1045Bi Dati di base lav.'!Q176)</f>
        <v>0</v>
      </c>
      <c r="Y180" s="151">
        <f>IF(OR($C180="",'1045Bi Dati di base lav.'!M176="",F180="",'1045Bi Dati di base lav.'!O176="",X180=""),"",'1045Bi Dati di base lav.'!M176-F180-'1045Bi Dati di base lav.'!O176-X180)</f>
      </c>
      <c r="Z180" s="134">
        <f>IF(K180="","",K180-'1045Bi Dati di base lav.'!R176)</f>
      </c>
      <c r="AA180" s="134">
        <f t="shared" si="59"/>
      </c>
      <c r="AB180" s="134">
        <f t="shared" si="60"/>
      </c>
      <c r="AC180" s="134">
        <f t="shared" si="61"/>
      </c>
      <c r="AD180" s="134">
        <f>IF(OR($C180="",K180="",N180=""),"",MAX(O180+'1045Bi Dati di base lav.'!S176-N180,0))</f>
      </c>
      <c r="AE180" s="134">
        <f>'1045Bi Dati di base lav.'!S176</f>
        <v>0</v>
      </c>
      <c r="AF180" s="134">
        <f t="shared" si="62"/>
      </c>
      <c r="AG180" s="139">
        <f>IF('1045Bi Dati di base lav.'!M176="",0,1)</f>
        <v>0</v>
      </c>
      <c r="AH180" s="143">
        <f t="shared" si="63"/>
        <v>0</v>
      </c>
      <c r="AI180" s="134">
        <f>IF('1045Bi Dati di base lav.'!M176="",0,'1045Bi Dati di base lav.'!M176)</f>
        <v>0</v>
      </c>
      <c r="AJ180" s="134">
        <f>IF('1045Bi Dati di base lav.'!M176="",0,'1045Bi Dati di base lav.'!O176)</f>
        <v>0</v>
      </c>
      <c r="AK180" s="158">
        <f>IF('1045Bi Dati di base lav.'!U176&gt;0,AA180,0)</f>
        <v>0</v>
      </c>
      <c r="AL180" s="140">
        <f>IF('1045Bi Dati di base lav.'!U176&gt;0,'1045Bi Dati di base lav.'!S176,0)</f>
        <v>0</v>
      </c>
      <c r="AM180" s="134">
        <f>'1045Bi Dati di base lav.'!M176</f>
        <v>0</v>
      </c>
      <c r="AN180" s="134">
        <f>'1045Bi Dati di base lav.'!O176</f>
        <v>0</v>
      </c>
      <c r="AO180" s="134">
        <f t="shared" si="64"/>
        <v>0</v>
      </c>
    </row>
    <row r="181" spans="1:41" s="135" customFormat="1" ht="16.5" customHeight="1">
      <c r="A181" s="159">
        <f>IF('1045Bi Dati di base lav.'!A177="","",'1045Bi Dati di base lav.'!A177)</f>
      </c>
      <c r="B181" s="160">
        <f>IF('1045Bi Dati di base lav.'!B177="","",'1045Bi Dati di base lav.'!B177)</f>
      </c>
      <c r="C181" s="161">
        <f>IF('1045Bi Dati di base lav.'!C177="","",'1045Bi Dati di base lav.'!C177)</f>
      </c>
      <c r="D181" s="232">
        <f>IF('1045Bi Dati di base lav.'!AF177="","",IF('1045Bi Dati di base lav.'!AF177*E181&gt;'1045Ai Domanda'!$B$28,'1045Ai Domanda'!$B$28/E181,'1045Bi Dati di base lav.'!AF177))</f>
      </c>
      <c r="E181" s="240">
        <f>IF('1045Bi Dati di base lav.'!M177="","",'1045Bi Dati di base lav.'!M177)</f>
      </c>
      <c r="F181" s="228">
        <f>IF('1045Bi Dati di base lav.'!N177="","",'1045Bi Dati di base lav.'!N177)</f>
      </c>
      <c r="G181" s="235">
        <f>IF('1045Bi Dati di base lav.'!O177="","",'1045Bi Dati di base lav.'!O177)</f>
      </c>
      <c r="H181" s="236">
        <f>IF('1045Bi Dati di base lav.'!P177="","",'1045Bi Dati di base lav.'!P177)</f>
      </c>
      <c r="I181" s="237">
        <f>IF('1045Bi Dati di base lav.'!Q177="","",'1045Bi Dati di base lav.'!Q177)</f>
      </c>
      <c r="J181" s="349">
        <f t="shared" si="50"/>
      </c>
      <c r="K181" s="240">
        <f t="shared" si="51"/>
      </c>
      <c r="L181" s="238">
        <f>IF('1045Bi Dati di base lav.'!R177="","",'1045Bi Dati di base lav.'!R177)</f>
      </c>
      <c r="M181" s="239">
        <f t="shared" si="52"/>
      </c>
      <c r="N181" s="350">
        <f t="shared" si="53"/>
      </c>
      <c r="O181" s="349">
        <f t="shared" si="54"/>
      </c>
      <c r="P181" s="240">
        <f t="shared" si="55"/>
      </c>
      <c r="Q181" s="238">
        <f t="shared" si="56"/>
      </c>
      <c r="R181" s="239">
        <f t="shared" si="57"/>
      </c>
      <c r="S181" s="240">
        <f>IF(N181="","",MAX((N181-AE181)*'1045Ai Domanda'!$B$30,0))</f>
      </c>
      <c r="T181" s="241">
        <f t="shared" si="58"/>
      </c>
      <c r="U181" s="151"/>
      <c r="V181" s="158">
        <f>IF('1045Bi Dati di base lav.'!L177="","",'1045Bi Dati di base lav.'!L177)</f>
      </c>
      <c r="W181" s="158">
        <f>IF($C181="","",'1045Ei Calcolo'!D181)</f>
      </c>
      <c r="X181" s="151">
        <f>IF(AND('1045Bi Dati di base lav.'!P177="",'1045Bi Dati di base lav.'!Q177=""),0,'1045Bi Dati di base lav.'!P177-'1045Bi Dati di base lav.'!Q177)</f>
        <v>0</v>
      </c>
      <c r="Y181" s="151">
        <f>IF(OR($C181="",'1045Bi Dati di base lav.'!M177="",F181="",'1045Bi Dati di base lav.'!O177="",X181=""),"",'1045Bi Dati di base lav.'!M177-F181-'1045Bi Dati di base lav.'!O177-X181)</f>
      </c>
      <c r="Z181" s="134">
        <f>IF(K181="","",K181-'1045Bi Dati di base lav.'!R177)</f>
      </c>
      <c r="AA181" s="134">
        <f t="shared" si="59"/>
      </c>
      <c r="AB181" s="134">
        <f t="shared" si="60"/>
      </c>
      <c r="AC181" s="134">
        <f t="shared" si="61"/>
      </c>
      <c r="AD181" s="134">
        <f>IF(OR($C181="",K181="",N181=""),"",MAX(O181+'1045Bi Dati di base lav.'!S177-N181,0))</f>
      </c>
      <c r="AE181" s="134">
        <f>'1045Bi Dati di base lav.'!S177</f>
        <v>0</v>
      </c>
      <c r="AF181" s="134">
        <f t="shared" si="62"/>
      </c>
      <c r="AG181" s="139">
        <f>IF('1045Bi Dati di base lav.'!M177="",0,1)</f>
        <v>0</v>
      </c>
      <c r="AH181" s="143">
        <f t="shared" si="63"/>
        <v>0</v>
      </c>
      <c r="AI181" s="134">
        <f>IF('1045Bi Dati di base lav.'!M177="",0,'1045Bi Dati di base lav.'!M177)</f>
        <v>0</v>
      </c>
      <c r="AJ181" s="134">
        <f>IF('1045Bi Dati di base lav.'!M177="",0,'1045Bi Dati di base lav.'!O177)</f>
        <v>0</v>
      </c>
      <c r="AK181" s="158">
        <f>IF('1045Bi Dati di base lav.'!U177&gt;0,AA181,0)</f>
        <v>0</v>
      </c>
      <c r="AL181" s="140">
        <f>IF('1045Bi Dati di base lav.'!U177&gt;0,'1045Bi Dati di base lav.'!S177,0)</f>
        <v>0</v>
      </c>
      <c r="AM181" s="134">
        <f>'1045Bi Dati di base lav.'!M177</f>
        <v>0</v>
      </c>
      <c r="AN181" s="134">
        <f>'1045Bi Dati di base lav.'!O177</f>
        <v>0</v>
      </c>
      <c r="AO181" s="134">
        <f t="shared" si="64"/>
        <v>0</v>
      </c>
    </row>
    <row r="182" spans="1:41" s="135" customFormat="1" ht="16.5" customHeight="1">
      <c r="A182" s="159">
        <f>IF('1045Bi Dati di base lav.'!A178="","",'1045Bi Dati di base lav.'!A178)</f>
      </c>
      <c r="B182" s="160">
        <f>IF('1045Bi Dati di base lav.'!B178="","",'1045Bi Dati di base lav.'!B178)</f>
      </c>
      <c r="C182" s="161">
        <f>IF('1045Bi Dati di base lav.'!C178="","",'1045Bi Dati di base lav.'!C178)</f>
      </c>
      <c r="D182" s="232">
        <f>IF('1045Bi Dati di base lav.'!AF178="","",IF('1045Bi Dati di base lav.'!AF178*E182&gt;'1045Ai Domanda'!$B$28,'1045Ai Domanda'!$B$28/E182,'1045Bi Dati di base lav.'!AF178))</f>
      </c>
      <c r="E182" s="240">
        <f>IF('1045Bi Dati di base lav.'!M178="","",'1045Bi Dati di base lav.'!M178)</f>
      </c>
      <c r="F182" s="228">
        <f>IF('1045Bi Dati di base lav.'!N178="","",'1045Bi Dati di base lav.'!N178)</f>
      </c>
      <c r="G182" s="235">
        <f>IF('1045Bi Dati di base lav.'!O178="","",'1045Bi Dati di base lav.'!O178)</f>
      </c>
      <c r="H182" s="236">
        <f>IF('1045Bi Dati di base lav.'!P178="","",'1045Bi Dati di base lav.'!P178)</f>
      </c>
      <c r="I182" s="237">
        <f>IF('1045Bi Dati di base lav.'!Q178="","",'1045Bi Dati di base lav.'!Q178)</f>
      </c>
      <c r="J182" s="349">
        <f t="shared" si="50"/>
      </c>
      <c r="K182" s="240">
        <f t="shared" si="51"/>
      </c>
      <c r="L182" s="238">
        <f>IF('1045Bi Dati di base lav.'!R178="","",'1045Bi Dati di base lav.'!R178)</f>
      </c>
      <c r="M182" s="239">
        <f t="shared" si="52"/>
      </c>
      <c r="N182" s="350">
        <f t="shared" si="53"/>
      </c>
      <c r="O182" s="349">
        <f t="shared" si="54"/>
      </c>
      <c r="P182" s="240">
        <f t="shared" si="55"/>
      </c>
      <c r="Q182" s="238">
        <f t="shared" si="56"/>
      </c>
      <c r="R182" s="239">
        <f t="shared" si="57"/>
      </c>
      <c r="S182" s="240">
        <f>IF(N182="","",MAX((N182-AE182)*'1045Ai Domanda'!$B$30,0))</f>
      </c>
      <c r="T182" s="241">
        <f t="shared" si="58"/>
      </c>
      <c r="U182" s="151"/>
      <c r="V182" s="158">
        <f>IF('1045Bi Dati di base lav.'!L178="","",'1045Bi Dati di base lav.'!L178)</f>
      </c>
      <c r="W182" s="158">
        <f>IF($C182="","",'1045Ei Calcolo'!D182)</f>
      </c>
      <c r="X182" s="151">
        <f>IF(AND('1045Bi Dati di base lav.'!P178="",'1045Bi Dati di base lav.'!Q178=""),0,'1045Bi Dati di base lav.'!P178-'1045Bi Dati di base lav.'!Q178)</f>
        <v>0</v>
      </c>
      <c r="Y182" s="151">
        <f>IF(OR($C182="",'1045Bi Dati di base lav.'!M178="",F182="",'1045Bi Dati di base lav.'!O178="",X182=""),"",'1045Bi Dati di base lav.'!M178-F182-'1045Bi Dati di base lav.'!O178-X182)</f>
      </c>
      <c r="Z182" s="134">
        <f>IF(K182="","",K182-'1045Bi Dati di base lav.'!R178)</f>
      </c>
      <c r="AA182" s="134">
        <f t="shared" si="59"/>
      </c>
      <c r="AB182" s="134">
        <f t="shared" si="60"/>
      </c>
      <c r="AC182" s="134">
        <f t="shared" si="61"/>
      </c>
      <c r="AD182" s="134">
        <f>IF(OR($C182="",K182="",N182=""),"",MAX(O182+'1045Bi Dati di base lav.'!S178-N182,0))</f>
      </c>
      <c r="AE182" s="134">
        <f>'1045Bi Dati di base lav.'!S178</f>
        <v>0</v>
      </c>
      <c r="AF182" s="134">
        <f t="shared" si="62"/>
      </c>
      <c r="AG182" s="139">
        <f>IF('1045Bi Dati di base lav.'!M178="",0,1)</f>
        <v>0</v>
      </c>
      <c r="AH182" s="143">
        <f t="shared" si="63"/>
        <v>0</v>
      </c>
      <c r="AI182" s="134">
        <f>IF('1045Bi Dati di base lav.'!M178="",0,'1045Bi Dati di base lav.'!M178)</f>
        <v>0</v>
      </c>
      <c r="AJ182" s="134">
        <f>IF('1045Bi Dati di base lav.'!M178="",0,'1045Bi Dati di base lav.'!O178)</f>
        <v>0</v>
      </c>
      <c r="AK182" s="158">
        <f>IF('1045Bi Dati di base lav.'!U178&gt;0,AA182,0)</f>
        <v>0</v>
      </c>
      <c r="AL182" s="140">
        <f>IF('1045Bi Dati di base lav.'!U178&gt;0,'1045Bi Dati di base lav.'!S178,0)</f>
        <v>0</v>
      </c>
      <c r="AM182" s="134">
        <f>'1045Bi Dati di base lav.'!M178</f>
        <v>0</v>
      </c>
      <c r="AN182" s="134">
        <f>'1045Bi Dati di base lav.'!O178</f>
        <v>0</v>
      </c>
      <c r="AO182" s="134">
        <f t="shared" si="64"/>
        <v>0</v>
      </c>
    </row>
    <row r="183" spans="1:41" s="135" customFormat="1" ht="16.5" customHeight="1">
      <c r="A183" s="159">
        <f>IF('1045Bi Dati di base lav.'!A179="","",'1045Bi Dati di base lav.'!A179)</f>
      </c>
      <c r="B183" s="160">
        <f>IF('1045Bi Dati di base lav.'!B179="","",'1045Bi Dati di base lav.'!B179)</f>
      </c>
      <c r="C183" s="161">
        <f>IF('1045Bi Dati di base lav.'!C179="","",'1045Bi Dati di base lav.'!C179)</f>
      </c>
      <c r="D183" s="232">
        <f>IF('1045Bi Dati di base lav.'!AF179="","",IF('1045Bi Dati di base lav.'!AF179*E183&gt;'1045Ai Domanda'!$B$28,'1045Ai Domanda'!$B$28/E183,'1045Bi Dati di base lav.'!AF179))</f>
      </c>
      <c r="E183" s="240">
        <f>IF('1045Bi Dati di base lav.'!M179="","",'1045Bi Dati di base lav.'!M179)</f>
      </c>
      <c r="F183" s="228">
        <f>IF('1045Bi Dati di base lav.'!N179="","",'1045Bi Dati di base lav.'!N179)</f>
      </c>
      <c r="G183" s="235">
        <f>IF('1045Bi Dati di base lav.'!O179="","",'1045Bi Dati di base lav.'!O179)</f>
      </c>
      <c r="H183" s="236">
        <f>IF('1045Bi Dati di base lav.'!P179="","",'1045Bi Dati di base lav.'!P179)</f>
      </c>
      <c r="I183" s="237">
        <f>IF('1045Bi Dati di base lav.'!Q179="","",'1045Bi Dati di base lav.'!Q179)</f>
      </c>
      <c r="J183" s="349">
        <f t="shared" si="50"/>
      </c>
      <c r="K183" s="240">
        <f t="shared" si="51"/>
      </c>
      <c r="L183" s="238">
        <f>IF('1045Bi Dati di base lav.'!R179="","",'1045Bi Dati di base lav.'!R179)</f>
      </c>
      <c r="M183" s="239">
        <f t="shared" si="52"/>
      </c>
      <c r="N183" s="350">
        <f t="shared" si="53"/>
      </c>
      <c r="O183" s="349">
        <f t="shared" si="54"/>
      </c>
      <c r="P183" s="240">
        <f t="shared" si="55"/>
      </c>
      <c r="Q183" s="238">
        <f t="shared" si="56"/>
      </c>
      <c r="R183" s="239">
        <f t="shared" si="57"/>
      </c>
      <c r="S183" s="240">
        <f>IF(N183="","",MAX((N183-AE183)*'1045Ai Domanda'!$B$30,0))</f>
      </c>
      <c r="T183" s="241">
        <f t="shared" si="58"/>
      </c>
      <c r="U183" s="151"/>
      <c r="V183" s="158">
        <f>IF('1045Bi Dati di base lav.'!L179="","",'1045Bi Dati di base lav.'!L179)</f>
      </c>
      <c r="W183" s="158">
        <f>IF($C183="","",'1045Ei Calcolo'!D183)</f>
      </c>
      <c r="X183" s="151">
        <f>IF(AND('1045Bi Dati di base lav.'!P179="",'1045Bi Dati di base lav.'!Q179=""),0,'1045Bi Dati di base lav.'!P179-'1045Bi Dati di base lav.'!Q179)</f>
        <v>0</v>
      </c>
      <c r="Y183" s="151">
        <f>IF(OR($C183="",'1045Bi Dati di base lav.'!M179="",F183="",'1045Bi Dati di base lav.'!O179="",X183=""),"",'1045Bi Dati di base lav.'!M179-F183-'1045Bi Dati di base lav.'!O179-X183)</f>
      </c>
      <c r="Z183" s="134">
        <f>IF(K183="","",K183-'1045Bi Dati di base lav.'!R179)</f>
      </c>
      <c r="AA183" s="134">
        <f t="shared" si="59"/>
      </c>
      <c r="AB183" s="134">
        <f t="shared" si="60"/>
      </c>
      <c r="AC183" s="134">
        <f t="shared" si="61"/>
      </c>
      <c r="AD183" s="134">
        <f>IF(OR($C183="",K183="",N183=""),"",MAX(O183+'1045Bi Dati di base lav.'!S179-N183,0))</f>
      </c>
      <c r="AE183" s="134">
        <f>'1045Bi Dati di base lav.'!S179</f>
        <v>0</v>
      </c>
      <c r="AF183" s="134">
        <f t="shared" si="62"/>
      </c>
      <c r="AG183" s="139">
        <f>IF('1045Bi Dati di base lav.'!M179="",0,1)</f>
        <v>0</v>
      </c>
      <c r="AH183" s="143">
        <f t="shared" si="63"/>
        <v>0</v>
      </c>
      <c r="AI183" s="134">
        <f>IF('1045Bi Dati di base lav.'!M179="",0,'1045Bi Dati di base lav.'!M179)</f>
        <v>0</v>
      </c>
      <c r="AJ183" s="134">
        <f>IF('1045Bi Dati di base lav.'!M179="",0,'1045Bi Dati di base lav.'!O179)</f>
        <v>0</v>
      </c>
      <c r="AK183" s="158">
        <f>IF('1045Bi Dati di base lav.'!U179&gt;0,AA183,0)</f>
        <v>0</v>
      </c>
      <c r="AL183" s="140">
        <f>IF('1045Bi Dati di base lav.'!U179&gt;0,'1045Bi Dati di base lav.'!S179,0)</f>
        <v>0</v>
      </c>
      <c r="AM183" s="134">
        <f>'1045Bi Dati di base lav.'!M179</f>
        <v>0</v>
      </c>
      <c r="AN183" s="134">
        <f>'1045Bi Dati di base lav.'!O179</f>
        <v>0</v>
      </c>
      <c r="AO183" s="134">
        <f t="shared" si="64"/>
        <v>0</v>
      </c>
    </row>
    <row r="184" spans="1:41" s="135" customFormat="1" ht="16.5" customHeight="1">
      <c r="A184" s="159">
        <f>IF('1045Bi Dati di base lav.'!A180="","",'1045Bi Dati di base lav.'!A180)</f>
      </c>
      <c r="B184" s="160">
        <f>IF('1045Bi Dati di base lav.'!B180="","",'1045Bi Dati di base lav.'!B180)</f>
      </c>
      <c r="C184" s="161">
        <f>IF('1045Bi Dati di base lav.'!C180="","",'1045Bi Dati di base lav.'!C180)</f>
      </c>
      <c r="D184" s="232">
        <f>IF('1045Bi Dati di base lav.'!AF180="","",IF('1045Bi Dati di base lav.'!AF180*E184&gt;'1045Ai Domanda'!$B$28,'1045Ai Domanda'!$B$28/E184,'1045Bi Dati di base lav.'!AF180))</f>
      </c>
      <c r="E184" s="240">
        <f>IF('1045Bi Dati di base lav.'!M180="","",'1045Bi Dati di base lav.'!M180)</f>
      </c>
      <c r="F184" s="228">
        <f>IF('1045Bi Dati di base lav.'!N180="","",'1045Bi Dati di base lav.'!N180)</f>
      </c>
      <c r="G184" s="235">
        <f>IF('1045Bi Dati di base lav.'!O180="","",'1045Bi Dati di base lav.'!O180)</f>
      </c>
      <c r="H184" s="236">
        <f>IF('1045Bi Dati di base lav.'!P180="","",'1045Bi Dati di base lav.'!P180)</f>
      </c>
      <c r="I184" s="237">
        <f>IF('1045Bi Dati di base lav.'!Q180="","",'1045Bi Dati di base lav.'!Q180)</f>
      </c>
      <c r="J184" s="349">
        <f t="shared" si="50"/>
      </c>
      <c r="K184" s="240">
        <f t="shared" si="51"/>
      </c>
      <c r="L184" s="238">
        <f>IF('1045Bi Dati di base lav.'!R180="","",'1045Bi Dati di base lav.'!R180)</f>
      </c>
      <c r="M184" s="239">
        <f t="shared" si="52"/>
      </c>
      <c r="N184" s="350">
        <f t="shared" si="53"/>
      </c>
      <c r="O184" s="349">
        <f t="shared" si="54"/>
      </c>
      <c r="P184" s="240">
        <f t="shared" si="55"/>
      </c>
      <c r="Q184" s="238">
        <f t="shared" si="56"/>
      </c>
      <c r="R184" s="239">
        <f t="shared" si="57"/>
      </c>
      <c r="S184" s="240">
        <f>IF(N184="","",MAX((N184-AE184)*'1045Ai Domanda'!$B$30,0))</f>
      </c>
      <c r="T184" s="241">
        <f t="shared" si="58"/>
      </c>
      <c r="U184" s="151"/>
      <c r="V184" s="158">
        <f>IF('1045Bi Dati di base lav.'!L180="","",'1045Bi Dati di base lav.'!L180)</f>
      </c>
      <c r="W184" s="158">
        <f>IF($C184="","",'1045Ei Calcolo'!D184)</f>
      </c>
      <c r="X184" s="151">
        <f>IF(AND('1045Bi Dati di base lav.'!P180="",'1045Bi Dati di base lav.'!Q180=""),0,'1045Bi Dati di base lav.'!P180-'1045Bi Dati di base lav.'!Q180)</f>
        <v>0</v>
      </c>
      <c r="Y184" s="151">
        <f>IF(OR($C184="",'1045Bi Dati di base lav.'!M180="",F184="",'1045Bi Dati di base lav.'!O180="",X184=""),"",'1045Bi Dati di base lav.'!M180-F184-'1045Bi Dati di base lav.'!O180-X184)</f>
      </c>
      <c r="Z184" s="134">
        <f>IF(K184="","",K184-'1045Bi Dati di base lav.'!R180)</f>
      </c>
      <c r="AA184" s="134">
        <f t="shared" si="59"/>
      </c>
      <c r="AB184" s="134">
        <f t="shared" si="60"/>
      </c>
      <c r="AC184" s="134">
        <f t="shared" si="61"/>
      </c>
      <c r="AD184" s="134">
        <f>IF(OR($C184="",K184="",N184=""),"",MAX(O184+'1045Bi Dati di base lav.'!S180-N184,0))</f>
      </c>
      <c r="AE184" s="134">
        <f>'1045Bi Dati di base lav.'!S180</f>
        <v>0</v>
      </c>
      <c r="AF184" s="134">
        <f t="shared" si="62"/>
      </c>
      <c r="AG184" s="139">
        <f>IF('1045Bi Dati di base lav.'!M180="",0,1)</f>
        <v>0</v>
      </c>
      <c r="AH184" s="143">
        <f t="shared" si="63"/>
        <v>0</v>
      </c>
      <c r="AI184" s="134">
        <f>IF('1045Bi Dati di base lav.'!M180="",0,'1045Bi Dati di base lav.'!M180)</f>
        <v>0</v>
      </c>
      <c r="AJ184" s="134">
        <f>IF('1045Bi Dati di base lav.'!M180="",0,'1045Bi Dati di base lav.'!O180)</f>
        <v>0</v>
      </c>
      <c r="AK184" s="158">
        <f>IF('1045Bi Dati di base lav.'!U180&gt;0,AA184,0)</f>
        <v>0</v>
      </c>
      <c r="AL184" s="140">
        <f>IF('1045Bi Dati di base lav.'!U180&gt;0,'1045Bi Dati di base lav.'!S180,0)</f>
        <v>0</v>
      </c>
      <c r="AM184" s="134">
        <f>'1045Bi Dati di base lav.'!M180</f>
        <v>0</v>
      </c>
      <c r="AN184" s="134">
        <f>'1045Bi Dati di base lav.'!O180</f>
        <v>0</v>
      </c>
      <c r="AO184" s="134">
        <f t="shared" si="64"/>
        <v>0</v>
      </c>
    </row>
    <row r="185" spans="1:41" s="135" customFormat="1" ht="16.5" customHeight="1">
      <c r="A185" s="159">
        <f>IF('1045Bi Dati di base lav.'!A181="","",'1045Bi Dati di base lav.'!A181)</f>
      </c>
      <c r="B185" s="160">
        <f>IF('1045Bi Dati di base lav.'!B181="","",'1045Bi Dati di base lav.'!B181)</f>
      </c>
      <c r="C185" s="161">
        <f>IF('1045Bi Dati di base lav.'!C181="","",'1045Bi Dati di base lav.'!C181)</f>
      </c>
      <c r="D185" s="232">
        <f>IF('1045Bi Dati di base lav.'!AF181="","",IF('1045Bi Dati di base lav.'!AF181*E185&gt;'1045Ai Domanda'!$B$28,'1045Ai Domanda'!$B$28/E185,'1045Bi Dati di base lav.'!AF181))</f>
      </c>
      <c r="E185" s="240">
        <f>IF('1045Bi Dati di base lav.'!M181="","",'1045Bi Dati di base lav.'!M181)</f>
      </c>
      <c r="F185" s="228">
        <f>IF('1045Bi Dati di base lav.'!N181="","",'1045Bi Dati di base lav.'!N181)</f>
      </c>
      <c r="G185" s="235">
        <f>IF('1045Bi Dati di base lav.'!O181="","",'1045Bi Dati di base lav.'!O181)</f>
      </c>
      <c r="H185" s="236">
        <f>IF('1045Bi Dati di base lav.'!P181="","",'1045Bi Dati di base lav.'!P181)</f>
      </c>
      <c r="I185" s="237">
        <f>IF('1045Bi Dati di base lav.'!Q181="","",'1045Bi Dati di base lav.'!Q181)</f>
      </c>
      <c r="J185" s="349">
        <f t="shared" si="50"/>
      </c>
      <c r="K185" s="240">
        <f t="shared" si="51"/>
      </c>
      <c r="L185" s="238">
        <f>IF('1045Bi Dati di base lav.'!R181="","",'1045Bi Dati di base lav.'!R181)</f>
      </c>
      <c r="M185" s="239">
        <f t="shared" si="52"/>
      </c>
      <c r="N185" s="350">
        <f t="shared" si="53"/>
      </c>
      <c r="O185" s="349">
        <f t="shared" si="54"/>
      </c>
      <c r="P185" s="240">
        <f t="shared" si="55"/>
      </c>
      <c r="Q185" s="238">
        <f t="shared" si="56"/>
      </c>
      <c r="R185" s="239">
        <f t="shared" si="57"/>
      </c>
      <c r="S185" s="240">
        <f>IF(N185="","",MAX((N185-AE185)*'1045Ai Domanda'!$B$30,0))</f>
      </c>
      <c r="T185" s="241">
        <f t="shared" si="58"/>
      </c>
      <c r="U185" s="151"/>
      <c r="V185" s="158">
        <f>IF('1045Bi Dati di base lav.'!L181="","",'1045Bi Dati di base lav.'!L181)</f>
      </c>
      <c r="W185" s="158">
        <f>IF($C185="","",'1045Ei Calcolo'!D185)</f>
      </c>
      <c r="X185" s="151">
        <f>IF(AND('1045Bi Dati di base lav.'!P181="",'1045Bi Dati di base lav.'!Q181=""),0,'1045Bi Dati di base lav.'!P181-'1045Bi Dati di base lav.'!Q181)</f>
        <v>0</v>
      </c>
      <c r="Y185" s="151">
        <f>IF(OR($C185="",'1045Bi Dati di base lav.'!M181="",F185="",'1045Bi Dati di base lav.'!O181="",X185=""),"",'1045Bi Dati di base lav.'!M181-F185-'1045Bi Dati di base lav.'!O181-X185)</f>
      </c>
      <c r="Z185" s="134">
        <f>IF(K185="","",K185-'1045Bi Dati di base lav.'!R181)</f>
      </c>
      <c r="AA185" s="134">
        <f t="shared" si="59"/>
      </c>
      <c r="AB185" s="134">
        <f t="shared" si="60"/>
      </c>
      <c r="AC185" s="134">
        <f t="shared" si="61"/>
      </c>
      <c r="AD185" s="134">
        <f>IF(OR($C185="",K185="",N185=""),"",MAX(O185+'1045Bi Dati di base lav.'!S181-N185,0))</f>
      </c>
      <c r="AE185" s="134">
        <f>'1045Bi Dati di base lav.'!S181</f>
        <v>0</v>
      </c>
      <c r="AF185" s="134">
        <f t="shared" si="62"/>
      </c>
      <c r="AG185" s="139">
        <f>IF('1045Bi Dati di base lav.'!M181="",0,1)</f>
        <v>0</v>
      </c>
      <c r="AH185" s="143">
        <f t="shared" si="63"/>
        <v>0</v>
      </c>
      <c r="AI185" s="134">
        <f>IF('1045Bi Dati di base lav.'!M181="",0,'1045Bi Dati di base lav.'!M181)</f>
        <v>0</v>
      </c>
      <c r="AJ185" s="134">
        <f>IF('1045Bi Dati di base lav.'!M181="",0,'1045Bi Dati di base lav.'!O181)</f>
        <v>0</v>
      </c>
      <c r="AK185" s="158">
        <f>IF('1045Bi Dati di base lav.'!U181&gt;0,AA185,0)</f>
        <v>0</v>
      </c>
      <c r="AL185" s="140">
        <f>IF('1045Bi Dati di base lav.'!U181&gt;0,'1045Bi Dati di base lav.'!S181,0)</f>
        <v>0</v>
      </c>
      <c r="AM185" s="134">
        <f>'1045Bi Dati di base lav.'!M181</f>
        <v>0</v>
      </c>
      <c r="AN185" s="134">
        <f>'1045Bi Dati di base lav.'!O181</f>
        <v>0</v>
      </c>
      <c r="AO185" s="134">
        <f t="shared" si="64"/>
        <v>0</v>
      </c>
    </row>
    <row r="186" spans="1:41" s="135" customFormat="1" ht="16.5" customHeight="1">
      <c r="A186" s="159">
        <f>IF('1045Bi Dati di base lav.'!A182="","",'1045Bi Dati di base lav.'!A182)</f>
      </c>
      <c r="B186" s="160">
        <f>IF('1045Bi Dati di base lav.'!B182="","",'1045Bi Dati di base lav.'!B182)</f>
      </c>
      <c r="C186" s="161">
        <f>IF('1045Bi Dati di base lav.'!C182="","",'1045Bi Dati di base lav.'!C182)</f>
      </c>
      <c r="D186" s="232">
        <f>IF('1045Bi Dati di base lav.'!AF182="","",IF('1045Bi Dati di base lav.'!AF182*E186&gt;'1045Ai Domanda'!$B$28,'1045Ai Domanda'!$B$28/E186,'1045Bi Dati di base lav.'!AF182))</f>
      </c>
      <c r="E186" s="240">
        <f>IF('1045Bi Dati di base lav.'!M182="","",'1045Bi Dati di base lav.'!M182)</f>
      </c>
      <c r="F186" s="228">
        <f>IF('1045Bi Dati di base lav.'!N182="","",'1045Bi Dati di base lav.'!N182)</f>
      </c>
      <c r="G186" s="235">
        <f>IF('1045Bi Dati di base lav.'!O182="","",'1045Bi Dati di base lav.'!O182)</f>
      </c>
      <c r="H186" s="236">
        <f>IF('1045Bi Dati di base lav.'!P182="","",'1045Bi Dati di base lav.'!P182)</f>
      </c>
      <c r="I186" s="237">
        <f>IF('1045Bi Dati di base lav.'!Q182="","",'1045Bi Dati di base lav.'!Q182)</f>
      </c>
      <c r="J186" s="349">
        <f t="shared" si="50"/>
      </c>
      <c r="K186" s="240">
        <f t="shared" si="51"/>
      </c>
      <c r="L186" s="238">
        <f>IF('1045Bi Dati di base lav.'!R182="","",'1045Bi Dati di base lav.'!R182)</f>
      </c>
      <c r="M186" s="239">
        <f t="shared" si="52"/>
      </c>
      <c r="N186" s="350">
        <f t="shared" si="53"/>
      </c>
      <c r="O186" s="349">
        <f t="shared" si="54"/>
      </c>
      <c r="P186" s="240">
        <f t="shared" si="55"/>
      </c>
      <c r="Q186" s="238">
        <f t="shared" si="56"/>
      </c>
      <c r="R186" s="239">
        <f t="shared" si="57"/>
      </c>
      <c r="S186" s="240">
        <f>IF(N186="","",MAX((N186-AE186)*'1045Ai Domanda'!$B$30,0))</f>
      </c>
      <c r="T186" s="241">
        <f t="shared" si="58"/>
      </c>
      <c r="U186" s="151"/>
      <c r="V186" s="158">
        <f>IF('1045Bi Dati di base lav.'!L182="","",'1045Bi Dati di base lav.'!L182)</f>
      </c>
      <c r="W186" s="158">
        <f>IF($C186="","",'1045Ei Calcolo'!D186)</f>
      </c>
      <c r="X186" s="151">
        <f>IF(AND('1045Bi Dati di base lav.'!P182="",'1045Bi Dati di base lav.'!Q182=""),0,'1045Bi Dati di base lav.'!P182-'1045Bi Dati di base lav.'!Q182)</f>
        <v>0</v>
      </c>
      <c r="Y186" s="151">
        <f>IF(OR($C186="",'1045Bi Dati di base lav.'!M182="",F186="",'1045Bi Dati di base lav.'!O182="",X186=""),"",'1045Bi Dati di base lav.'!M182-F186-'1045Bi Dati di base lav.'!O182-X186)</f>
      </c>
      <c r="Z186" s="134">
        <f>IF(K186="","",K186-'1045Bi Dati di base lav.'!R182)</f>
      </c>
      <c r="AA186" s="134">
        <f t="shared" si="59"/>
      </c>
      <c r="AB186" s="134">
        <f t="shared" si="60"/>
      </c>
      <c r="AC186" s="134">
        <f t="shared" si="61"/>
      </c>
      <c r="AD186" s="134">
        <f>IF(OR($C186="",K186="",N186=""),"",MAX(O186+'1045Bi Dati di base lav.'!S182-N186,0))</f>
      </c>
      <c r="AE186" s="134">
        <f>'1045Bi Dati di base lav.'!S182</f>
        <v>0</v>
      </c>
      <c r="AF186" s="134">
        <f t="shared" si="62"/>
      </c>
      <c r="AG186" s="139">
        <f>IF('1045Bi Dati di base lav.'!M182="",0,1)</f>
        <v>0</v>
      </c>
      <c r="AH186" s="143">
        <f t="shared" si="63"/>
        <v>0</v>
      </c>
      <c r="AI186" s="134">
        <f>IF('1045Bi Dati di base lav.'!M182="",0,'1045Bi Dati di base lav.'!M182)</f>
        <v>0</v>
      </c>
      <c r="AJ186" s="134">
        <f>IF('1045Bi Dati di base lav.'!M182="",0,'1045Bi Dati di base lav.'!O182)</f>
        <v>0</v>
      </c>
      <c r="AK186" s="158">
        <f>IF('1045Bi Dati di base lav.'!U182&gt;0,AA186,0)</f>
        <v>0</v>
      </c>
      <c r="AL186" s="140">
        <f>IF('1045Bi Dati di base lav.'!U182&gt;0,'1045Bi Dati di base lav.'!S182,0)</f>
        <v>0</v>
      </c>
      <c r="AM186" s="134">
        <f>'1045Bi Dati di base lav.'!M182</f>
        <v>0</v>
      </c>
      <c r="AN186" s="134">
        <f>'1045Bi Dati di base lav.'!O182</f>
        <v>0</v>
      </c>
      <c r="AO186" s="134">
        <f t="shared" si="64"/>
        <v>0</v>
      </c>
    </row>
    <row r="187" spans="1:41" s="135" customFormat="1" ht="16.5" customHeight="1">
      <c r="A187" s="159">
        <f>IF('1045Bi Dati di base lav.'!A183="","",'1045Bi Dati di base lav.'!A183)</f>
      </c>
      <c r="B187" s="160">
        <f>IF('1045Bi Dati di base lav.'!B183="","",'1045Bi Dati di base lav.'!B183)</f>
      </c>
      <c r="C187" s="161">
        <f>IF('1045Bi Dati di base lav.'!C183="","",'1045Bi Dati di base lav.'!C183)</f>
      </c>
      <c r="D187" s="232">
        <f>IF('1045Bi Dati di base lav.'!AF183="","",IF('1045Bi Dati di base lav.'!AF183*E187&gt;'1045Ai Domanda'!$B$28,'1045Ai Domanda'!$B$28/E187,'1045Bi Dati di base lav.'!AF183))</f>
      </c>
      <c r="E187" s="240">
        <f>IF('1045Bi Dati di base lav.'!M183="","",'1045Bi Dati di base lav.'!M183)</f>
      </c>
      <c r="F187" s="228">
        <f>IF('1045Bi Dati di base lav.'!N183="","",'1045Bi Dati di base lav.'!N183)</f>
      </c>
      <c r="G187" s="235">
        <f>IF('1045Bi Dati di base lav.'!O183="","",'1045Bi Dati di base lav.'!O183)</f>
      </c>
      <c r="H187" s="236">
        <f>IF('1045Bi Dati di base lav.'!P183="","",'1045Bi Dati di base lav.'!P183)</f>
      </c>
      <c r="I187" s="237">
        <f>IF('1045Bi Dati di base lav.'!Q183="","",'1045Bi Dati di base lav.'!Q183)</f>
      </c>
      <c r="J187" s="349">
        <f t="shared" si="50"/>
      </c>
      <c r="K187" s="240">
        <f t="shared" si="51"/>
      </c>
      <c r="L187" s="238">
        <f>IF('1045Bi Dati di base lav.'!R183="","",'1045Bi Dati di base lav.'!R183)</f>
      </c>
      <c r="M187" s="239">
        <f t="shared" si="52"/>
      </c>
      <c r="N187" s="350">
        <f t="shared" si="53"/>
      </c>
      <c r="O187" s="349">
        <f t="shared" si="54"/>
      </c>
      <c r="P187" s="240">
        <f t="shared" si="55"/>
      </c>
      <c r="Q187" s="238">
        <f t="shared" si="56"/>
      </c>
      <c r="R187" s="239">
        <f t="shared" si="57"/>
      </c>
      <c r="S187" s="240">
        <f>IF(N187="","",MAX((N187-AE187)*'1045Ai Domanda'!$B$30,0))</f>
      </c>
      <c r="T187" s="241">
        <f t="shared" si="58"/>
      </c>
      <c r="U187" s="151"/>
      <c r="V187" s="158">
        <f>IF('1045Bi Dati di base lav.'!L183="","",'1045Bi Dati di base lav.'!L183)</f>
      </c>
      <c r="W187" s="158">
        <f>IF($C187="","",'1045Ei Calcolo'!D187)</f>
      </c>
      <c r="X187" s="151">
        <f>IF(AND('1045Bi Dati di base lav.'!P183="",'1045Bi Dati di base lav.'!Q183=""),0,'1045Bi Dati di base lav.'!P183-'1045Bi Dati di base lav.'!Q183)</f>
        <v>0</v>
      </c>
      <c r="Y187" s="151">
        <f>IF(OR($C187="",'1045Bi Dati di base lav.'!M183="",F187="",'1045Bi Dati di base lav.'!O183="",X187=""),"",'1045Bi Dati di base lav.'!M183-F187-'1045Bi Dati di base lav.'!O183-X187)</f>
      </c>
      <c r="Z187" s="134">
        <f>IF(K187="","",K187-'1045Bi Dati di base lav.'!R183)</f>
      </c>
      <c r="AA187" s="134">
        <f t="shared" si="59"/>
      </c>
      <c r="AB187" s="134">
        <f t="shared" si="60"/>
      </c>
      <c r="AC187" s="134">
        <f t="shared" si="61"/>
      </c>
      <c r="AD187" s="134">
        <f>IF(OR($C187="",K187="",N187=""),"",MAX(O187+'1045Bi Dati di base lav.'!S183-N187,0))</f>
      </c>
      <c r="AE187" s="134">
        <f>'1045Bi Dati di base lav.'!S183</f>
        <v>0</v>
      </c>
      <c r="AF187" s="134">
        <f t="shared" si="62"/>
      </c>
      <c r="AG187" s="139">
        <f>IF('1045Bi Dati di base lav.'!M183="",0,1)</f>
        <v>0</v>
      </c>
      <c r="AH187" s="143">
        <f t="shared" si="63"/>
        <v>0</v>
      </c>
      <c r="AI187" s="134">
        <f>IF('1045Bi Dati di base lav.'!M183="",0,'1045Bi Dati di base lav.'!M183)</f>
        <v>0</v>
      </c>
      <c r="AJ187" s="134">
        <f>IF('1045Bi Dati di base lav.'!M183="",0,'1045Bi Dati di base lav.'!O183)</f>
        <v>0</v>
      </c>
      <c r="AK187" s="158">
        <f>IF('1045Bi Dati di base lav.'!U183&gt;0,AA187,0)</f>
        <v>0</v>
      </c>
      <c r="AL187" s="140">
        <f>IF('1045Bi Dati di base lav.'!U183&gt;0,'1045Bi Dati di base lav.'!S183,0)</f>
        <v>0</v>
      </c>
      <c r="AM187" s="134">
        <f>'1045Bi Dati di base lav.'!M183</f>
        <v>0</v>
      </c>
      <c r="AN187" s="134">
        <f>'1045Bi Dati di base lav.'!O183</f>
        <v>0</v>
      </c>
      <c r="AO187" s="134">
        <f t="shared" si="64"/>
        <v>0</v>
      </c>
    </row>
    <row r="188" spans="1:41" s="135" customFormat="1" ht="16.5" customHeight="1">
      <c r="A188" s="159">
        <f>IF('1045Bi Dati di base lav.'!A184="","",'1045Bi Dati di base lav.'!A184)</f>
      </c>
      <c r="B188" s="160">
        <f>IF('1045Bi Dati di base lav.'!B184="","",'1045Bi Dati di base lav.'!B184)</f>
      </c>
      <c r="C188" s="161">
        <f>IF('1045Bi Dati di base lav.'!C184="","",'1045Bi Dati di base lav.'!C184)</f>
      </c>
      <c r="D188" s="232">
        <f>IF('1045Bi Dati di base lav.'!AF184="","",IF('1045Bi Dati di base lav.'!AF184*E188&gt;'1045Ai Domanda'!$B$28,'1045Ai Domanda'!$B$28/E188,'1045Bi Dati di base lav.'!AF184))</f>
      </c>
      <c r="E188" s="240">
        <f>IF('1045Bi Dati di base lav.'!M184="","",'1045Bi Dati di base lav.'!M184)</f>
      </c>
      <c r="F188" s="228">
        <f>IF('1045Bi Dati di base lav.'!N184="","",'1045Bi Dati di base lav.'!N184)</f>
      </c>
      <c r="G188" s="235">
        <f>IF('1045Bi Dati di base lav.'!O184="","",'1045Bi Dati di base lav.'!O184)</f>
      </c>
      <c r="H188" s="236">
        <f>IF('1045Bi Dati di base lav.'!P184="","",'1045Bi Dati di base lav.'!P184)</f>
      </c>
      <c r="I188" s="237">
        <f>IF('1045Bi Dati di base lav.'!Q184="","",'1045Bi Dati di base lav.'!Q184)</f>
      </c>
      <c r="J188" s="349">
        <f t="shared" si="50"/>
      </c>
      <c r="K188" s="240">
        <f t="shared" si="51"/>
      </c>
      <c r="L188" s="238">
        <f>IF('1045Bi Dati di base lav.'!R184="","",'1045Bi Dati di base lav.'!R184)</f>
      </c>
      <c r="M188" s="239">
        <f t="shared" si="52"/>
      </c>
      <c r="N188" s="350">
        <f t="shared" si="53"/>
      </c>
      <c r="O188" s="349">
        <f t="shared" si="54"/>
      </c>
      <c r="P188" s="240">
        <f t="shared" si="55"/>
      </c>
      <c r="Q188" s="238">
        <f t="shared" si="56"/>
      </c>
      <c r="R188" s="239">
        <f t="shared" si="57"/>
      </c>
      <c r="S188" s="240">
        <f>IF(N188="","",MAX((N188-AE188)*'1045Ai Domanda'!$B$30,0))</f>
      </c>
      <c r="T188" s="241">
        <f t="shared" si="58"/>
      </c>
      <c r="U188" s="151"/>
      <c r="V188" s="158">
        <f>IF('1045Bi Dati di base lav.'!L184="","",'1045Bi Dati di base lav.'!L184)</f>
      </c>
      <c r="W188" s="158">
        <f>IF($C188="","",'1045Ei Calcolo'!D188)</f>
      </c>
      <c r="X188" s="151">
        <f>IF(AND('1045Bi Dati di base lav.'!P184="",'1045Bi Dati di base lav.'!Q184=""),0,'1045Bi Dati di base lav.'!P184-'1045Bi Dati di base lav.'!Q184)</f>
        <v>0</v>
      </c>
      <c r="Y188" s="151">
        <f>IF(OR($C188="",'1045Bi Dati di base lav.'!M184="",F188="",'1045Bi Dati di base lav.'!O184="",X188=""),"",'1045Bi Dati di base lav.'!M184-F188-'1045Bi Dati di base lav.'!O184-X188)</f>
      </c>
      <c r="Z188" s="134">
        <f>IF(K188="","",K188-'1045Bi Dati di base lav.'!R184)</f>
      </c>
      <c r="AA188" s="134">
        <f t="shared" si="59"/>
      </c>
      <c r="AB188" s="134">
        <f t="shared" si="60"/>
      </c>
      <c r="AC188" s="134">
        <f t="shared" si="61"/>
      </c>
      <c r="AD188" s="134">
        <f>IF(OR($C188="",K188="",N188=""),"",MAX(O188+'1045Bi Dati di base lav.'!S184-N188,0))</f>
      </c>
      <c r="AE188" s="134">
        <f>'1045Bi Dati di base lav.'!S184</f>
        <v>0</v>
      </c>
      <c r="AF188" s="134">
        <f t="shared" si="62"/>
      </c>
      <c r="AG188" s="139">
        <f>IF('1045Bi Dati di base lav.'!M184="",0,1)</f>
        <v>0</v>
      </c>
      <c r="AH188" s="143">
        <f t="shared" si="63"/>
        <v>0</v>
      </c>
      <c r="AI188" s="134">
        <f>IF('1045Bi Dati di base lav.'!M184="",0,'1045Bi Dati di base lav.'!M184)</f>
        <v>0</v>
      </c>
      <c r="AJ188" s="134">
        <f>IF('1045Bi Dati di base lav.'!M184="",0,'1045Bi Dati di base lav.'!O184)</f>
        <v>0</v>
      </c>
      <c r="AK188" s="158">
        <f>IF('1045Bi Dati di base lav.'!U184&gt;0,AA188,0)</f>
        <v>0</v>
      </c>
      <c r="AL188" s="140">
        <f>IF('1045Bi Dati di base lav.'!U184&gt;0,'1045Bi Dati di base lav.'!S184,0)</f>
        <v>0</v>
      </c>
      <c r="AM188" s="134">
        <f>'1045Bi Dati di base lav.'!M184</f>
        <v>0</v>
      </c>
      <c r="AN188" s="134">
        <f>'1045Bi Dati di base lav.'!O184</f>
        <v>0</v>
      </c>
      <c r="AO188" s="134">
        <f t="shared" si="64"/>
        <v>0</v>
      </c>
    </row>
    <row r="189" spans="1:41" s="135" customFormat="1" ht="16.5" customHeight="1">
      <c r="A189" s="159">
        <f>IF('1045Bi Dati di base lav.'!A185="","",'1045Bi Dati di base lav.'!A185)</f>
      </c>
      <c r="B189" s="160">
        <f>IF('1045Bi Dati di base lav.'!B185="","",'1045Bi Dati di base lav.'!B185)</f>
      </c>
      <c r="C189" s="161">
        <f>IF('1045Bi Dati di base lav.'!C185="","",'1045Bi Dati di base lav.'!C185)</f>
      </c>
      <c r="D189" s="232">
        <f>IF('1045Bi Dati di base lav.'!AF185="","",IF('1045Bi Dati di base lav.'!AF185*E189&gt;'1045Ai Domanda'!$B$28,'1045Ai Domanda'!$B$28/E189,'1045Bi Dati di base lav.'!AF185))</f>
      </c>
      <c r="E189" s="240">
        <f>IF('1045Bi Dati di base lav.'!M185="","",'1045Bi Dati di base lav.'!M185)</f>
      </c>
      <c r="F189" s="228">
        <f>IF('1045Bi Dati di base lav.'!N185="","",'1045Bi Dati di base lav.'!N185)</f>
      </c>
      <c r="G189" s="235">
        <f>IF('1045Bi Dati di base lav.'!O185="","",'1045Bi Dati di base lav.'!O185)</f>
      </c>
      <c r="H189" s="236">
        <f>IF('1045Bi Dati di base lav.'!P185="","",'1045Bi Dati di base lav.'!P185)</f>
      </c>
      <c r="I189" s="237">
        <f>IF('1045Bi Dati di base lav.'!Q185="","",'1045Bi Dati di base lav.'!Q185)</f>
      </c>
      <c r="J189" s="349">
        <f t="shared" si="50"/>
      </c>
      <c r="K189" s="240">
        <f t="shared" si="51"/>
      </c>
      <c r="L189" s="238">
        <f>IF('1045Bi Dati di base lav.'!R185="","",'1045Bi Dati di base lav.'!R185)</f>
      </c>
      <c r="M189" s="239">
        <f t="shared" si="52"/>
      </c>
      <c r="N189" s="350">
        <f t="shared" si="53"/>
      </c>
      <c r="O189" s="349">
        <f t="shared" si="54"/>
      </c>
      <c r="P189" s="240">
        <f t="shared" si="55"/>
      </c>
      <c r="Q189" s="238">
        <f t="shared" si="56"/>
      </c>
      <c r="R189" s="239">
        <f t="shared" si="57"/>
      </c>
      <c r="S189" s="240">
        <f>IF(N189="","",MAX((N189-AE189)*'1045Ai Domanda'!$B$30,0))</f>
      </c>
      <c r="T189" s="241">
        <f t="shared" si="58"/>
      </c>
      <c r="U189" s="151"/>
      <c r="V189" s="158">
        <f>IF('1045Bi Dati di base lav.'!L185="","",'1045Bi Dati di base lav.'!L185)</f>
      </c>
      <c r="W189" s="158">
        <f>IF($C189="","",'1045Ei Calcolo'!D189)</f>
      </c>
      <c r="X189" s="151">
        <f>IF(AND('1045Bi Dati di base lav.'!P185="",'1045Bi Dati di base lav.'!Q185=""),0,'1045Bi Dati di base lav.'!P185-'1045Bi Dati di base lav.'!Q185)</f>
        <v>0</v>
      </c>
      <c r="Y189" s="151">
        <f>IF(OR($C189="",'1045Bi Dati di base lav.'!M185="",F189="",'1045Bi Dati di base lav.'!O185="",X189=""),"",'1045Bi Dati di base lav.'!M185-F189-'1045Bi Dati di base lav.'!O185-X189)</f>
      </c>
      <c r="Z189" s="134">
        <f>IF(K189="","",K189-'1045Bi Dati di base lav.'!R185)</f>
      </c>
      <c r="AA189" s="134">
        <f t="shared" si="59"/>
      </c>
      <c r="AB189" s="134">
        <f t="shared" si="60"/>
      </c>
      <c r="AC189" s="134">
        <f t="shared" si="61"/>
      </c>
      <c r="AD189" s="134">
        <f>IF(OR($C189="",K189="",N189=""),"",MAX(O189+'1045Bi Dati di base lav.'!S185-N189,0))</f>
      </c>
      <c r="AE189" s="134">
        <f>'1045Bi Dati di base lav.'!S185</f>
        <v>0</v>
      </c>
      <c r="AF189" s="134">
        <f t="shared" si="62"/>
      </c>
      <c r="AG189" s="139">
        <f>IF('1045Bi Dati di base lav.'!M185="",0,1)</f>
        <v>0</v>
      </c>
      <c r="AH189" s="143">
        <f t="shared" si="63"/>
        <v>0</v>
      </c>
      <c r="AI189" s="134">
        <f>IF('1045Bi Dati di base lav.'!M185="",0,'1045Bi Dati di base lav.'!M185)</f>
        <v>0</v>
      </c>
      <c r="AJ189" s="134">
        <f>IF('1045Bi Dati di base lav.'!M185="",0,'1045Bi Dati di base lav.'!O185)</f>
        <v>0</v>
      </c>
      <c r="AK189" s="158">
        <f>IF('1045Bi Dati di base lav.'!U185&gt;0,AA189,0)</f>
        <v>0</v>
      </c>
      <c r="AL189" s="140">
        <f>IF('1045Bi Dati di base lav.'!U185&gt;0,'1045Bi Dati di base lav.'!S185,0)</f>
        <v>0</v>
      </c>
      <c r="AM189" s="134">
        <f>'1045Bi Dati di base lav.'!M185</f>
        <v>0</v>
      </c>
      <c r="AN189" s="134">
        <f>'1045Bi Dati di base lav.'!O185</f>
        <v>0</v>
      </c>
      <c r="AO189" s="134">
        <f t="shared" si="64"/>
        <v>0</v>
      </c>
    </row>
    <row r="190" spans="1:41" s="135" customFormat="1" ht="16.5" customHeight="1">
      <c r="A190" s="159">
        <f>IF('1045Bi Dati di base lav.'!A186="","",'1045Bi Dati di base lav.'!A186)</f>
      </c>
      <c r="B190" s="160">
        <f>IF('1045Bi Dati di base lav.'!B186="","",'1045Bi Dati di base lav.'!B186)</f>
      </c>
      <c r="C190" s="161">
        <f>IF('1045Bi Dati di base lav.'!C186="","",'1045Bi Dati di base lav.'!C186)</f>
      </c>
      <c r="D190" s="232">
        <f>IF('1045Bi Dati di base lav.'!AF186="","",IF('1045Bi Dati di base lav.'!AF186*E190&gt;'1045Ai Domanda'!$B$28,'1045Ai Domanda'!$B$28/E190,'1045Bi Dati di base lav.'!AF186))</f>
      </c>
      <c r="E190" s="240">
        <f>IF('1045Bi Dati di base lav.'!M186="","",'1045Bi Dati di base lav.'!M186)</f>
      </c>
      <c r="F190" s="228">
        <f>IF('1045Bi Dati di base lav.'!N186="","",'1045Bi Dati di base lav.'!N186)</f>
      </c>
      <c r="G190" s="235">
        <f>IF('1045Bi Dati di base lav.'!O186="","",'1045Bi Dati di base lav.'!O186)</f>
      </c>
      <c r="H190" s="236">
        <f>IF('1045Bi Dati di base lav.'!P186="","",'1045Bi Dati di base lav.'!P186)</f>
      </c>
      <c r="I190" s="237">
        <f>IF('1045Bi Dati di base lav.'!Q186="","",'1045Bi Dati di base lav.'!Q186)</f>
      </c>
      <c r="J190" s="349">
        <f t="shared" si="50"/>
      </c>
      <c r="K190" s="240">
        <f t="shared" si="51"/>
      </c>
      <c r="L190" s="238">
        <f>IF('1045Bi Dati di base lav.'!R186="","",'1045Bi Dati di base lav.'!R186)</f>
      </c>
      <c r="M190" s="239">
        <f t="shared" si="52"/>
      </c>
      <c r="N190" s="350">
        <f t="shared" si="53"/>
      </c>
      <c r="O190" s="349">
        <f t="shared" si="54"/>
      </c>
      <c r="P190" s="240">
        <f t="shared" si="55"/>
      </c>
      <c r="Q190" s="238">
        <f t="shared" si="56"/>
      </c>
      <c r="R190" s="239">
        <f t="shared" si="57"/>
      </c>
      <c r="S190" s="240">
        <f>IF(N190="","",MAX((N190-AE190)*'1045Ai Domanda'!$B$30,0))</f>
      </c>
      <c r="T190" s="241">
        <f t="shared" si="58"/>
      </c>
      <c r="U190" s="151"/>
      <c r="V190" s="158">
        <f>IF('1045Bi Dati di base lav.'!L186="","",'1045Bi Dati di base lav.'!L186)</f>
      </c>
      <c r="W190" s="158">
        <f>IF($C190="","",'1045Ei Calcolo'!D190)</f>
      </c>
      <c r="X190" s="151">
        <f>IF(AND('1045Bi Dati di base lav.'!P186="",'1045Bi Dati di base lav.'!Q186=""),0,'1045Bi Dati di base lav.'!P186-'1045Bi Dati di base lav.'!Q186)</f>
        <v>0</v>
      </c>
      <c r="Y190" s="151">
        <f>IF(OR($C190="",'1045Bi Dati di base lav.'!M186="",F190="",'1045Bi Dati di base lav.'!O186="",X190=""),"",'1045Bi Dati di base lav.'!M186-F190-'1045Bi Dati di base lav.'!O186-X190)</f>
      </c>
      <c r="Z190" s="134">
        <f>IF(K190="","",K190-'1045Bi Dati di base lav.'!R186)</f>
      </c>
      <c r="AA190" s="134">
        <f t="shared" si="59"/>
      </c>
      <c r="AB190" s="134">
        <f t="shared" si="60"/>
      </c>
      <c r="AC190" s="134">
        <f t="shared" si="61"/>
      </c>
      <c r="AD190" s="134">
        <f>IF(OR($C190="",K190="",N190=""),"",MAX(O190+'1045Bi Dati di base lav.'!S186-N190,0))</f>
      </c>
      <c r="AE190" s="134">
        <f>'1045Bi Dati di base lav.'!S186</f>
        <v>0</v>
      </c>
      <c r="AF190" s="134">
        <f t="shared" si="62"/>
      </c>
      <c r="AG190" s="139">
        <f>IF('1045Bi Dati di base lav.'!M186="",0,1)</f>
        <v>0</v>
      </c>
      <c r="AH190" s="143">
        <f t="shared" si="63"/>
        <v>0</v>
      </c>
      <c r="AI190" s="134">
        <f>IF('1045Bi Dati di base lav.'!M186="",0,'1045Bi Dati di base lav.'!M186)</f>
        <v>0</v>
      </c>
      <c r="AJ190" s="134">
        <f>IF('1045Bi Dati di base lav.'!M186="",0,'1045Bi Dati di base lav.'!O186)</f>
        <v>0</v>
      </c>
      <c r="AK190" s="158">
        <f>IF('1045Bi Dati di base lav.'!U186&gt;0,AA190,0)</f>
        <v>0</v>
      </c>
      <c r="AL190" s="140">
        <f>IF('1045Bi Dati di base lav.'!U186&gt;0,'1045Bi Dati di base lav.'!S186,0)</f>
        <v>0</v>
      </c>
      <c r="AM190" s="134">
        <f>'1045Bi Dati di base lav.'!M186</f>
        <v>0</v>
      </c>
      <c r="AN190" s="134">
        <f>'1045Bi Dati di base lav.'!O186</f>
        <v>0</v>
      </c>
      <c r="AO190" s="134">
        <f t="shared" si="64"/>
        <v>0</v>
      </c>
    </row>
    <row r="191" spans="1:41" s="135" customFormat="1" ht="16.5" customHeight="1">
      <c r="A191" s="159">
        <f>IF('1045Bi Dati di base lav.'!A187="","",'1045Bi Dati di base lav.'!A187)</f>
      </c>
      <c r="B191" s="160">
        <f>IF('1045Bi Dati di base lav.'!B187="","",'1045Bi Dati di base lav.'!B187)</f>
      </c>
      <c r="C191" s="161">
        <f>IF('1045Bi Dati di base lav.'!C187="","",'1045Bi Dati di base lav.'!C187)</f>
      </c>
      <c r="D191" s="232">
        <f>IF('1045Bi Dati di base lav.'!AF187="","",IF('1045Bi Dati di base lav.'!AF187*E191&gt;'1045Ai Domanda'!$B$28,'1045Ai Domanda'!$B$28/E191,'1045Bi Dati di base lav.'!AF187))</f>
      </c>
      <c r="E191" s="240">
        <f>IF('1045Bi Dati di base lav.'!M187="","",'1045Bi Dati di base lav.'!M187)</f>
      </c>
      <c r="F191" s="228">
        <f>IF('1045Bi Dati di base lav.'!N187="","",'1045Bi Dati di base lav.'!N187)</f>
      </c>
      <c r="G191" s="235">
        <f>IF('1045Bi Dati di base lav.'!O187="","",'1045Bi Dati di base lav.'!O187)</f>
      </c>
      <c r="H191" s="236">
        <f>IF('1045Bi Dati di base lav.'!P187="","",'1045Bi Dati di base lav.'!P187)</f>
      </c>
      <c r="I191" s="237">
        <f>IF('1045Bi Dati di base lav.'!Q187="","",'1045Bi Dati di base lav.'!Q187)</f>
      </c>
      <c r="J191" s="349">
        <f t="shared" si="50"/>
      </c>
      <c r="K191" s="240">
        <f t="shared" si="51"/>
      </c>
      <c r="L191" s="238">
        <f>IF('1045Bi Dati di base lav.'!R187="","",'1045Bi Dati di base lav.'!R187)</f>
      </c>
      <c r="M191" s="239">
        <f t="shared" si="52"/>
      </c>
      <c r="N191" s="350">
        <f t="shared" si="53"/>
      </c>
      <c r="O191" s="349">
        <f t="shared" si="54"/>
      </c>
      <c r="P191" s="240">
        <f t="shared" si="55"/>
      </c>
      <c r="Q191" s="238">
        <f t="shared" si="56"/>
      </c>
      <c r="R191" s="239">
        <f t="shared" si="57"/>
      </c>
      <c r="S191" s="240">
        <f>IF(N191="","",MAX((N191-AE191)*'1045Ai Domanda'!$B$30,0))</f>
      </c>
      <c r="T191" s="241">
        <f t="shared" si="58"/>
      </c>
      <c r="U191" s="151"/>
      <c r="V191" s="158">
        <f>IF('1045Bi Dati di base lav.'!L187="","",'1045Bi Dati di base lav.'!L187)</f>
      </c>
      <c r="W191" s="158">
        <f>IF($C191="","",'1045Ei Calcolo'!D191)</f>
      </c>
      <c r="X191" s="151">
        <f>IF(AND('1045Bi Dati di base lav.'!P187="",'1045Bi Dati di base lav.'!Q187=""),0,'1045Bi Dati di base lav.'!P187-'1045Bi Dati di base lav.'!Q187)</f>
        <v>0</v>
      </c>
      <c r="Y191" s="151">
        <f>IF(OR($C191="",'1045Bi Dati di base lav.'!M187="",F191="",'1045Bi Dati di base lav.'!O187="",X191=""),"",'1045Bi Dati di base lav.'!M187-F191-'1045Bi Dati di base lav.'!O187-X191)</f>
      </c>
      <c r="Z191" s="134">
        <f>IF(K191="","",K191-'1045Bi Dati di base lav.'!R187)</f>
      </c>
      <c r="AA191" s="134">
        <f t="shared" si="59"/>
      </c>
      <c r="AB191" s="134">
        <f t="shared" si="60"/>
      </c>
      <c r="AC191" s="134">
        <f t="shared" si="61"/>
      </c>
      <c r="AD191" s="134">
        <f>IF(OR($C191="",K191="",N191=""),"",MAX(O191+'1045Bi Dati di base lav.'!S187-N191,0))</f>
      </c>
      <c r="AE191" s="134">
        <f>'1045Bi Dati di base lav.'!S187</f>
        <v>0</v>
      </c>
      <c r="AF191" s="134">
        <f t="shared" si="62"/>
      </c>
      <c r="AG191" s="139">
        <f>IF('1045Bi Dati di base lav.'!M187="",0,1)</f>
        <v>0</v>
      </c>
      <c r="AH191" s="143">
        <f t="shared" si="63"/>
        <v>0</v>
      </c>
      <c r="AI191" s="134">
        <f>IF('1045Bi Dati di base lav.'!M187="",0,'1045Bi Dati di base lav.'!M187)</f>
        <v>0</v>
      </c>
      <c r="AJ191" s="134">
        <f>IF('1045Bi Dati di base lav.'!M187="",0,'1045Bi Dati di base lav.'!O187)</f>
        <v>0</v>
      </c>
      <c r="AK191" s="158">
        <f>IF('1045Bi Dati di base lav.'!U187&gt;0,AA191,0)</f>
        <v>0</v>
      </c>
      <c r="AL191" s="140">
        <f>IF('1045Bi Dati di base lav.'!U187&gt;0,'1045Bi Dati di base lav.'!S187,0)</f>
        <v>0</v>
      </c>
      <c r="AM191" s="134">
        <f>'1045Bi Dati di base lav.'!M187</f>
        <v>0</v>
      </c>
      <c r="AN191" s="134">
        <f>'1045Bi Dati di base lav.'!O187</f>
        <v>0</v>
      </c>
      <c r="AO191" s="134">
        <f t="shared" si="64"/>
        <v>0</v>
      </c>
    </row>
    <row r="192" spans="1:41" s="135" customFormat="1" ht="16.5" customHeight="1">
      <c r="A192" s="159">
        <f>IF('1045Bi Dati di base lav.'!A188="","",'1045Bi Dati di base lav.'!A188)</f>
      </c>
      <c r="B192" s="160">
        <f>IF('1045Bi Dati di base lav.'!B188="","",'1045Bi Dati di base lav.'!B188)</f>
      </c>
      <c r="C192" s="161">
        <f>IF('1045Bi Dati di base lav.'!C188="","",'1045Bi Dati di base lav.'!C188)</f>
      </c>
      <c r="D192" s="232">
        <f>IF('1045Bi Dati di base lav.'!AF188="","",IF('1045Bi Dati di base lav.'!AF188*E192&gt;'1045Ai Domanda'!$B$28,'1045Ai Domanda'!$B$28/E192,'1045Bi Dati di base lav.'!AF188))</f>
      </c>
      <c r="E192" s="240">
        <f>IF('1045Bi Dati di base lav.'!M188="","",'1045Bi Dati di base lav.'!M188)</f>
      </c>
      <c r="F192" s="228">
        <f>IF('1045Bi Dati di base lav.'!N188="","",'1045Bi Dati di base lav.'!N188)</f>
      </c>
      <c r="G192" s="235">
        <f>IF('1045Bi Dati di base lav.'!O188="","",'1045Bi Dati di base lav.'!O188)</f>
      </c>
      <c r="H192" s="236">
        <f>IF('1045Bi Dati di base lav.'!P188="","",'1045Bi Dati di base lav.'!P188)</f>
      </c>
      <c r="I192" s="237">
        <f>IF('1045Bi Dati di base lav.'!Q188="","",'1045Bi Dati di base lav.'!Q188)</f>
      </c>
      <c r="J192" s="349">
        <f t="shared" si="50"/>
      </c>
      <c r="K192" s="240">
        <f t="shared" si="51"/>
      </c>
      <c r="L192" s="238">
        <f>IF('1045Bi Dati di base lav.'!R188="","",'1045Bi Dati di base lav.'!R188)</f>
      </c>
      <c r="M192" s="239">
        <f t="shared" si="52"/>
      </c>
      <c r="N192" s="350">
        <f t="shared" si="53"/>
      </c>
      <c r="O192" s="349">
        <f t="shared" si="54"/>
      </c>
      <c r="P192" s="240">
        <f t="shared" si="55"/>
      </c>
      <c r="Q192" s="238">
        <f t="shared" si="56"/>
      </c>
      <c r="R192" s="239">
        <f t="shared" si="57"/>
      </c>
      <c r="S192" s="240">
        <f>IF(N192="","",MAX((N192-AE192)*'1045Ai Domanda'!$B$30,0))</f>
      </c>
      <c r="T192" s="241">
        <f t="shared" si="58"/>
      </c>
      <c r="U192" s="151"/>
      <c r="V192" s="158">
        <f>IF('1045Bi Dati di base lav.'!L188="","",'1045Bi Dati di base lav.'!L188)</f>
      </c>
      <c r="W192" s="158">
        <f>IF($C192="","",'1045Ei Calcolo'!D192)</f>
      </c>
      <c r="X192" s="151">
        <f>IF(AND('1045Bi Dati di base lav.'!P188="",'1045Bi Dati di base lav.'!Q188=""),0,'1045Bi Dati di base lav.'!P188-'1045Bi Dati di base lav.'!Q188)</f>
        <v>0</v>
      </c>
      <c r="Y192" s="151">
        <f>IF(OR($C192="",'1045Bi Dati di base lav.'!M188="",F192="",'1045Bi Dati di base lav.'!O188="",X192=""),"",'1045Bi Dati di base lav.'!M188-F192-'1045Bi Dati di base lav.'!O188-X192)</f>
      </c>
      <c r="Z192" s="134">
        <f>IF(K192="","",K192-'1045Bi Dati di base lav.'!R188)</f>
      </c>
      <c r="AA192" s="134">
        <f t="shared" si="59"/>
      </c>
      <c r="AB192" s="134">
        <f t="shared" si="60"/>
      </c>
      <c r="AC192" s="134">
        <f t="shared" si="61"/>
      </c>
      <c r="AD192" s="134">
        <f>IF(OR($C192="",K192="",N192=""),"",MAX(O192+'1045Bi Dati di base lav.'!S188-N192,0))</f>
      </c>
      <c r="AE192" s="134">
        <f>'1045Bi Dati di base lav.'!S188</f>
        <v>0</v>
      </c>
      <c r="AF192" s="134">
        <f t="shared" si="62"/>
      </c>
      <c r="AG192" s="139">
        <f>IF('1045Bi Dati di base lav.'!M188="",0,1)</f>
        <v>0</v>
      </c>
      <c r="AH192" s="143">
        <f t="shared" si="63"/>
        <v>0</v>
      </c>
      <c r="AI192" s="134">
        <f>IF('1045Bi Dati di base lav.'!M188="",0,'1045Bi Dati di base lav.'!M188)</f>
        <v>0</v>
      </c>
      <c r="AJ192" s="134">
        <f>IF('1045Bi Dati di base lav.'!M188="",0,'1045Bi Dati di base lav.'!O188)</f>
        <v>0</v>
      </c>
      <c r="AK192" s="158">
        <f>IF('1045Bi Dati di base lav.'!U188&gt;0,AA192,0)</f>
        <v>0</v>
      </c>
      <c r="AL192" s="140">
        <f>IF('1045Bi Dati di base lav.'!U188&gt;0,'1045Bi Dati di base lav.'!S188,0)</f>
        <v>0</v>
      </c>
      <c r="AM192" s="134">
        <f>'1045Bi Dati di base lav.'!M188</f>
        <v>0</v>
      </c>
      <c r="AN192" s="134">
        <f>'1045Bi Dati di base lav.'!O188</f>
        <v>0</v>
      </c>
      <c r="AO192" s="134">
        <f t="shared" si="64"/>
        <v>0</v>
      </c>
    </row>
    <row r="193" spans="1:41" s="135" customFormat="1" ht="16.5" customHeight="1">
      <c r="A193" s="159">
        <f>IF('1045Bi Dati di base lav.'!A189="","",'1045Bi Dati di base lav.'!A189)</f>
      </c>
      <c r="B193" s="160">
        <f>IF('1045Bi Dati di base lav.'!B189="","",'1045Bi Dati di base lav.'!B189)</f>
      </c>
      <c r="C193" s="161">
        <f>IF('1045Bi Dati di base lav.'!C189="","",'1045Bi Dati di base lav.'!C189)</f>
      </c>
      <c r="D193" s="232">
        <f>IF('1045Bi Dati di base lav.'!AF189="","",IF('1045Bi Dati di base lav.'!AF189*E193&gt;'1045Ai Domanda'!$B$28,'1045Ai Domanda'!$B$28/E193,'1045Bi Dati di base lav.'!AF189))</f>
      </c>
      <c r="E193" s="240">
        <f>IF('1045Bi Dati di base lav.'!M189="","",'1045Bi Dati di base lav.'!M189)</f>
      </c>
      <c r="F193" s="228">
        <f>IF('1045Bi Dati di base lav.'!N189="","",'1045Bi Dati di base lav.'!N189)</f>
      </c>
      <c r="G193" s="235">
        <f>IF('1045Bi Dati di base lav.'!O189="","",'1045Bi Dati di base lav.'!O189)</f>
      </c>
      <c r="H193" s="236">
        <f>IF('1045Bi Dati di base lav.'!P189="","",'1045Bi Dati di base lav.'!P189)</f>
      </c>
      <c r="I193" s="237">
        <f>IF('1045Bi Dati di base lav.'!Q189="","",'1045Bi Dati di base lav.'!Q189)</f>
      </c>
      <c r="J193" s="349">
        <f t="shared" si="50"/>
      </c>
      <c r="K193" s="240">
        <f t="shared" si="51"/>
      </c>
      <c r="L193" s="238">
        <f>IF('1045Bi Dati di base lav.'!R189="","",'1045Bi Dati di base lav.'!R189)</f>
      </c>
      <c r="M193" s="239">
        <f t="shared" si="52"/>
      </c>
      <c r="N193" s="350">
        <f t="shared" si="53"/>
      </c>
      <c r="O193" s="349">
        <f t="shared" si="54"/>
      </c>
      <c r="P193" s="240">
        <f t="shared" si="55"/>
      </c>
      <c r="Q193" s="238">
        <f t="shared" si="56"/>
      </c>
      <c r="R193" s="239">
        <f t="shared" si="57"/>
      </c>
      <c r="S193" s="240">
        <f>IF(N193="","",MAX((N193-AE193)*'1045Ai Domanda'!$B$30,0))</f>
      </c>
      <c r="T193" s="241">
        <f t="shared" si="58"/>
      </c>
      <c r="U193" s="151"/>
      <c r="V193" s="158">
        <f>IF('1045Bi Dati di base lav.'!L189="","",'1045Bi Dati di base lav.'!L189)</f>
      </c>
      <c r="W193" s="158">
        <f>IF($C193="","",'1045Ei Calcolo'!D193)</f>
      </c>
      <c r="X193" s="151">
        <f>IF(AND('1045Bi Dati di base lav.'!P189="",'1045Bi Dati di base lav.'!Q189=""),0,'1045Bi Dati di base lav.'!P189-'1045Bi Dati di base lav.'!Q189)</f>
        <v>0</v>
      </c>
      <c r="Y193" s="151">
        <f>IF(OR($C193="",'1045Bi Dati di base lav.'!M189="",F193="",'1045Bi Dati di base lav.'!O189="",X193=""),"",'1045Bi Dati di base lav.'!M189-F193-'1045Bi Dati di base lav.'!O189-X193)</f>
      </c>
      <c r="Z193" s="134">
        <f>IF(K193="","",K193-'1045Bi Dati di base lav.'!R189)</f>
      </c>
      <c r="AA193" s="134">
        <f t="shared" si="59"/>
      </c>
      <c r="AB193" s="134">
        <f t="shared" si="60"/>
      </c>
      <c r="AC193" s="134">
        <f t="shared" si="61"/>
      </c>
      <c r="AD193" s="134">
        <f>IF(OR($C193="",K193="",N193=""),"",MAX(O193+'1045Bi Dati di base lav.'!S189-N193,0))</f>
      </c>
      <c r="AE193" s="134">
        <f>'1045Bi Dati di base lav.'!S189</f>
        <v>0</v>
      </c>
      <c r="AF193" s="134">
        <f t="shared" si="62"/>
      </c>
      <c r="AG193" s="139">
        <f>IF('1045Bi Dati di base lav.'!M189="",0,1)</f>
        <v>0</v>
      </c>
      <c r="AH193" s="143">
        <f t="shared" si="63"/>
        <v>0</v>
      </c>
      <c r="AI193" s="134">
        <f>IF('1045Bi Dati di base lav.'!M189="",0,'1045Bi Dati di base lav.'!M189)</f>
        <v>0</v>
      </c>
      <c r="AJ193" s="134">
        <f>IF('1045Bi Dati di base lav.'!M189="",0,'1045Bi Dati di base lav.'!O189)</f>
        <v>0</v>
      </c>
      <c r="AK193" s="158">
        <f>IF('1045Bi Dati di base lav.'!U189&gt;0,AA193,0)</f>
        <v>0</v>
      </c>
      <c r="AL193" s="140">
        <f>IF('1045Bi Dati di base lav.'!U189&gt;0,'1045Bi Dati di base lav.'!S189,0)</f>
        <v>0</v>
      </c>
      <c r="AM193" s="134">
        <f>'1045Bi Dati di base lav.'!M189</f>
        <v>0</v>
      </c>
      <c r="AN193" s="134">
        <f>'1045Bi Dati di base lav.'!O189</f>
        <v>0</v>
      </c>
      <c r="AO193" s="134">
        <f t="shared" si="64"/>
        <v>0</v>
      </c>
    </row>
    <row r="194" spans="1:41" s="135" customFormat="1" ht="16.5" customHeight="1">
      <c r="A194" s="159">
        <f>IF('1045Bi Dati di base lav.'!A190="","",'1045Bi Dati di base lav.'!A190)</f>
      </c>
      <c r="B194" s="160">
        <f>IF('1045Bi Dati di base lav.'!B190="","",'1045Bi Dati di base lav.'!B190)</f>
      </c>
      <c r="C194" s="161">
        <f>IF('1045Bi Dati di base lav.'!C190="","",'1045Bi Dati di base lav.'!C190)</f>
      </c>
      <c r="D194" s="232">
        <f>IF('1045Bi Dati di base lav.'!AF190="","",IF('1045Bi Dati di base lav.'!AF190*E194&gt;'1045Ai Domanda'!$B$28,'1045Ai Domanda'!$B$28/E194,'1045Bi Dati di base lav.'!AF190))</f>
      </c>
      <c r="E194" s="240">
        <f>IF('1045Bi Dati di base lav.'!M190="","",'1045Bi Dati di base lav.'!M190)</f>
      </c>
      <c r="F194" s="228">
        <f>IF('1045Bi Dati di base lav.'!N190="","",'1045Bi Dati di base lav.'!N190)</f>
      </c>
      <c r="G194" s="235">
        <f>IF('1045Bi Dati di base lav.'!O190="","",'1045Bi Dati di base lav.'!O190)</f>
      </c>
      <c r="H194" s="236">
        <f>IF('1045Bi Dati di base lav.'!P190="","",'1045Bi Dati di base lav.'!P190)</f>
      </c>
      <c r="I194" s="237">
        <f>IF('1045Bi Dati di base lav.'!Q190="","",'1045Bi Dati di base lav.'!Q190)</f>
      </c>
      <c r="J194" s="349">
        <f t="shared" si="50"/>
      </c>
      <c r="K194" s="240">
        <f t="shared" si="51"/>
      </c>
      <c r="L194" s="238">
        <f>IF('1045Bi Dati di base lav.'!R190="","",'1045Bi Dati di base lav.'!R190)</f>
      </c>
      <c r="M194" s="239">
        <f t="shared" si="52"/>
      </c>
      <c r="N194" s="350">
        <f t="shared" si="53"/>
      </c>
      <c r="O194" s="349">
        <f t="shared" si="54"/>
      </c>
      <c r="P194" s="240">
        <f t="shared" si="55"/>
      </c>
      <c r="Q194" s="238">
        <f t="shared" si="56"/>
      </c>
      <c r="R194" s="239">
        <f t="shared" si="57"/>
      </c>
      <c r="S194" s="240">
        <f>IF(N194="","",MAX((N194-AE194)*'1045Ai Domanda'!$B$30,0))</f>
      </c>
      <c r="T194" s="241">
        <f t="shared" si="58"/>
      </c>
      <c r="U194" s="151"/>
      <c r="V194" s="158">
        <f>IF('1045Bi Dati di base lav.'!L190="","",'1045Bi Dati di base lav.'!L190)</f>
      </c>
      <c r="W194" s="158">
        <f>IF($C194="","",'1045Ei Calcolo'!D194)</f>
      </c>
      <c r="X194" s="151">
        <f>IF(AND('1045Bi Dati di base lav.'!P190="",'1045Bi Dati di base lav.'!Q190=""),0,'1045Bi Dati di base lav.'!P190-'1045Bi Dati di base lav.'!Q190)</f>
        <v>0</v>
      </c>
      <c r="Y194" s="151">
        <f>IF(OR($C194="",'1045Bi Dati di base lav.'!M190="",F194="",'1045Bi Dati di base lav.'!O190="",X194=""),"",'1045Bi Dati di base lav.'!M190-F194-'1045Bi Dati di base lav.'!O190-X194)</f>
      </c>
      <c r="Z194" s="134">
        <f>IF(K194="","",K194-'1045Bi Dati di base lav.'!R190)</f>
      </c>
      <c r="AA194" s="134">
        <f t="shared" si="59"/>
      </c>
      <c r="AB194" s="134">
        <f t="shared" si="60"/>
      </c>
      <c r="AC194" s="134">
        <f t="shared" si="61"/>
      </c>
      <c r="AD194" s="134">
        <f>IF(OR($C194="",K194="",N194=""),"",MAX(O194+'1045Bi Dati di base lav.'!S190-N194,0))</f>
      </c>
      <c r="AE194" s="134">
        <f>'1045Bi Dati di base lav.'!S190</f>
        <v>0</v>
      </c>
      <c r="AF194" s="134">
        <f t="shared" si="62"/>
      </c>
      <c r="AG194" s="139">
        <f>IF('1045Bi Dati di base lav.'!M190="",0,1)</f>
        <v>0</v>
      </c>
      <c r="AH194" s="143">
        <f t="shared" si="63"/>
        <v>0</v>
      </c>
      <c r="AI194" s="134">
        <f>IF('1045Bi Dati di base lav.'!M190="",0,'1045Bi Dati di base lav.'!M190)</f>
        <v>0</v>
      </c>
      <c r="AJ194" s="134">
        <f>IF('1045Bi Dati di base lav.'!M190="",0,'1045Bi Dati di base lav.'!O190)</f>
        <v>0</v>
      </c>
      <c r="AK194" s="158">
        <f>IF('1045Bi Dati di base lav.'!U190&gt;0,AA194,0)</f>
        <v>0</v>
      </c>
      <c r="AL194" s="140">
        <f>IF('1045Bi Dati di base lav.'!U190&gt;0,'1045Bi Dati di base lav.'!S190,0)</f>
        <v>0</v>
      </c>
      <c r="AM194" s="134">
        <f>'1045Bi Dati di base lav.'!M190</f>
        <v>0</v>
      </c>
      <c r="AN194" s="134">
        <f>'1045Bi Dati di base lav.'!O190</f>
        <v>0</v>
      </c>
      <c r="AO194" s="134">
        <f t="shared" si="64"/>
        <v>0</v>
      </c>
    </row>
    <row r="195" spans="1:41" s="135" customFormat="1" ht="16.5" customHeight="1">
      <c r="A195" s="159">
        <f>IF('1045Bi Dati di base lav.'!A191="","",'1045Bi Dati di base lav.'!A191)</f>
      </c>
      <c r="B195" s="160">
        <f>IF('1045Bi Dati di base lav.'!B191="","",'1045Bi Dati di base lav.'!B191)</f>
      </c>
      <c r="C195" s="161">
        <f>IF('1045Bi Dati di base lav.'!C191="","",'1045Bi Dati di base lav.'!C191)</f>
      </c>
      <c r="D195" s="232">
        <f>IF('1045Bi Dati di base lav.'!AF191="","",IF('1045Bi Dati di base lav.'!AF191*E195&gt;'1045Ai Domanda'!$B$28,'1045Ai Domanda'!$B$28/E195,'1045Bi Dati di base lav.'!AF191))</f>
      </c>
      <c r="E195" s="240">
        <f>IF('1045Bi Dati di base lav.'!M191="","",'1045Bi Dati di base lav.'!M191)</f>
      </c>
      <c r="F195" s="228">
        <f>IF('1045Bi Dati di base lav.'!N191="","",'1045Bi Dati di base lav.'!N191)</f>
      </c>
      <c r="G195" s="235">
        <f>IF('1045Bi Dati di base lav.'!O191="","",'1045Bi Dati di base lav.'!O191)</f>
      </c>
      <c r="H195" s="236">
        <f>IF('1045Bi Dati di base lav.'!P191="","",'1045Bi Dati di base lav.'!P191)</f>
      </c>
      <c r="I195" s="237">
        <f>IF('1045Bi Dati di base lav.'!Q191="","",'1045Bi Dati di base lav.'!Q191)</f>
      </c>
      <c r="J195" s="349">
        <f t="shared" si="50"/>
      </c>
      <c r="K195" s="240">
        <f t="shared" si="51"/>
      </c>
      <c r="L195" s="238">
        <f>IF('1045Bi Dati di base lav.'!R191="","",'1045Bi Dati di base lav.'!R191)</f>
      </c>
      <c r="M195" s="239">
        <f t="shared" si="52"/>
      </c>
      <c r="N195" s="350">
        <f t="shared" si="53"/>
      </c>
      <c r="O195" s="349">
        <f t="shared" si="54"/>
      </c>
      <c r="P195" s="240">
        <f t="shared" si="55"/>
      </c>
      <c r="Q195" s="238">
        <f t="shared" si="56"/>
      </c>
      <c r="R195" s="239">
        <f t="shared" si="57"/>
      </c>
      <c r="S195" s="240">
        <f>IF(N195="","",MAX((N195-AE195)*'1045Ai Domanda'!$B$30,0))</f>
      </c>
      <c r="T195" s="241">
        <f t="shared" si="58"/>
      </c>
      <c r="U195" s="151"/>
      <c r="V195" s="158">
        <f>IF('1045Bi Dati di base lav.'!L191="","",'1045Bi Dati di base lav.'!L191)</f>
      </c>
      <c r="W195" s="158">
        <f>IF($C195="","",'1045Ei Calcolo'!D195)</f>
      </c>
      <c r="X195" s="151">
        <f>IF(AND('1045Bi Dati di base lav.'!P191="",'1045Bi Dati di base lav.'!Q191=""),0,'1045Bi Dati di base lav.'!P191-'1045Bi Dati di base lav.'!Q191)</f>
        <v>0</v>
      </c>
      <c r="Y195" s="151">
        <f>IF(OR($C195="",'1045Bi Dati di base lav.'!M191="",F195="",'1045Bi Dati di base lav.'!O191="",X195=""),"",'1045Bi Dati di base lav.'!M191-F195-'1045Bi Dati di base lav.'!O191-X195)</f>
      </c>
      <c r="Z195" s="134">
        <f>IF(K195="","",K195-'1045Bi Dati di base lav.'!R191)</f>
      </c>
      <c r="AA195" s="134">
        <f t="shared" si="59"/>
      </c>
      <c r="AB195" s="134">
        <f t="shared" si="60"/>
      </c>
      <c r="AC195" s="134">
        <f t="shared" si="61"/>
      </c>
      <c r="AD195" s="134">
        <f>IF(OR($C195="",K195="",N195=""),"",MAX(O195+'1045Bi Dati di base lav.'!S191-N195,0))</f>
      </c>
      <c r="AE195" s="134">
        <f>'1045Bi Dati di base lav.'!S191</f>
        <v>0</v>
      </c>
      <c r="AF195" s="134">
        <f t="shared" si="62"/>
      </c>
      <c r="AG195" s="139">
        <f>IF('1045Bi Dati di base lav.'!M191="",0,1)</f>
        <v>0</v>
      </c>
      <c r="AH195" s="143">
        <f t="shared" si="63"/>
        <v>0</v>
      </c>
      <c r="AI195" s="134">
        <f>IF('1045Bi Dati di base lav.'!M191="",0,'1045Bi Dati di base lav.'!M191)</f>
        <v>0</v>
      </c>
      <c r="AJ195" s="134">
        <f>IF('1045Bi Dati di base lav.'!M191="",0,'1045Bi Dati di base lav.'!O191)</f>
        <v>0</v>
      </c>
      <c r="AK195" s="158">
        <f>IF('1045Bi Dati di base lav.'!U191&gt;0,AA195,0)</f>
        <v>0</v>
      </c>
      <c r="AL195" s="140">
        <f>IF('1045Bi Dati di base lav.'!U191&gt;0,'1045Bi Dati di base lav.'!S191,0)</f>
        <v>0</v>
      </c>
      <c r="AM195" s="134">
        <f>'1045Bi Dati di base lav.'!M191</f>
        <v>0</v>
      </c>
      <c r="AN195" s="134">
        <f>'1045Bi Dati di base lav.'!O191</f>
        <v>0</v>
      </c>
      <c r="AO195" s="134">
        <f t="shared" si="64"/>
        <v>0</v>
      </c>
    </row>
    <row r="196" spans="1:41" s="135" customFormat="1" ht="16.5" customHeight="1">
      <c r="A196" s="159">
        <f>IF('1045Bi Dati di base lav.'!A192="","",'1045Bi Dati di base lav.'!A192)</f>
      </c>
      <c r="B196" s="160">
        <f>IF('1045Bi Dati di base lav.'!B192="","",'1045Bi Dati di base lav.'!B192)</f>
      </c>
      <c r="C196" s="161">
        <f>IF('1045Bi Dati di base lav.'!C192="","",'1045Bi Dati di base lav.'!C192)</f>
      </c>
      <c r="D196" s="232">
        <f>IF('1045Bi Dati di base lav.'!AF192="","",IF('1045Bi Dati di base lav.'!AF192*E196&gt;'1045Ai Domanda'!$B$28,'1045Ai Domanda'!$B$28/E196,'1045Bi Dati di base lav.'!AF192))</f>
      </c>
      <c r="E196" s="240">
        <f>IF('1045Bi Dati di base lav.'!M192="","",'1045Bi Dati di base lav.'!M192)</f>
      </c>
      <c r="F196" s="228">
        <f>IF('1045Bi Dati di base lav.'!N192="","",'1045Bi Dati di base lav.'!N192)</f>
      </c>
      <c r="G196" s="235">
        <f>IF('1045Bi Dati di base lav.'!O192="","",'1045Bi Dati di base lav.'!O192)</f>
      </c>
      <c r="H196" s="236">
        <f>IF('1045Bi Dati di base lav.'!P192="","",'1045Bi Dati di base lav.'!P192)</f>
      </c>
      <c r="I196" s="237">
        <f>IF('1045Bi Dati di base lav.'!Q192="","",'1045Bi Dati di base lav.'!Q192)</f>
      </c>
      <c r="J196" s="349">
        <f t="shared" si="50"/>
      </c>
      <c r="K196" s="240">
        <f t="shared" si="51"/>
      </c>
      <c r="L196" s="238">
        <f>IF('1045Bi Dati di base lav.'!R192="","",'1045Bi Dati di base lav.'!R192)</f>
      </c>
      <c r="M196" s="239">
        <f t="shared" si="52"/>
      </c>
      <c r="N196" s="350">
        <f t="shared" si="53"/>
      </c>
      <c r="O196" s="349">
        <f t="shared" si="54"/>
      </c>
      <c r="P196" s="240">
        <f t="shared" si="55"/>
      </c>
      <c r="Q196" s="238">
        <f t="shared" si="56"/>
      </c>
      <c r="R196" s="239">
        <f t="shared" si="57"/>
      </c>
      <c r="S196" s="240">
        <f>IF(N196="","",MAX((N196-AE196)*'1045Ai Domanda'!$B$30,0))</f>
      </c>
      <c r="T196" s="241">
        <f t="shared" si="58"/>
      </c>
      <c r="U196" s="151"/>
      <c r="V196" s="158">
        <f>IF('1045Bi Dati di base lav.'!L192="","",'1045Bi Dati di base lav.'!L192)</f>
      </c>
      <c r="W196" s="158">
        <f>IF($C196="","",'1045Ei Calcolo'!D196)</f>
      </c>
      <c r="X196" s="151">
        <f>IF(AND('1045Bi Dati di base lav.'!P192="",'1045Bi Dati di base lav.'!Q192=""),0,'1045Bi Dati di base lav.'!P192-'1045Bi Dati di base lav.'!Q192)</f>
        <v>0</v>
      </c>
      <c r="Y196" s="151">
        <f>IF(OR($C196="",'1045Bi Dati di base lav.'!M192="",F196="",'1045Bi Dati di base lav.'!O192="",X196=""),"",'1045Bi Dati di base lav.'!M192-F196-'1045Bi Dati di base lav.'!O192-X196)</f>
      </c>
      <c r="Z196" s="134">
        <f>IF(K196="","",K196-'1045Bi Dati di base lav.'!R192)</f>
      </c>
      <c r="AA196" s="134">
        <f t="shared" si="59"/>
      </c>
      <c r="AB196" s="134">
        <f t="shared" si="60"/>
      </c>
      <c r="AC196" s="134">
        <f t="shared" si="61"/>
      </c>
      <c r="AD196" s="134">
        <f>IF(OR($C196="",K196="",N196=""),"",MAX(O196+'1045Bi Dati di base lav.'!S192-N196,0))</f>
      </c>
      <c r="AE196" s="134">
        <f>'1045Bi Dati di base lav.'!S192</f>
        <v>0</v>
      </c>
      <c r="AF196" s="134">
        <f t="shared" si="62"/>
      </c>
      <c r="AG196" s="139">
        <f>IF('1045Bi Dati di base lav.'!M192="",0,1)</f>
        <v>0</v>
      </c>
      <c r="AH196" s="143">
        <f t="shared" si="63"/>
        <v>0</v>
      </c>
      <c r="AI196" s="134">
        <f>IF('1045Bi Dati di base lav.'!M192="",0,'1045Bi Dati di base lav.'!M192)</f>
        <v>0</v>
      </c>
      <c r="AJ196" s="134">
        <f>IF('1045Bi Dati di base lav.'!M192="",0,'1045Bi Dati di base lav.'!O192)</f>
        <v>0</v>
      </c>
      <c r="AK196" s="158">
        <f>IF('1045Bi Dati di base lav.'!U192&gt;0,AA196,0)</f>
        <v>0</v>
      </c>
      <c r="AL196" s="140">
        <f>IF('1045Bi Dati di base lav.'!U192&gt;0,'1045Bi Dati di base lav.'!S192,0)</f>
        <v>0</v>
      </c>
      <c r="AM196" s="134">
        <f>'1045Bi Dati di base lav.'!M192</f>
        <v>0</v>
      </c>
      <c r="AN196" s="134">
        <f>'1045Bi Dati di base lav.'!O192</f>
        <v>0</v>
      </c>
      <c r="AO196" s="134">
        <f t="shared" si="64"/>
        <v>0</v>
      </c>
    </row>
    <row r="197" spans="1:41" s="135" customFormat="1" ht="16.5" customHeight="1">
      <c r="A197" s="159">
        <f>IF('1045Bi Dati di base lav.'!A193="","",'1045Bi Dati di base lav.'!A193)</f>
      </c>
      <c r="B197" s="160">
        <f>IF('1045Bi Dati di base lav.'!B193="","",'1045Bi Dati di base lav.'!B193)</f>
      </c>
      <c r="C197" s="161">
        <f>IF('1045Bi Dati di base lav.'!C193="","",'1045Bi Dati di base lav.'!C193)</f>
      </c>
      <c r="D197" s="232">
        <f>IF('1045Bi Dati di base lav.'!AF193="","",IF('1045Bi Dati di base lav.'!AF193*E197&gt;'1045Ai Domanda'!$B$28,'1045Ai Domanda'!$B$28/E197,'1045Bi Dati di base lav.'!AF193))</f>
      </c>
      <c r="E197" s="240">
        <f>IF('1045Bi Dati di base lav.'!M193="","",'1045Bi Dati di base lav.'!M193)</f>
      </c>
      <c r="F197" s="228">
        <f>IF('1045Bi Dati di base lav.'!N193="","",'1045Bi Dati di base lav.'!N193)</f>
      </c>
      <c r="G197" s="235">
        <f>IF('1045Bi Dati di base lav.'!O193="","",'1045Bi Dati di base lav.'!O193)</f>
      </c>
      <c r="H197" s="236">
        <f>IF('1045Bi Dati di base lav.'!P193="","",'1045Bi Dati di base lav.'!P193)</f>
      </c>
      <c r="I197" s="237">
        <f>IF('1045Bi Dati di base lav.'!Q193="","",'1045Bi Dati di base lav.'!Q193)</f>
      </c>
      <c r="J197" s="349">
        <f t="shared" si="50"/>
      </c>
      <c r="K197" s="240">
        <f t="shared" si="51"/>
      </c>
      <c r="L197" s="238">
        <f>IF('1045Bi Dati di base lav.'!R193="","",'1045Bi Dati di base lav.'!R193)</f>
      </c>
      <c r="M197" s="239">
        <f t="shared" si="52"/>
      </c>
      <c r="N197" s="350">
        <f t="shared" si="53"/>
      </c>
      <c r="O197" s="349">
        <f t="shared" si="54"/>
      </c>
      <c r="P197" s="240">
        <f t="shared" si="55"/>
      </c>
      <c r="Q197" s="238">
        <f t="shared" si="56"/>
      </c>
      <c r="R197" s="239">
        <f t="shared" si="57"/>
      </c>
      <c r="S197" s="240">
        <f>IF(N197="","",MAX((N197-AE197)*'1045Ai Domanda'!$B$30,0))</f>
      </c>
      <c r="T197" s="241">
        <f t="shared" si="58"/>
      </c>
      <c r="U197" s="151"/>
      <c r="V197" s="158">
        <f>IF('1045Bi Dati di base lav.'!L193="","",'1045Bi Dati di base lav.'!L193)</f>
      </c>
      <c r="W197" s="158">
        <f>IF($C197="","",'1045Ei Calcolo'!D197)</f>
      </c>
      <c r="X197" s="151">
        <f>IF(AND('1045Bi Dati di base lav.'!P193="",'1045Bi Dati di base lav.'!Q193=""),0,'1045Bi Dati di base lav.'!P193-'1045Bi Dati di base lav.'!Q193)</f>
        <v>0</v>
      </c>
      <c r="Y197" s="151">
        <f>IF(OR($C197="",'1045Bi Dati di base lav.'!M193="",F197="",'1045Bi Dati di base lav.'!O193="",X197=""),"",'1045Bi Dati di base lav.'!M193-F197-'1045Bi Dati di base lav.'!O193-X197)</f>
      </c>
      <c r="Z197" s="134">
        <f>IF(K197="","",K197-'1045Bi Dati di base lav.'!R193)</f>
      </c>
      <c r="AA197" s="134">
        <f t="shared" si="59"/>
      </c>
      <c r="AB197" s="134">
        <f t="shared" si="60"/>
      </c>
      <c r="AC197" s="134">
        <f t="shared" si="61"/>
      </c>
      <c r="AD197" s="134">
        <f>IF(OR($C197="",K197="",N197=""),"",MAX(O197+'1045Bi Dati di base lav.'!S193-N197,0))</f>
      </c>
      <c r="AE197" s="134">
        <f>'1045Bi Dati di base lav.'!S193</f>
        <v>0</v>
      </c>
      <c r="AF197" s="134">
        <f t="shared" si="62"/>
      </c>
      <c r="AG197" s="139">
        <f>IF('1045Bi Dati di base lav.'!M193="",0,1)</f>
        <v>0</v>
      </c>
      <c r="AH197" s="143">
        <f t="shared" si="63"/>
        <v>0</v>
      </c>
      <c r="AI197" s="134">
        <f>IF('1045Bi Dati di base lav.'!M193="",0,'1045Bi Dati di base lav.'!M193)</f>
        <v>0</v>
      </c>
      <c r="AJ197" s="134">
        <f>IF('1045Bi Dati di base lav.'!M193="",0,'1045Bi Dati di base lav.'!O193)</f>
        <v>0</v>
      </c>
      <c r="AK197" s="158">
        <f>IF('1045Bi Dati di base lav.'!U193&gt;0,AA197,0)</f>
        <v>0</v>
      </c>
      <c r="AL197" s="140">
        <f>IF('1045Bi Dati di base lav.'!U193&gt;0,'1045Bi Dati di base lav.'!S193,0)</f>
        <v>0</v>
      </c>
      <c r="AM197" s="134">
        <f>'1045Bi Dati di base lav.'!M193</f>
        <v>0</v>
      </c>
      <c r="AN197" s="134">
        <f>'1045Bi Dati di base lav.'!O193</f>
        <v>0</v>
      </c>
      <c r="AO197" s="134">
        <f t="shared" si="64"/>
        <v>0</v>
      </c>
    </row>
    <row r="198" spans="1:41" s="135" customFormat="1" ht="16.5" customHeight="1">
      <c r="A198" s="159">
        <f>IF('1045Bi Dati di base lav.'!A194="","",'1045Bi Dati di base lav.'!A194)</f>
      </c>
      <c r="B198" s="160">
        <f>IF('1045Bi Dati di base lav.'!B194="","",'1045Bi Dati di base lav.'!B194)</f>
      </c>
      <c r="C198" s="161">
        <f>IF('1045Bi Dati di base lav.'!C194="","",'1045Bi Dati di base lav.'!C194)</f>
      </c>
      <c r="D198" s="232">
        <f>IF('1045Bi Dati di base lav.'!AF194="","",IF('1045Bi Dati di base lav.'!AF194*E198&gt;'1045Ai Domanda'!$B$28,'1045Ai Domanda'!$B$28/E198,'1045Bi Dati di base lav.'!AF194))</f>
      </c>
      <c r="E198" s="240">
        <f>IF('1045Bi Dati di base lav.'!M194="","",'1045Bi Dati di base lav.'!M194)</f>
      </c>
      <c r="F198" s="228">
        <f>IF('1045Bi Dati di base lav.'!N194="","",'1045Bi Dati di base lav.'!N194)</f>
      </c>
      <c r="G198" s="235">
        <f>IF('1045Bi Dati di base lav.'!O194="","",'1045Bi Dati di base lav.'!O194)</f>
      </c>
      <c r="H198" s="236">
        <f>IF('1045Bi Dati di base lav.'!P194="","",'1045Bi Dati di base lav.'!P194)</f>
      </c>
      <c r="I198" s="237">
        <f>IF('1045Bi Dati di base lav.'!Q194="","",'1045Bi Dati di base lav.'!Q194)</f>
      </c>
      <c r="J198" s="349">
        <f t="shared" si="50"/>
      </c>
      <c r="K198" s="240">
        <f t="shared" si="51"/>
      </c>
      <c r="L198" s="238">
        <f>IF('1045Bi Dati di base lav.'!R194="","",'1045Bi Dati di base lav.'!R194)</f>
      </c>
      <c r="M198" s="239">
        <f t="shared" si="52"/>
      </c>
      <c r="N198" s="350">
        <f t="shared" si="53"/>
      </c>
      <c r="O198" s="349">
        <f t="shared" si="54"/>
      </c>
      <c r="P198" s="240">
        <f t="shared" si="55"/>
      </c>
      <c r="Q198" s="238">
        <f t="shared" si="56"/>
      </c>
      <c r="R198" s="239">
        <f t="shared" si="57"/>
      </c>
      <c r="S198" s="240">
        <f>IF(N198="","",MAX((N198-AE198)*'1045Ai Domanda'!$B$30,0))</f>
      </c>
      <c r="T198" s="241">
        <f t="shared" si="58"/>
      </c>
      <c r="U198" s="151"/>
      <c r="V198" s="158">
        <f>IF('1045Bi Dati di base lav.'!L194="","",'1045Bi Dati di base lav.'!L194)</f>
      </c>
      <c r="W198" s="158">
        <f>IF($C198="","",'1045Ei Calcolo'!D198)</f>
      </c>
      <c r="X198" s="151">
        <f>IF(AND('1045Bi Dati di base lav.'!P194="",'1045Bi Dati di base lav.'!Q194=""),0,'1045Bi Dati di base lav.'!P194-'1045Bi Dati di base lav.'!Q194)</f>
        <v>0</v>
      </c>
      <c r="Y198" s="151">
        <f>IF(OR($C198="",'1045Bi Dati di base lav.'!M194="",F198="",'1045Bi Dati di base lav.'!O194="",X198=""),"",'1045Bi Dati di base lav.'!M194-F198-'1045Bi Dati di base lav.'!O194-X198)</f>
      </c>
      <c r="Z198" s="134">
        <f>IF(K198="","",K198-'1045Bi Dati di base lav.'!R194)</f>
      </c>
      <c r="AA198" s="134">
        <f t="shared" si="59"/>
      </c>
      <c r="AB198" s="134">
        <f t="shared" si="60"/>
      </c>
      <c r="AC198" s="134">
        <f t="shared" si="61"/>
      </c>
      <c r="AD198" s="134">
        <f>IF(OR($C198="",K198="",N198=""),"",MAX(O198+'1045Bi Dati di base lav.'!S194-N198,0))</f>
      </c>
      <c r="AE198" s="134">
        <f>'1045Bi Dati di base lav.'!S194</f>
        <v>0</v>
      </c>
      <c r="AF198" s="134">
        <f t="shared" si="62"/>
      </c>
      <c r="AG198" s="139">
        <f>IF('1045Bi Dati di base lav.'!M194="",0,1)</f>
        <v>0</v>
      </c>
      <c r="AH198" s="143">
        <f t="shared" si="63"/>
        <v>0</v>
      </c>
      <c r="AI198" s="134">
        <f>IF('1045Bi Dati di base lav.'!M194="",0,'1045Bi Dati di base lav.'!M194)</f>
        <v>0</v>
      </c>
      <c r="AJ198" s="134">
        <f>IF('1045Bi Dati di base lav.'!M194="",0,'1045Bi Dati di base lav.'!O194)</f>
        <v>0</v>
      </c>
      <c r="AK198" s="158">
        <f>IF('1045Bi Dati di base lav.'!U194&gt;0,AA198,0)</f>
        <v>0</v>
      </c>
      <c r="AL198" s="140">
        <f>IF('1045Bi Dati di base lav.'!U194&gt;0,'1045Bi Dati di base lav.'!S194,0)</f>
        <v>0</v>
      </c>
      <c r="AM198" s="134">
        <f>'1045Bi Dati di base lav.'!M194</f>
        <v>0</v>
      </c>
      <c r="AN198" s="134">
        <f>'1045Bi Dati di base lav.'!O194</f>
        <v>0</v>
      </c>
      <c r="AO198" s="134">
        <f t="shared" si="64"/>
        <v>0</v>
      </c>
    </row>
    <row r="199" spans="1:41" s="135" customFormat="1" ht="16.5" customHeight="1">
      <c r="A199" s="159">
        <f>IF('1045Bi Dati di base lav.'!A195="","",'1045Bi Dati di base lav.'!A195)</f>
      </c>
      <c r="B199" s="160">
        <f>IF('1045Bi Dati di base lav.'!B195="","",'1045Bi Dati di base lav.'!B195)</f>
      </c>
      <c r="C199" s="161">
        <f>IF('1045Bi Dati di base lav.'!C195="","",'1045Bi Dati di base lav.'!C195)</f>
      </c>
      <c r="D199" s="232">
        <f>IF('1045Bi Dati di base lav.'!AF195="","",IF('1045Bi Dati di base lav.'!AF195*E199&gt;'1045Ai Domanda'!$B$28,'1045Ai Domanda'!$B$28/E199,'1045Bi Dati di base lav.'!AF195))</f>
      </c>
      <c r="E199" s="240">
        <f>IF('1045Bi Dati di base lav.'!M195="","",'1045Bi Dati di base lav.'!M195)</f>
      </c>
      <c r="F199" s="228">
        <f>IF('1045Bi Dati di base lav.'!N195="","",'1045Bi Dati di base lav.'!N195)</f>
      </c>
      <c r="G199" s="235">
        <f>IF('1045Bi Dati di base lav.'!O195="","",'1045Bi Dati di base lav.'!O195)</f>
      </c>
      <c r="H199" s="236">
        <f>IF('1045Bi Dati di base lav.'!P195="","",'1045Bi Dati di base lav.'!P195)</f>
      </c>
      <c r="I199" s="237">
        <f>IF('1045Bi Dati di base lav.'!Q195="","",'1045Bi Dati di base lav.'!Q195)</f>
      </c>
      <c r="J199" s="349">
        <f t="shared" si="50"/>
      </c>
      <c r="K199" s="240">
        <f t="shared" si="51"/>
      </c>
      <c r="L199" s="238">
        <f>IF('1045Bi Dati di base lav.'!R195="","",'1045Bi Dati di base lav.'!R195)</f>
      </c>
      <c r="M199" s="239">
        <f t="shared" si="52"/>
      </c>
      <c r="N199" s="350">
        <f t="shared" si="53"/>
      </c>
      <c r="O199" s="349">
        <f t="shared" si="54"/>
      </c>
      <c r="P199" s="240">
        <f t="shared" si="55"/>
      </c>
      <c r="Q199" s="238">
        <f t="shared" si="56"/>
      </c>
      <c r="R199" s="239">
        <f t="shared" si="57"/>
      </c>
      <c r="S199" s="240">
        <f>IF(N199="","",MAX((N199-AE199)*'1045Ai Domanda'!$B$30,0))</f>
      </c>
      <c r="T199" s="241">
        <f t="shared" si="58"/>
      </c>
      <c r="U199" s="151"/>
      <c r="V199" s="158">
        <f>IF('1045Bi Dati di base lav.'!L195="","",'1045Bi Dati di base lav.'!L195)</f>
      </c>
      <c r="W199" s="158">
        <f>IF($C199="","",'1045Ei Calcolo'!D199)</f>
      </c>
      <c r="X199" s="151">
        <f>IF(AND('1045Bi Dati di base lav.'!P195="",'1045Bi Dati di base lav.'!Q195=""),0,'1045Bi Dati di base lav.'!P195-'1045Bi Dati di base lav.'!Q195)</f>
        <v>0</v>
      </c>
      <c r="Y199" s="151">
        <f>IF(OR($C199="",'1045Bi Dati di base lav.'!M195="",F199="",'1045Bi Dati di base lav.'!O195="",X199=""),"",'1045Bi Dati di base lav.'!M195-F199-'1045Bi Dati di base lav.'!O195-X199)</f>
      </c>
      <c r="Z199" s="134">
        <f>IF(K199="","",K199-'1045Bi Dati di base lav.'!R195)</f>
      </c>
      <c r="AA199" s="134">
        <f t="shared" si="59"/>
      </c>
      <c r="AB199" s="134">
        <f t="shared" si="60"/>
      </c>
      <c r="AC199" s="134">
        <f t="shared" si="61"/>
      </c>
      <c r="AD199" s="134">
        <f>IF(OR($C199="",K199="",N199=""),"",MAX(O199+'1045Bi Dati di base lav.'!S195-N199,0))</f>
      </c>
      <c r="AE199" s="134">
        <f>'1045Bi Dati di base lav.'!S195</f>
        <v>0</v>
      </c>
      <c r="AF199" s="134">
        <f t="shared" si="62"/>
      </c>
      <c r="AG199" s="139">
        <f>IF('1045Bi Dati di base lav.'!M195="",0,1)</f>
        <v>0</v>
      </c>
      <c r="AH199" s="143">
        <f t="shared" si="63"/>
        <v>0</v>
      </c>
      <c r="AI199" s="134">
        <f>IF('1045Bi Dati di base lav.'!M195="",0,'1045Bi Dati di base lav.'!M195)</f>
        <v>0</v>
      </c>
      <c r="AJ199" s="134">
        <f>IF('1045Bi Dati di base lav.'!M195="",0,'1045Bi Dati di base lav.'!O195)</f>
        <v>0</v>
      </c>
      <c r="AK199" s="158">
        <f>IF('1045Bi Dati di base lav.'!U195&gt;0,AA199,0)</f>
        <v>0</v>
      </c>
      <c r="AL199" s="140">
        <f>IF('1045Bi Dati di base lav.'!U195&gt;0,'1045Bi Dati di base lav.'!S195,0)</f>
        <v>0</v>
      </c>
      <c r="AM199" s="134">
        <f>'1045Bi Dati di base lav.'!M195</f>
        <v>0</v>
      </c>
      <c r="AN199" s="134">
        <f>'1045Bi Dati di base lav.'!O195</f>
        <v>0</v>
      </c>
      <c r="AO199" s="134">
        <f t="shared" si="64"/>
        <v>0</v>
      </c>
    </row>
    <row r="200" spans="1:41" s="135" customFormat="1" ht="16.5" customHeight="1">
      <c r="A200" s="159">
        <f>IF('1045Bi Dati di base lav.'!A196="","",'1045Bi Dati di base lav.'!A196)</f>
      </c>
      <c r="B200" s="160">
        <f>IF('1045Bi Dati di base lav.'!B196="","",'1045Bi Dati di base lav.'!B196)</f>
      </c>
      <c r="C200" s="161">
        <f>IF('1045Bi Dati di base lav.'!C196="","",'1045Bi Dati di base lav.'!C196)</f>
      </c>
      <c r="D200" s="232">
        <f>IF('1045Bi Dati di base lav.'!AF196="","",IF('1045Bi Dati di base lav.'!AF196*E200&gt;'1045Ai Domanda'!$B$28,'1045Ai Domanda'!$B$28/E200,'1045Bi Dati di base lav.'!AF196))</f>
      </c>
      <c r="E200" s="240">
        <f>IF('1045Bi Dati di base lav.'!M196="","",'1045Bi Dati di base lav.'!M196)</f>
      </c>
      <c r="F200" s="228">
        <f>IF('1045Bi Dati di base lav.'!N196="","",'1045Bi Dati di base lav.'!N196)</f>
      </c>
      <c r="G200" s="235">
        <f>IF('1045Bi Dati di base lav.'!O196="","",'1045Bi Dati di base lav.'!O196)</f>
      </c>
      <c r="H200" s="236">
        <f>IF('1045Bi Dati di base lav.'!P196="","",'1045Bi Dati di base lav.'!P196)</f>
      </c>
      <c r="I200" s="237">
        <f>IF('1045Bi Dati di base lav.'!Q196="","",'1045Bi Dati di base lav.'!Q196)</f>
      </c>
      <c r="J200" s="349">
        <f t="shared" si="50"/>
      </c>
      <c r="K200" s="240">
        <f t="shared" si="51"/>
      </c>
      <c r="L200" s="238">
        <f>IF('1045Bi Dati di base lav.'!R196="","",'1045Bi Dati di base lav.'!R196)</f>
      </c>
      <c r="M200" s="239">
        <f t="shared" si="52"/>
      </c>
      <c r="N200" s="350">
        <f t="shared" si="53"/>
      </c>
      <c r="O200" s="349">
        <f t="shared" si="54"/>
      </c>
      <c r="P200" s="240">
        <f t="shared" si="55"/>
      </c>
      <c r="Q200" s="238">
        <f t="shared" si="56"/>
      </c>
      <c r="R200" s="239">
        <f t="shared" si="57"/>
      </c>
      <c r="S200" s="240">
        <f>IF(N200="","",MAX((N200-AE200)*'1045Ai Domanda'!$B$30,0))</f>
      </c>
      <c r="T200" s="241">
        <f t="shared" si="58"/>
      </c>
      <c r="U200" s="151"/>
      <c r="V200" s="158">
        <f>IF('1045Bi Dati di base lav.'!L196="","",'1045Bi Dati di base lav.'!L196)</f>
      </c>
      <c r="W200" s="158">
        <f>IF($C200="","",'1045Ei Calcolo'!D200)</f>
      </c>
      <c r="X200" s="151">
        <f>IF(AND('1045Bi Dati di base lav.'!P196="",'1045Bi Dati di base lav.'!Q196=""),0,'1045Bi Dati di base lav.'!P196-'1045Bi Dati di base lav.'!Q196)</f>
        <v>0</v>
      </c>
      <c r="Y200" s="151">
        <f>IF(OR($C200="",'1045Bi Dati di base lav.'!M196="",F200="",'1045Bi Dati di base lav.'!O196="",X200=""),"",'1045Bi Dati di base lav.'!M196-F200-'1045Bi Dati di base lav.'!O196-X200)</f>
      </c>
      <c r="Z200" s="134">
        <f>IF(K200="","",K200-'1045Bi Dati di base lav.'!R196)</f>
      </c>
      <c r="AA200" s="134">
        <f t="shared" si="59"/>
      </c>
      <c r="AB200" s="134">
        <f t="shared" si="60"/>
      </c>
      <c r="AC200" s="134">
        <f t="shared" si="61"/>
      </c>
      <c r="AD200" s="134">
        <f>IF(OR($C200="",K200="",N200=""),"",MAX(O200+'1045Bi Dati di base lav.'!S196-N200,0))</f>
      </c>
      <c r="AE200" s="134">
        <f>'1045Bi Dati di base lav.'!S196</f>
        <v>0</v>
      </c>
      <c r="AF200" s="134">
        <f t="shared" si="62"/>
      </c>
      <c r="AG200" s="139">
        <f>IF('1045Bi Dati di base lav.'!M196="",0,1)</f>
        <v>0</v>
      </c>
      <c r="AH200" s="143">
        <f t="shared" si="63"/>
        <v>0</v>
      </c>
      <c r="AI200" s="134">
        <f>IF('1045Bi Dati di base lav.'!M196="",0,'1045Bi Dati di base lav.'!M196)</f>
        <v>0</v>
      </c>
      <c r="AJ200" s="134">
        <f>IF('1045Bi Dati di base lav.'!M196="",0,'1045Bi Dati di base lav.'!O196)</f>
        <v>0</v>
      </c>
      <c r="AK200" s="158">
        <f>IF('1045Bi Dati di base lav.'!U196&gt;0,AA200,0)</f>
        <v>0</v>
      </c>
      <c r="AL200" s="140">
        <f>IF('1045Bi Dati di base lav.'!U196&gt;0,'1045Bi Dati di base lav.'!S196,0)</f>
        <v>0</v>
      </c>
      <c r="AM200" s="134">
        <f>'1045Bi Dati di base lav.'!M196</f>
        <v>0</v>
      </c>
      <c r="AN200" s="134">
        <f>'1045Bi Dati di base lav.'!O196</f>
        <v>0</v>
      </c>
      <c r="AO200" s="134">
        <f t="shared" si="64"/>
        <v>0</v>
      </c>
    </row>
    <row r="201" spans="1:41" s="135" customFormat="1" ht="16.5" customHeight="1">
      <c r="A201" s="159">
        <f>IF('1045Bi Dati di base lav.'!A197="","",'1045Bi Dati di base lav.'!A197)</f>
      </c>
      <c r="B201" s="160">
        <f>IF('1045Bi Dati di base lav.'!B197="","",'1045Bi Dati di base lav.'!B197)</f>
      </c>
      <c r="C201" s="161">
        <f>IF('1045Bi Dati di base lav.'!C197="","",'1045Bi Dati di base lav.'!C197)</f>
      </c>
      <c r="D201" s="232">
        <f>IF('1045Bi Dati di base lav.'!AF197="","",IF('1045Bi Dati di base lav.'!AF197*E201&gt;'1045Ai Domanda'!$B$28,'1045Ai Domanda'!$B$28/E201,'1045Bi Dati di base lav.'!AF197))</f>
      </c>
      <c r="E201" s="240">
        <f>IF('1045Bi Dati di base lav.'!M197="","",'1045Bi Dati di base lav.'!M197)</f>
      </c>
      <c r="F201" s="228">
        <f>IF('1045Bi Dati di base lav.'!N197="","",'1045Bi Dati di base lav.'!N197)</f>
      </c>
      <c r="G201" s="235">
        <f>IF('1045Bi Dati di base lav.'!O197="","",'1045Bi Dati di base lav.'!O197)</f>
      </c>
      <c r="H201" s="236">
        <f>IF('1045Bi Dati di base lav.'!P197="","",'1045Bi Dati di base lav.'!P197)</f>
      </c>
      <c r="I201" s="237">
        <f>IF('1045Bi Dati di base lav.'!Q197="","",'1045Bi Dati di base lav.'!Q197)</f>
      </c>
      <c r="J201" s="349">
        <f t="shared" si="50"/>
      </c>
      <c r="K201" s="240">
        <f t="shared" si="51"/>
      </c>
      <c r="L201" s="238">
        <f>IF('1045Bi Dati di base lav.'!R197="","",'1045Bi Dati di base lav.'!R197)</f>
      </c>
      <c r="M201" s="239">
        <f t="shared" si="52"/>
      </c>
      <c r="N201" s="350">
        <f t="shared" si="53"/>
      </c>
      <c r="O201" s="349">
        <f t="shared" si="54"/>
      </c>
      <c r="P201" s="240">
        <f t="shared" si="55"/>
      </c>
      <c r="Q201" s="238">
        <f t="shared" si="56"/>
      </c>
      <c r="R201" s="239">
        <f t="shared" si="57"/>
      </c>
      <c r="S201" s="240">
        <f>IF(N201="","",MAX((N201-AE201)*'1045Ai Domanda'!$B$30,0))</f>
      </c>
      <c r="T201" s="241">
        <f t="shared" si="58"/>
      </c>
      <c r="U201" s="151"/>
      <c r="V201" s="158">
        <f>IF('1045Bi Dati di base lav.'!L197="","",'1045Bi Dati di base lav.'!L197)</f>
      </c>
      <c r="W201" s="158">
        <f>IF($C201="","",'1045Ei Calcolo'!D201)</f>
      </c>
      <c r="X201" s="151">
        <f>IF(AND('1045Bi Dati di base lav.'!P197="",'1045Bi Dati di base lav.'!Q197=""),0,'1045Bi Dati di base lav.'!P197-'1045Bi Dati di base lav.'!Q197)</f>
        <v>0</v>
      </c>
      <c r="Y201" s="151">
        <f>IF(OR($C201="",'1045Bi Dati di base lav.'!M197="",F201="",'1045Bi Dati di base lav.'!O197="",X201=""),"",'1045Bi Dati di base lav.'!M197-F201-'1045Bi Dati di base lav.'!O197-X201)</f>
      </c>
      <c r="Z201" s="134">
        <f>IF(K201="","",K201-'1045Bi Dati di base lav.'!R197)</f>
      </c>
      <c r="AA201" s="134">
        <f t="shared" si="59"/>
      </c>
      <c r="AB201" s="134">
        <f t="shared" si="60"/>
      </c>
      <c r="AC201" s="134">
        <f t="shared" si="61"/>
      </c>
      <c r="AD201" s="134">
        <f>IF(OR($C201="",K201="",N201=""),"",MAX(O201+'1045Bi Dati di base lav.'!S197-N201,0))</f>
      </c>
      <c r="AE201" s="134">
        <f>'1045Bi Dati di base lav.'!S197</f>
        <v>0</v>
      </c>
      <c r="AF201" s="134">
        <f t="shared" si="62"/>
      </c>
      <c r="AG201" s="139">
        <f>IF('1045Bi Dati di base lav.'!M197="",0,1)</f>
        <v>0</v>
      </c>
      <c r="AH201" s="143">
        <f t="shared" si="63"/>
        <v>0</v>
      </c>
      <c r="AI201" s="134">
        <f>IF('1045Bi Dati di base lav.'!M197="",0,'1045Bi Dati di base lav.'!M197)</f>
        <v>0</v>
      </c>
      <c r="AJ201" s="134">
        <f>IF('1045Bi Dati di base lav.'!M197="",0,'1045Bi Dati di base lav.'!O197)</f>
        <v>0</v>
      </c>
      <c r="AK201" s="158">
        <f>IF('1045Bi Dati di base lav.'!U197&gt;0,AA201,0)</f>
        <v>0</v>
      </c>
      <c r="AL201" s="140">
        <f>IF('1045Bi Dati di base lav.'!U197&gt;0,'1045Bi Dati di base lav.'!S197,0)</f>
        <v>0</v>
      </c>
      <c r="AM201" s="134">
        <f>'1045Bi Dati di base lav.'!M197</f>
        <v>0</v>
      </c>
      <c r="AN201" s="134">
        <f>'1045Bi Dati di base lav.'!O197</f>
        <v>0</v>
      </c>
      <c r="AO201" s="134">
        <f t="shared" si="64"/>
        <v>0</v>
      </c>
    </row>
    <row r="202" spans="1:41" s="135" customFormat="1" ht="16.5" customHeight="1">
      <c r="A202" s="159">
        <f>IF('1045Bi Dati di base lav.'!A198="","",'1045Bi Dati di base lav.'!A198)</f>
      </c>
      <c r="B202" s="160">
        <f>IF('1045Bi Dati di base lav.'!B198="","",'1045Bi Dati di base lav.'!B198)</f>
      </c>
      <c r="C202" s="161">
        <f>IF('1045Bi Dati di base lav.'!C198="","",'1045Bi Dati di base lav.'!C198)</f>
      </c>
      <c r="D202" s="232">
        <f>IF('1045Bi Dati di base lav.'!AF198="","",IF('1045Bi Dati di base lav.'!AF198*E202&gt;'1045Ai Domanda'!$B$28,'1045Ai Domanda'!$B$28/E202,'1045Bi Dati di base lav.'!AF198))</f>
      </c>
      <c r="E202" s="240">
        <f>IF('1045Bi Dati di base lav.'!M198="","",'1045Bi Dati di base lav.'!M198)</f>
      </c>
      <c r="F202" s="228">
        <f>IF('1045Bi Dati di base lav.'!N198="","",'1045Bi Dati di base lav.'!N198)</f>
      </c>
      <c r="G202" s="235">
        <f>IF('1045Bi Dati di base lav.'!O198="","",'1045Bi Dati di base lav.'!O198)</f>
      </c>
      <c r="H202" s="236">
        <f>IF('1045Bi Dati di base lav.'!P198="","",'1045Bi Dati di base lav.'!P198)</f>
      </c>
      <c r="I202" s="237">
        <f>IF('1045Bi Dati di base lav.'!Q198="","",'1045Bi Dati di base lav.'!Q198)</f>
      </c>
      <c r="J202" s="349">
        <f t="shared" si="50"/>
      </c>
      <c r="K202" s="240">
        <f t="shared" si="51"/>
      </c>
      <c r="L202" s="238">
        <f>IF('1045Bi Dati di base lav.'!R198="","",'1045Bi Dati di base lav.'!R198)</f>
      </c>
      <c r="M202" s="239">
        <f t="shared" si="52"/>
      </c>
      <c r="N202" s="350">
        <f t="shared" si="53"/>
      </c>
      <c r="O202" s="349">
        <f t="shared" si="54"/>
      </c>
      <c r="P202" s="240">
        <f t="shared" si="55"/>
      </c>
      <c r="Q202" s="238">
        <f t="shared" si="56"/>
      </c>
      <c r="R202" s="239">
        <f t="shared" si="57"/>
      </c>
      <c r="S202" s="240">
        <f>IF(N202="","",MAX((N202-AE202)*'1045Ai Domanda'!$B$30,0))</f>
      </c>
      <c r="T202" s="241">
        <f t="shared" si="58"/>
      </c>
      <c r="U202" s="151"/>
      <c r="V202" s="158">
        <f>IF('1045Bi Dati di base lav.'!L198="","",'1045Bi Dati di base lav.'!L198)</f>
      </c>
      <c r="W202" s="158">
        <f>IF($C202="","",'1045Ei Calcolo'!D202)</f>
      </c>
      <c r="X202" s="151">
        <f>IF(AND('1045Bi Dati di base lav.'!P198="",'1045Bi Dati di base lav.'!Q198=""),0,'1045Bi Dati di base lav.'!P198-'1045Bi Dati di base lav.'!Q198)</f>
        <v>0</v>
      </c>
      <c r="Y202" s="151">
        <f>IF(OR($C202="",'1045Bi Dati di base lav.'!M198="",F202="",'1045Bi Dati di base lav.'!O198="",X202=""),"",'1045Bi Dati di base lav.'!M198-F202-'1045Bi Dati di base lav.'!O198-X202)</f>
      </c>
      <c r="Z202" s="134">
        <f>IF(K202="","",K202-'1045Bi Dati di base lav.'!R198)</f>
      </c>
      <c r="AA202" s="134">
        <f t="shared" si="59"/>
      </c>
      <c r="AB202" s="134">
        <f t="shared" si="60"/>
      </c>
      <c r="AC202" s="134">
        <f t="shared" si="61"/>
      </c>
      <c r="AD202" s="134">
        <f>IF(OR($C202="",K202="",N202=""),"",MAX(O202+'1045Bi Dati di base lav.'!S198-N202,0))</f>
      </c>
      <c r="AE202" s="134">
        <f>'1045Bi Dati di base lav.'!S198</f>
        <v>0</v>
      </c>
      <c r="AF202" s="134">
        <f t="shared" si="62"/>
      </c>
      <c r="AG202" s="139">
        <f>IF('1045Bi Dati di base lav.'!M198="",0,1)</f>
        <v>0</v>
      </c>
      <c r="AH202" s="143">
        <f t="shared" si="63"/>
        <v>0</v>
      </c>
      <c r="AI202" s="134">
        <f>IF('1045Bi Dati di base lav.'!M198="",0,'1045Bi Dati di base lav.'!M198)</f>
        <v>0</v>
      </c>
      <c r="AJ202" s="134">
        <f>IF('1045Bi Dati di base lav.'!M198="",0,'1045Bi Dati di base lav.'!O198)</f>
        <v>0</v>
      </c>
      <c r="AK202" s="158">
        <f>IF('1045Bi Dati di base lav.'!U198&gt;0,AA202,0)</f>
        <v>0</v>
      </c>
      <c r="AL202" s="140">
        <f>IF('1045Bi Dati di base lav.'!U198&gt;0,'1045Bi Dati di base lav.'!S198,0)</f>
        <v>0</v>
      </c>
      <c r="AM202" s="134">
        <f>'1045Bi Dati di base lav.'!M198</f>
        <v>0</v>
      </c>
      <c r="AN202" s="134">
        <f>'1045Bi Dati di base lav.'!O198</f>
        <v>0</v>
      </c>
      <c r="AO202" s="134">
        <f t="shared" si="64"/>
        <v>0</v>
      </c>
    </row>
    <row r="203" spans="1:41" s="135" customFormat="1" ht="16.5" customHeight="1">
      <c r="A203" s="159">
        <f>IF('1045Bi Dati di base lav.'!A199="","",'1045Bi Dati di base lav.'!A199)</f>
      </c>
      <c r="B203" s="160">
        <f>IF('1045Bi Dati di base lav.'!B199="","",'1045Bi Dati di base lav.'!B199)</f>
      </c>
      <c r="C203" s="161">
        <f>IF('1045Bi Dati di base lav.'!C199="","",'1045Bi Dati di base lav.'!C199)</f>
      </c>
      <c r="D203" s="232">
        <f>IF('1045Bi Dati di base lav.'!AF199="","",IF('1045Bi Dati di base lav.'!AF199*E203&gt;'1045Ai Domanda'!$B$28,'1045Ai Domanda'!$B$28/E203,'1045Bi Dati di base lav.'!AF199))</f>
      </c>
      <c r="E203" s="240">
        <f>IF('1045Bi Dati di base lav.'!M199="","",'1045Bi Dati di base lav.'!M199)</f>
      </c>
      <c r="F203" s="228">
        <f>IF('1045Bi Dati di base lav.'!N199="","",'1045Bi Dati di base lav.'!N199)</f>
      </c>
      <c r="G203" s="235">
        <f>IF('1045Bi Dati di base lav.'!O199="","",'1045Bi Dati di base lav.'!O199)</f>
      </c>
      <c r="H203" s="236">
        <f>IF('1045Bi Dati di base lav.'!P199="","",'1045Bi Dati di base lav.'!P199)</f>
      </c>
      <c r="I203" s="237">
        <f>IF('1045Bi Dati di base lav.'!Q199="","",'1045Bi Dati di base lav.'!Q199)</f>
      </c>
      <c r="J203" s="349">
        <f t="shared" si="50"/>
      </c>
      <c r="K203" s="240">
        <f t="shared" si="51"/>
      </c>
      <c r="L203" s="238">
        <f>IF('1045Bi Dati di base lav.'!R199="","",'1045Bi Dati di base lav.'!R199)</f>
      </c>
      <c r="M203" s="239">
        <f t="shared" si="52"/>
      </c>
      <c r="N203" s="350">
        <f t="shared" si="53"/>
      </c>
      <c r="O203" s="349">
        <f t="shared" si="54"/>
      </c>
      <c r="P203" s="240">
        <f t="shared" si="55"/>
      </c>
      <c r="Q203" s="238">
        <f t="shared" si="56"/>
      </c>
      <c r="R203" s="239">
        <f t="shared" si="57"/>
      </c>
      <c r="S203" s="240">
        <f>IF(N203="","",MAX((N203-AE203)*'1045Ai Domanda'!$B$30,0))</f>
      </c>
      <c r="T203" s="241">
        <f t="shared" si="58"/>
      </c>
      <c r="U203" s="151"/>
      <c r="V203" s="158">
        <f>IF('1045Bi Dati di base lav.'!L199="","",'1045Bi Dati di base lav.'!L199)</f>
      </c>
      <c r="W203" s="158">
        <f>IF($C203="","",'1045Ei Calcolo'!D203)</f>
      </c>
      <c r="X203" s="151">
        <f>IF(AND('1045Bi Dati di base lav.'!P199="",'1045Bi Dati di base lav.'!Q199=""),0,'1045Bi Dati di base lav.'!P199-'1045Bi Dati di base lav.'!Q199)</f>
        <v>0</v>
      </c>
      <c r="Y203" s="151">
        <f>IF(OR($C203="",'1045Bi Dati di base lav.'!M199="",F203="",'1045Bi Dati di base lav.'!O199="",X203=""),"",'1045Bi Dati di base lav.'!M199-F203-'1045Bi Dati di base lav.'!O199-X203)</f>
      </c>
      <c r="Z203" s="134">
        <f>IF(K203="","",K203-'1045Bi Dati di base lav.'!R199)</f>
      </c>
      <c r="AA203" s="134">
        <f t="shared" si="59"/>
      </c>
      <c r="AB203" s="134">
        <f t="shared" si="60"/>
      </c>
      <c r="AC203" s="134">
        <f t="shared" si="61"/>
      </c>
      <c r="AD203" s="134">
        <f>IF(OR($C203="",K203="",N203=""),"",MAX(O203+'1045Bi Dati di base lav.'!S199-N203,0))</f>
      </c>
      <c r="AE203" s="134">
        <f>'1045Bi Dati di base lav.'!S199</f>
        <v>0</v>
      </c>
      <c r="AF203" s="134">
        <f t="shared" si="62"/>
      </c>
      <c r="AG203" s="139">
        <f>IF('1045Bi Dati di base lav.'!M199="",0,1)</f>
        <v>0</v>
      </c>
      <c r="AH203" s="143">
        <f t="shared" si="63"/>
        <v>0</v>
      </c>
      <c r="AI203" s="134">
        <f>IF('1045Bi Dati di base lav.'!M199="",0,'1045Bi Dati di base lav.'!M199)</f>
        <v>0</v>
      </c>
      <c r="AJ203" s="134">
        <f>IF('1045Bi Dati di base lav.'!M199="",0,'1045Bi Dati di base lav.'!O199)</f>
        <v>0</v>
      </c>
      <c r="AK203" s="158">
        <f>IF('1045Bi Dati di base lav.'!U199&gt;0,AA203,0)</f>
        <v>0</v>
      </c>
      <c r="AL203" s="140">
        <f>IF('1045Bi Dati di base lav.'!U199&gt;0,'1045Bi Dati di base lav.'!S199,0)</f>
        <v>0</v>
      </c>
      <c r="AM203" s="134">
        <f>'1045Bi Dati di base lav.'!M199</f>
        <v>0</v>
      </c>
      <c r="AN203" s="134">
        <f>'1045Bi Dati di base lav.'!O199</f>
        <v>0</v>
      </c>
      <c r="AO203" s="134">
        <f t="shared" si="64"/>
        <v>0</v>
      </c>
    </row>
    <row r="204" spans="1:41" s="135" customFormat="1" ht="16.5" customHeight="1">
      <c r="A204" s="159">
        <f>IF('1045Bi Dati di base lav.'!A200="","",'1045Bi Dati di base lav.'!A200)</f>
      </c>
      <c r="B204" s="160">
        <f>IF('1045Bi Dati di base lav.'!B200="","",'1045Bi Dati di base lav.'!B200)</f>
      </c>
      <c r="C204" s="161">
        <f>IF('1045Bi Dati di base lav.'!C200="","",'1045Bi Dati di base lav.'!C200)</f>
      </c>
      <c r="D204" s="232">
        <f>IF('1045Bi Dati di base lav.'!AF200="","",IF('1045Bi Dati di base lav.'!AF200*E204&gt;'1045Ai Domanda'!$B$28,'1045Ai Domanda'!$B$28/E204,'1045Bi Dati di base lav.'!AF200))</f>
      </c>
      <c r="E204" s="240">
        <f>IF('1045Bi Dati di base lav.'!M200="","",'1045Bi Dati di base lav.'!M200)</f>
      </c>
      <c r="F204" s="228">
        <f>IF('1045Bi Dati di base lav.'!N200="","",'1045Bi Dati di base lav.'!N200)</f>
      </c>
      <c r="G204" s="235">
        <f>IF('1045Bi Dati di base lav.'!O200="","",'1045Bi Dati di base lav.'!O200)</f>
      </c>
      <c r="H204" s="236">
        <f>IF('1045Bi Dati di base lav.'!P200="","",'1045Bi Dati di base lav.'!P200)</f>
      </c>
      <c r="I204" s="237">
        <f>IF('1045Bi Dati di base lav.'!Q200="","",'1045Bi Dati di base lav.'!Q200)</f>
      </c>
      <c r="J204" s="349">
        <f t="shared" si="50"/>
      </c>
      <c r="K204" s="240">
        <f t="shared" si="51"/>
      </c>
      <c r="L204" s="238">
        <f>IF('1045Bi Dati di base lav.'!R200="","",'1045Bi Dati di base lav.'!R200)</f>
      </c>
      <c r="M204" s="239">
        <f t="shared" si="52"/>
      </c>
      <c r="N204" s="350">
        <f t="shared" si="53"/>
      </c>
      <c r="O204" s="349">
        <f t="shared" si="54"/>
      </c>
      <c r="P204" s="240">
        <f t="shared" si="55"/>
      </c>
      <c r="Q204" s="238">
        <f t="shared" si="56"/>
      </c>
      <c r="R204" s="239">
        <f t="shared" si="57"/>
      </c>
      <c r="S204" s="240">
        <f>IF(N204="","",MAX((N204-AE204)*'1045Ai Domanda'!$B$30,0))</f>
      </c>
      <c r="T204" s="241">
        <f t="shared" si="58"/>
      </c>
      <c r="U204" s="151"/>
      <c r="V204" s="158">
        <f>IF('1045Bi Dati di base lav.'!L200="","",'1045Bi Dati di base lav.'!L200)</f>
      </c>
      <c r="W204" s="158">
        <f>IF($C204="","",'1045Ei Calcolo'!D204)</f>
      </c>
      <c r="X204" s="151">
        <f>IF(AND('1045Bi Dati di base lav.'!P200="",'1045Bi Dati di base lav.'!Q200=""),0,'1045Bi Dati di base lav.'!P200-'1045Bi Dati di base lav.'!Q200)</f>
        <v>0</v>
      </c>
      <c r="Y204" s="151">
        <f>IF(OR($C204="",'1045Bi Dati di base lav.'!M200="",F204="",'1045Bi Dati di base lav.'!O200="",X204=""),"",'1045Bi Dati di base lav.'!M200-F204-'1045Bi Dati di base lav.'!O200-X204)</f>
      </c>
      <c r="Z204" s="134">
        <f>IF(K204="","",K204-'1045Bi Dati di base lav.'!R200)</f>
      </c>
      <c r="AA204" s="134">
        <f t="shared" si="59"/>
      </c>
      <c r="AB204" s="134">
        <f t="shared" si="60"/>
      </c>
      <c r="AC204" s="134">
        <f t="shared" si="61"/>
      </c>
      <c r="AD204" s="134">
        <f>IF(OR($C204="",K204="",N204=""),"",MAX(O204+'1045Bi Dati di base lav.'!S200-N204,0))</f>
      </c>
      <c r="AE204" s="134">
        <f>'1045Bi Dati di base lav.'!S200</f>
        <v>0</v>
      </c>
      <c r="AF204" s="134">
        <f t="shared" si="62"/>
      </c>
      <c r="AG204" s="139">
        <f>IF('1045Bi Dati di base lav.'!M200="",0,1)</f>
        <v>0</v>
      </c>
      <c r="AH204" s="143">
        <f t="shared" si="63"/>
        <v>0</v>
      </c>
      <c r="AI204" s="134">
        <f>IF('1045Bi Dati di base lav.'!M200="",0,'1045Bi Dati di base lav.'!M200)</f>
        <v>0</v>
      </c>
      <c r="AJ204" s="134">
        <f>IF('1045Bi Dati di base lav.'!M200="",0,'1045Bi Dati di base lav.'!O200)</f>
        <v>0</v>
      </c>
      <c r="AK204" s="158">
        <f>IF('1045Bi Dati di base lav.'!U200&gt;0,AA204,0)</f>
        <v>0</v>
      </c>
      <c r="AL204" s="140">
        <f>IF('1045Bi Dati di base lav.'!U200&gt;0,'1045Bi Dati di base lav.'!S200,0)</f>
        <v>0</v>
      </c>
      <c r="AM204" s="134">
        <f>'1045Bi Dati di base lav.'!M200</f>
        <v>0</v>
      </c>
      <c r="AN204" s="134">
        <f>'1045Bi Dati di base lav.'!O200</f>
        <v>0</v>
      </c>
      <c r="AO204" s="134">
        <f t="shared" si="64"/>
        <v>0</v>
      </c>
    </row>
    <row r="205" spans="1:41" s="135" customFormat="1" ht="16.5" customHeight="1">
      <c r="A205" s="159">
        <f>IF('1045Bi Dati di base lav.'!A201="","",'1045Bi Dati di base lav.'!A201)</f>
      </c>
      <c r="B205" s="160">
        <f>IF('1045Bi Dati di base lav.'!B201="","",'1045Bi Dati di base lav.'!B201)</f>
      </c>
      <c r="C205" s="161">
        <f>IF('1045Bi Dati di base lav.'!C201="","",'1045Bi Dati di base lav.'!C201)</f>
      </c>
      <c r="D205" s="232">
        <f>IF('1045Bi Dati di base lav.'!AF201="","",IF('1045Bi Dati di base lav.'!AF201*E205&gt;'1045Ai Domanda'!$B$28,'1045Ai Domanda'!$B$28/E205,'1045Bi Dati di base lav.'!AF201))</f>
      </c>
      <c r="E205" s="240">
        <f>IF('1045Bi Dati di base lav.'!M201="","",'1045Bi Dati di base lav.'!M201)</f>
      </c>
      <c r="F205" s="228">
        <f>IF('1045Bi Dati di base lav.'!N201="","",'1045Bi Dati di base lav.'!N201)</f>
      </c>
      <c r="G205" s="235">
        <f>IF('1045Bi Dati di base lav.'!O201="","",'1045Bi Dati di base lav.'!O201)</f>
      </c>
      <c r="H205" s="236">
        <f>IF('1045Bi Dati di base lav.'!P201="","",'1045Bi Dati di base lav.'!P201)</f>
      </c>
      <c r="I205" s="237">
        <f>IF('1045Bi Dati di base lav.'!Q201="","",'1045Bi Dati di base lav.'!Q201)</f>
      </c>
      <c r="J205" s="349">
        <f t="shared" si="50"/>
      </c>
      <c r="K205" s="240">
        <f t="shared" si="51"/>
      </c>
      <c r="L205" s="238">
        <f>IF('1045Bi Dati di base lav.'!R201="","",'1045Bi Dati di base lav.'!R201)</f>
      </c>
      <c r="M205" s="239">
        <f t="shared" si="52"/>
      </c>
      <c r="N205" s="350">
        <f t="shared" si="53"/>
      </c>
      <c r="O205" s="349">
        <f t="shared" si="54"/>
      </c>
      <c r="P205" s="240">
        <f t="shared" si="55"/>
      </c>
      <c r="Q205" s="238">
        <f t="shared" si="56"/>
      </c>
      <c r="R205" s="239">
        <f t="shared" si="57"/>
      </c>
      <c r="S205" s="240">
        <f>IF(N205="","",MAX((N205-AE205)*'1045Ai Domanda'!$B$30,0))</f>
      </c>
      <c r="T205" s="241">
        <f t="shared" si="58"/>
      </c>
      <c r="U205" s="151"/>
      <c r="V205" s="158">
        <f>IF('1045Bi Dati di base lav.'!L201="","",'1045Bi Dati di base lav.'!L201)</f>
      </c>
      <c r="W205" s="158">
        <f>IF($C205="","",'1045Ei Calcolo'!D205)</f>
      </c>
      <c r="X205" s="151">
        <f>IF(AND('1045Bi Dati di base lav.'!P201="",'1045Bi Dati di base lav.'!Q201=""),0,'1045Bi Dati di base lav.'!P201-'1045Bi Dati di base lav.'!Q201)</f>
        <v>0</v>
      </c>
      <c r="Y205" s="151">
        <f>IF(OR($C205="",'1045Bi Dati di base lav.'!M201="",F205="",'1045Bi Dati di base lav.'!O201="",X205=""),"",'1045Bi Dati di base lav.'!M201-F205-'1045Bi Dati di base lav.'!O201-X205)</f>
      </c>
      <c r="Z205" s="134">
        <f>IF(K205="","",K205-'1045Bi Dati di base lav.'!R201)</f>
      </c>
      <c r="AA205" s="134">
        <f t="shared" si="59"/>
      </c>
      <c r="AB205" s="134">
        <f t="shared" si="60"/>
      </c>
      <c r="AC205" s="134">
        <f t="shared" si="61"/>
      </c>
      <c r="AD205" s="134">
        <f>IF(OR($C205="",K205="",N205=""),"",MAX(O205+'1045Bi Dati di base lav.'!S201-N205,0))</f>
      </c>
      <c r="AE205" s="134">
        <f>'1045Bi Dati di base lav.'!S201</f>
        <v>0</v>
      </c>
      <c r="AF205" s="134">
        <f t="shared" si="62"/>
      </c>
      <c r="AG205" s="139">
        <f>IF('1045Bi Dati di base lav.'!M201="",0,1)</f>
        <v>0</v>
      </c>
      <c r="AH205" s="143">
        <f t="shared" si="63"/>
        <v>0</v>
      </c>
      <c r="AI205" s="134">
        <f>IF('1045Bi Dati di base lav.'!M201="",0,'1045Bi Dati di base lav.'!M201)</f>
        <v>0</v>
      </c>
      <c r="AJ205" s="134">
        <f>IF('1045Bi Dati di base lav.'!M201="",0,'1045Bi Dati di base lav.'!O201)</f>
        <v>0</v>
      </c>
      <c r="AK205" s="158">
        <f>IF('1045Bi Dati di base lav.'!U201&gt;0,AA205,0)</f>
        <v>0</v>
      </c>
      <c r="AL205" s="140">
        <f>IF('1045Bi Dati di base lav.'!U201&gt;0,'1045Bi Dati di base lav.'!S201,0)</f>
        <v>0</v>
      </c>
      <c r="AM205" s="134">
        <f>'1045Bi Dati di base lav.'!M201</f>
        <v>0</v>
      </c>
      <c r="AN205" s="134">
        <f>'1045Bi Dati di base lav.'!O201</f>
        <v>0</v>
      </c>
      <c r="AO205" s="134">
        <f t="shared" si="64"/>
        <v>0</v>
      </c>
    </row>
    <row r="206" spans="1:41" s="135" customFormat="1" ht="16.5" customHeight="1">
      <c r="A206" s="159">
        <f>IF('1045Bi Dati di base lav.'!A202="","",'1045Bi Dati di base lav.'!A202)</f>
      </c>
      <c r="B206" s="160">
        <f>IF('1045Bi Dati di base lav.'!B202="","",'1045Bi Dati di base lav.'!B202)</f>
      </c>
      <c r="C206" s="161">
        <f>IF('1045Bi Dati di base lav.'!C202="","",'1045Bi Dati di base lav.'!C202)</f>
      </c>
      <c r="D206" s="232">
        <f>IF('1045Bi Dati di base lav.'!AF202="","",IF('1045Bi Dati di base lav.'!AF202*E206&gt;'1045Ai Domanda'!$B$28,'1045Ai Domanda'!$B$28/E206,'1045Bi Dati di base lav.'!AF202))</f>
      </c>
      <c r="E206" s="240">
        <f>IF('1045Bi Dati di base lav.'!M202="","",'1045Bi Dati di base lav.'!M202)</f>
      </c>
      <c r="F206" s="228">
        <f>IF('1045Bi Dati di base lav.'!N202="","",'1045Bi Dati di base lav.'!N202)</f>
      </c>
      <c r="G206" s="235">
        <f>IF('1045Bi Dati di base lav.'!O202="","",'1045Bi Dati di base lav.'!O202)</f>
      </c>
      <c r="H206" s="236">
        <f>IF('1045Bi Dati di base lav.'!P202="","",'1045Bi Dati di base lav.'!P202)</f>
      </c>
      <c r="I206" s="237">
        <f>IF('1045Bi Dati di base lav.'!Q202="","",'1045Bi Dati di base lav.'!Q202)</f>
      </c>
      <c r="J206" s="349">
        <f t="shared" si="50"/>
      </c>
      <c r="K206" s="240">
        <f t="shared" si="51"/>
      </c>
      <c r="L206" s="238">
        <f>IF('1045Bi Dati di base lav.'!R202="","",'1045Bi Dati di base lav.'!R202)</f>
      </c>
      <c r="M206" s="239">
        <f t="shared" si="52"/>
      </c>
      <c r="N206" s="350">
        <f t="shared" si="53"/>
      </c>
      <c r="O206" s="349">
        <f t="shared" si="54"/>
      </c>
      <c r="P206" s="240">
        <f t="shared" si="55"/>
      </c>
      <c r="Q206" s="238">
        <f t="shared" si="56"/>
      </c>
      <c r="R206" s="239">
        <f t="shared" si="57"/>
      </c>
      <c r="S206" s="240">
        <f>IF(N206="","",MAX((N206-AE206)*'1045Ai Domanda'!$B$30,0))</f>
      </c>
      <c r="T206" s="241">
        <f t="shared" si="58"/>
      </c>
      <c r="U206" s="151"/>
      <c r="V206" s="158">
        <f>IF('1045Bi Dati di base lav.'!L202="","",'1045Bi Dati di base lav.'!L202)</f>
      </c>
      <c r="W206" s="158">
        <f>IF($C206="","",'1045Ei Calcolo'!D206)</f>
      </c>
      <c r="X206" s="151">
        <f>IF(AND('1045Bi Dati di base lav.'!P202="",'1045Bi Dati di base lav.'!Q202=""),0,'1045Bi Dati di base lav.'!P202-'1045Bi Dati di base lav.'!Q202)</f>
        <v>0</v>
      </c>
      <c r="Y206" s="151">
        <f>IF(OR($C206="",'1045Bi Dati di base lav.'!M202="",F206="",'1045Bi Dati di base lav.'!O202="",X206=""),"",'1045Bi Dati di base lav.'!M202-F206-'1045Bi Dati di base lav.'!O202-X206)</f>
      </c>
      <c r="Z206" s="134">
        <f>IF(K206="","",K206-'1045Bi Dati di base lav.'!R202)</f>
      </c>
      <c r="AA206" s="134">
        <f t="shared" si="59"/>
      </c>
      <c r="AB206" s="134">
        <f t="shared" si="60"/>
      </c>
      <c r="AC206" s="134">
        <f t="shared" si="61"/>
      </c>
      <c r="AD206" s="134">
        <f>IF(OR($C206="",K206="",N206=""),"",MAX(O206+'1045Bi Dati di base lav.'!S202-N206,0))</f>
      </c>
      <c r="AE206" s="134">
        <f>'1045Bi Dati di base lav.'!S202</f>
        <v>0</v>
      </c>
      <c r="AF206" s="134">
        <f t="shared" si="62"/>
      </c>
      <c r="AG206" s="139">
        <f>IF('1045Bi Dati di base lav.'!M202="",0,1)</f>
        <v>0</v>
      </c>
      <c r="AH206" s="143">
        <f t="shared" si="63"/>
        <v>0</v>
      </c>
      <c r="AI206" s="134">
        <f>IF('1045Bi Dati di base lav.'!M202="",0,'1045Bi Dati di base lav.'!M202)</f>
        <v>0</v>
      </c>
      <c r="AJ206" s="134">
        <f>IF('1045Bi Dati di base lav.'!M202="",0,'1045Bi Dati di base lav.'!O202)</f>
        <v>0</v>
      </c>
      <c r="AK206" s="158">
        <f>IF('1045Bi Dati di base lav.'!U202&gt;0,AA206,0)</f>
        <v>0</v>
      </c>
      <c r="AL206" s="140">
        <f>IF('1045Bi Dati di base lav.'!U202&gt;0,'1045Bi Dati di base lav.'!S202,0)</f>
        <v>0</v>
      </c>
      <c r="AM206" s="134">
        <f>'1045Bi Dati di base lav.'!M202</f>
        <v>0</v>
      </c>
      <c r="AN206" s="134">
        <f>'1045Bi Dati di base lav.'!O202</f>
        <v>0</v>
      </c>
      <c r="AO206" s="134">
        <f t="shared" si="64"/>
        <v>0</v>
      </c>
    </row>
    <row r="207" spans="1:41" s="135" customFormat="1" ht="16.5" customHeight="1">
      <c r="A207" s="159">
        <f>IF('1045Bi Dati di base lav.'!A203="","",'1045Bi Dati di base lav.'!A203)</f>
      </c>
      <c r="B207" s="160">
        <f>IF('1045Bi Dati di base lav.'!B203="","",'1045Bi Dati di base lav.'!B203)</f>
      </c>
      <c r="C207" s="161">
        <f>IF('1045Bi Dati di base lav.'!C203="","",'1045Bi Dati di base lav.'!C203)</f>
      </c>
      <c r="D207" s="232">
        <f>IF('1045Bi Dati di base lav.'!AF203="","",IF('1045Bi Dati di base lav.'!AF203*E207&gt;'1045Ai Domanda'!$B$28,'1045Ai Domanda'!$B$28/E207,'1045Bi Dati di base lav.'!AF203))</f>
      </c>
      <c r="E207" s="240">
        <f>IF('1045Bi Dati di base lav.'!M203="","",'1045Bi Dati di base lav.'!M203)</f>
      </c>
      <c r="F207" s="228">
        <f>IF('1045Bi Dati di base lav.'!N203="","",'1045Bi Dati di base lav.'!N203)</f>
      </c>
      <c r="G207" s="235">
        <f>IF('1045Bi Dati di base lav.'!O203="","",'1045Bi Dati di base lav.'!O203)</f>
      </c>
      <c r="H207" s="236">
        <f>IF('1045Bi Dati di base lav.'!P203="","",'1045Bi Dati di base lav.'!P203)</f>
      </c>
      <c r="I207" s="237">
        <f>IF('1045Bi Dati di base lav.'!Q203="","",'1045Bi Dati di base lav.'!Q203)</f>
      </c>
      <c r="J207" s="349">
        <f t="shared" si="50"/>
      </c>
      <c r="K207" s="240">
        <f t="shared" si="51"/>
      </c>
      <c r="L207" s="238">
        <f>IF('1045Bi Dati di base lav.'!R203="","",'1045Bi Dati di base lav.'!R203)</f>
      </c>
      <c r="M207" s="239">
        <f t="shared" si="52"/>
      </c>
      <c r="N207" s="350">
        <f t="shared" si="53"/>
      </c>
      <c r="O207" s="349">
        <f t="shared" si="54"/>
      </c>
      <c r="P207" s="240">
        <f t="shared" si="55"/>
      </c>
      <c r="Q207" s="238">
        <f t="shared" si="56"/>
      </c>
      <c r="R207" s="239">
        <f t="shared" si="57"/>
      </c>
      <c r="S207" s="240">
        <f>IF(N207="","",MAX((N207-AE207)*'1045Ai Domanda'!$B$30,0))</f>
      </c>
      <c r="T207" s="241">
        <f t="shared" si="58"/>
      </c>
      <c r="U207" s="151"/>
      <c r="V207" s="158">
        <f>IF('1045Bi Dati di base lav.'!L203="","",'1045Bi Dati di base lav.'!L203)</f>
      </c>
      <c r="W207" s="158">
        <f>IF($C207="","",'1045Ei Calcolo'!D207)</f>
      </c>
      <c r="X207" s="151">
        <f>IF(AND('1045Bi Dati di base lav.'!P203="",'1045Bi Dati di base lav.'!Q203=""),0,'1045Bi Dati di base lav.'!P203-'1045Bi Dati di base lav.'!Q203)</f>
        <v>0</v>
      </c>
      <c r="Y207" s="151">
        <f>IF(OR($C207="",'1045Bi Dati di base lav.'!M203="",F207="",'1045Bi Dati di base lav.'!O203="",X207=""),"",'1045Bi Dati di base lav.'!M203-F207-'1045Bi Dati di base lav.'!O203-X207)</f>
      </c>
      <c r="Z207" s="134">
        <f>IF(K207="","",K207-'1045Bi Dati di base lav.'!R203)</f>
      </c>
      <c r="AA207" s="134">
        <f t="shared" si="59"/>
      </c>
      <c r="AB207" s="134">
        <f t="shared" si="60"/>
      </c>
      <c r="AC207" s="134">
        <f t="shared" si="61"/>
      </c>
      <c r="AD207" s="134">
        <f>IF(OR($C207="",K207="",N207=""),"",MAX(O207+'1045Bi Dati di base lav.'!S203-N207,0))</f>
      </c>
      <c r="AE207" s="134">
        <f>'1045Bi Dati di base lav.'!S203</f>
        <v>0</v>
      </c>
      <c r="AF207" s="134">
        <f t="shared" si="62"/>
      </c>
      <c r="AG207" s="139">
        <f>IF('1045Bi Dati di base lav.'!M203="",0,1)</f>
        <v>0</v>
      </c>
      <c r="AH207" s="143">
        <f t="shared" si="63"/>
        <v>0</v>
      </c>
      <c r="AI207" s="134">
        <f>IF('1045Bi Dati di base lav.'!M203="",0,'1045Bi Dati di base lav.'!M203)</f>
        <v>0</v>
      </c>
      <c r="AJ207" s="134">
        <f>IF('1045Bi Dati di base lav.'!M203="",0,'1045Bi Dati di base lav.'!O203)</f>
        <v>0</v>
      </c>
      <c r="AK207" s="158">
        <f>IF('1045Bi Dati di base lav.'!U203&gt;0,AA207,0)</f>
        <v>0</v>
      </c>
      <c r="AL207" s="140">
        <f>IF('1045Bi Dati di base lav.'!U203&gt;0,'1045Bi Dati di base lav.'!S203,0)</f>
        <v>0</v>
      </c>
      <c r="AM207" s="134">
        <f>'1045Bi Dati di base lav.'!M203</f>
        <v>0</v>
      </c>
      <c r="AN207" s="134">
        <f>'1045Bi Dati di base lav.'!O203</f>
        <v>0</v>
      </c>
      <c r="AO207" s="134">
        <f t="shared" si="64"/>
        <v>0</v>
      </c>
    </row>
    <row r="208" spans="1:41" s="135" customFormat="1" ht="16.5" customHeight="1">
      <c r="A208" s="159">
        <f>IF('1045Bi Dati di base lav.'!A204="","",'1045Bi Dati di base lav.'!A204)</f>
      </c>
      <c r="B208" s="160">
        <f>IF('1045Bi Dati di base lav.'!B204="","",'1045Bi Dati di base lav.'!B204)</f>
      </c>
      <c r="C208" s="161">
        <f>IF('1045Bi Dati di base lav.'!C204="","",'1045Bi Dati di base lav.'!C204)</f>
      </c>
      <c r="D208" s="232">
        <f>IF('1045Bi Dati di base lav.'!AF204="","",IF('1045Bi Dati di base lav.'!AF204*E208&gt;'1045Ai Domanda'!$B$28,'1045Ai Domanda'!$B$28/E208,'1045Bi Dati di base lav.'!AF204))</f>
      </c>
      <c r="E208" s="240">
        <f>IF('1045Bi Dati di base lav.'!M204="","",'1045Bi Dati di base lav.'!M204)</f>
      </c>
      <c r="F208" s="228">
        <f>IF('1045Bi Dati di base lav.'!N204="","",'1045Bi Dati di base lav.'!N204)</f>
      </c>
      <c r="G208" s="235">
        <f>IF('1045Bi Dati di base lav.'!O204="","",'1045Bi Dati di base lav.'!O204)</f>
      </c>
      <c r="H208" s="236">
        <f>IF('1045Bi Dati di base lav.'!P204="","",'1045Bi Dati di base lav.'!P204)</f>
      </c>
      <c r="I208" s="237">
        <f>IF('1045Bi Dati di base lav.'!Q204="","",'1045Bi Dati di base lav.'!Q204)</f>
      </c>
      <c r="J208" s="349">
        <f t="shared" si="50"/>
      </c>
      <c r="K208" s="240">
        <f t="shared" si="51"/>
      </c>
      <c r="L208" s="238">
        <f>IF('1045Bi Dati di base lav.'!R204="","",'1045Bi Dati di base lav.'!R204)</f>
      </c>
      <c r="M208" s="239">
        <f t="shared" si="52"/>
      </c>
      <c r="N208" s="350">
        <f t="shared" si="53"/>
      </c>
      <c r="O208" s="349">
        <f t="shared" si="54"/>
      </c>
      <c r="P208" s="240">
        <f t="shared" si="55"/>
      </c>
      <c r="Q208" s="238">
        <f t="shared" si="56"/>
      </c>
      <c r="R208" s="239">
        <f t="shared" si="57"/>
      </c>
      <c r="S208" s="240">
        <f>IF(N208="","",MAX((N208-AE208)*'1045Ai Domanda'!$B$30,0))</f>
      </c>
      <c r="T208" s="241">
        <f t="shared" si="58"/>
      </c>
      <c r="U208" s="151"/>
      <c r="V208" s="158">
        <f>IF('1045Bi Dati di base lav.'!L204="","",'1045Bi Dati di base lav.'!L204)</f>
      </c>
      <c r="W208" s="158">
        <f>IF($C208="","",'1045Ei Calcolo'!D208)</f>
      </c>
      <c r="X208" s="151">
        <f>IF(AND('1045Bi Dati di base lav.'!P204="",'1045Bi Dati di base lav.'!Q204=""),0,'1045Bi Dati di base lav.'!P204-'1045Bi Dati di base lav.'!Q204)</f>
        <v>0</v>
      </c>
      <c r="Y208" s="151">
        <f>IF(OR($C208="",'1045Bi Dati di base lav.'!M204="",F208="",'1045Bi Dati di base lav.'!O204="",X208=""),"",'1045Bi Dati di base lav.'!M204-F208-'1045Bi Dati di base lav.'!O204-X208)</f>
      </c>
      <c r="Z208" s="134">
        <f>IF(K208="","",K208-'1045Bi Dati di base lav.'!R204)</f>
      </c>
      <c r="AA208" s="134">
        <f t="shared" si="59"/>
      </c>
      <c r="AB208" s="134">
        <f t="shared" si="60"/>
      </c>
      <c r="AC208" s="134">
        <f t="shared" si="61"/>
      </c>
      <c r="AD208" s="134">
        <f>IF(OR($C208="",K208="",N208=""),"",MAX(O208+'1045Bi Dati di base lav.'!S204-N208,0))</f>
      </c>
      <c r="AE208" s="134">
        <f>'1045Bi Dati di base lav.'!S204</f>
        <v>0</v>
      </c>
      <c r="AF208" s="134">
        <f t="shared" si="62"/>
      </c>
      <c r="AG208" s="139">
        <f>IF('1045Bi Dati di base lav.'!M204="",0,1)</f>
        <v>0</v>
      </c>
      <c r="AH208" s="143">
        <f t="shared" si="63"/>
        <v>0</v>
      </c>
      <c r="AI208" s="134">
        <f>IF('1045Bi Dati di base lav.'!M204="",0,'1045Bi Dati di base lav.'!M204)</f>
        <v>0</v>
      </c>
      <c r="AJ208" s="134">
        <f>IF('1045Bi Dati di base lav.'!M204="",0,'1045Bi Dati di base lav.'!O204)</f>
        <v>0</v>
      </c>
      <c r="AK208" s="158">
        <f>IF('1045Bi Dati di base lav.'!U204&gt;0,AA208,0)</f>
        <v>0</v>
      </c>
      <c r="AL208" s="140">
        <f>IF('1045Bi Dati di base lav.'!U204&gt;0,'1045Bi Dati di base lav.'!S204,0)</f>
        <v>0</v>
      </c>
      <c r="AM208" s="134">
        <f>'1045Bi Dati di base lav.'!M204</f>
        <v>0</v>
      </c>
      <c r="AN208" s="134">
        <f>'1045Bi Dati di base lav.'!O204</f>
        <v>0</v>
      </c>
      <c r="AO208" s="134">
        <f t="shared" si="64"/>
        <v>0</v>
      </c>
    </row>
    <row r="209" spans="1:41" s="135" customFormat="1" ht="16.5" customHeight="1">
      <c r="A209" s="159">
        <f>IF('1045Bi Dati di base lav.'!A205="","",'1045Bi Dati di base lav.'!A205)</f>
      </c>
      <c r="B209" s="160">
        <f>IF('1045Bi Dati di base lav.'!B205="","",'1045Bi Dati di base lav.'!B205)</f>
      </c>
      <c r="C209" s="161">
        <f>IF('1045Bi Dati di base lav.'!C205="","",'1045Bi Dati di base lav.'!C205)</f>
      </c>
      <c r="D209" s="232">
        <f>IF('1045Bi Dati di base lav.'!AF205="","",IF('1045Bi Dati di base lav.'!AF205*E209&gt;'1045Ai Domanda'!$B$28,'1045Ai Domanda'!$B$28/E209,'1045Bi Dati di base lav.'!AF205))</f>
      </c>
      <c r="E209" s="240">
        <f>IF('1045Bi Dati di base lav.'!M205="","",'1045Bi Dati di base lav.'!M205)</f>
      </c>
      <c r="F209" s="228">
        <f>IF('1045Bi Dati di base lav.'!N205="","",'1045Bi Dati di base lav.'!N205)</f>
      </c>
      <c r="G209" s="235">
        <f>IF('1045Bi Dati di base lav.'!O205="","",'1045Bi Dati di base lav.'!O205)</f>
      </c>
      <c r="H209" s="236">
        <f>IF('1045Bi Dati di base lav.'!P205="","",'1045Bi Dati di base lav.'!P205)</f>
      </c>
      <c r="I209" s="237">
        <f>IF('1045Bi Dati di base lav.'!Q205="","",'1045Bi Dati di base lav.'!Q205)</f>
      </c>
      <c r="J209" s="349">
        <f t="shared" si="50"/>
      </c>
      <c r="K209" s="240">
        <f t="shared" si="51"/>
      </c>
      <c r="L209" s="238">
        <f>IF('1045Bi Dati di base lav.'!R205="","",'1045Bi Dati di base lav.'!R205)</f>
      </c>
      <c r="M209" s="239">
        <f t="shared" si="52"/>
      </c>
      <c r="N209" s="350">
        <f t="shared" si="53"/>
      </c>
      <c r="O209" s="349">
        <f t="shared" si="54"/>
      </c>
      <c r="P209" s="240">
        <f t="shared" si="55"/>
      </c>
      <c r="Q209" s="238">
        <f t="shared" si="56"/>
      </c>
      <c r="R209" s="239">
        <f t="shared" si="57"/>
      </c>
      <c r="S209" s="240">
        <f>IF(N209="","",MAX((N209-AE209)*'1045Ai Domanda'!$B$30,0))</f>
      </c>
      <c r="T209" s="241">
        <f t="shared" si="58"/>
      </c>
      <c r="U209" s="151"/>
      <c r="V209" s="158">
        <f>IF('1045Bi Dati di base lav.'!L205="","",'1045Bi Dati di base lav.'!L205)</f>
      </c>
      <c r="W209" s="158">
        <f>IF($C209="","",'1045Ei Calcolo'!D209)</f>
      </c>
      <c r="X209" s="151">
        <f>IF(AND('1045Bi Dati di base lav.'!P205="",'1045Bi Dati di base lav.'!Q205=""),0,'1045Bi Dati di base lav.'!P205-'1045Bi Dati di base lav.'!Q205)</f>
        <v>0</v>
      </c>
      <c r="Y209" s="151">
        <f>IF(OR($C209="",'1045Bi Dati di base lav.'!M205="",F209="",'1045Bi Dati di base lav.'!O205="",X209=""),"",'1045Bi Dati di base lav.'!M205-F209-'1045Bi Dati di base lav.'!O205-X209)</f>
      </c>
      <c r="Z209" s="134">
        <f>IF(K209="","",K209-'1045Bi Dati di base lav.'!R205)</f>
      </c>
      <c r="AA209" s="134">
        <f t="shared" si="59"/>
      </c>
      <c r="AB209" s="134">
        <f t="shared" si="60"/>
      </c>
      <c r="AC209" s="134">
        <f t="shared" si="61"/>
      </c>
      <c r="AD209" s="134">
        <f>IF(OR($C209="",K209="",N209=""),"",MAX(O209+'1045Bi Dati di base lav.'!S205-N209,0))</f>
      </c>
      <c r="AE209" s="134">
        <f>'1045Bi Dati di base lav.'!S205</f>
        <v>0</v>
      </c>
      <c r="AF209" s="134">
        <f t="shared" si="62"/>
      </c>
      <c r="AG209" s="139">
        <f>IF('1045Bi Dati di base lav.'!M205="",0,1)</f>
        <v>0</v>
      </c>
      <c r="AH209" s="143">
        <f t="shared" si="63"/>
        <v>0</v>
      </c>
      <c r="AI209" s="134">
        <f>IF('1045Bi Dati di base lav.'!M205="",0,'1045Bi Dati di base lav.'!M205)</f>
        <v>0</v>
      </c>
      <c r="AJ209" s="134">
        <f>IF('1045Bi Dati di base lav.'!M205="",0,'1045Bi Dati di base lav.'!O205)</f>
        <v>0</v>
      </c>
      <c r="AK209" s="158">
        <f>IF('1045Bi Dati di base lav.'!U205&gt;0,AA209,0)</f>
        <v>0</v>
      </c>
      <c r="AL209" s="140">
        <f>IF('1045Bi Dati di base lav.'!U205&gt;0,'1045Bi Dati di base lav.'!S205,0)</f>
        <v>0</v>
      </c>
      <c r="AM209" s="134">
        <f>'1045Bi Dati di base lav.'!M205</f>
        <v>0</v>
      </c>
      <c r="AN209" s="134">
        <f>'1045Bi Dati di base lav.'!O205</f>
        <v>0</v>
      </c>
      <c r="AO209" s="134">
        <f t="shared" si="64"/>
        <v>0</v>
      </c>
    </row>
    <row r="210" spans="1:41" s="135" customFormat="1" ht="16.5" customHeight="1">
      <c r="A210" s="159">
        <f>IF('1045Bi Dati di base lav.'!A206="","",'1045Bi Dati di base lav.'!A206)</f>
      </c>
      <c r="B210" s="160">
        <f>IF('1045Bi Dati di base lav.'!B206="","",'1045Bi Dati di base lav.'!B206)</f>
      </c>
      <c r="C210" s="161">
        <f>IF('1045Bi Dati di base lav.'!C206="","",'1045Bi Dati di base lav.'!C206)</f>
      </c>
      <c r="D210" s="232">
        <f>IF('1045Bi Dati di base lav.'!AF206="","",IF('1045Bi Dati di base lav.'!AF206*E210&gt;'1045Ai Domanda'!$B$28,'1045Ai Domanda'!$B$28/E210,'1045Bi Dati di base lav.'!AF206))</f>
      </c>
      <c r="E210" s="240">
        <f>IF('1045Bi Dati di base lav.'!M206="","",'1045Bi Dati di base lav.'!M206)</f>
      </c>
      <c r="F210" s="228">
        <f>IF('1045Bi Dati di base lav.'!N206="","",'1045Bi Dati di base lav.'!N206)</f>
      </c>
      <c r="G210" s="235">
        <f>IF('1045Bi Dati di base lav.'!O206="","",'1045Bi Dati di base lav.'!O206)</f>
      </c>
      <c r="H210" s="236">
        <f>IF('1045Bi Dati di base lav.'!P206="","",'1045Bi Dati di base lav.'!P206)</f>
      </c>
      <c r="I210" s="237">
        <f>IF('1045Bi Dati di base lav.'!Q206="","",'1045Bi Dati di base lav.'!Q206)</f>
      </c>
      <c r="J210" s="349">
        <f t="shared" si="50"/>
      </c>
      <c r="K210" s="240">
        <f t="shared" si="51"/>
      </c>
      <c r="L210" s="238">
        <f>IF('1045Bi Dati di base lav.'!R206="","",'1045Bi Dati di base lav.'!R206)</f>
      </c>
      <c r="M210" s="239">
        <f t="shared" si="52"/>
      </c>
      <c r="N210" s="350">
        <f t="shared" si="53"/>
      </c>
      <c r="O210" s="349">
        <f t="shared" si="54"/>
      </c>
      <c r="P210" s="240">
        <f t="shared" si="55"/>
      </c>
      <c r="Q210" s="238">
        <f t="shared" si="56"/>
      </c>
      <c r="R210" s="239">
        <f t="shared" si="57"/>
      </c>
      <c r="S210" s="240">
        <f>IF(N210="","",MAX((N210-AE210)*'1045Ai Domanda'!$B$30,0))</f>
      </c>
      <c r="T210" s="241">
        <f t="shared" si="58"/>
      </c>
      <c r="U210" s="151"/>
      <c r="V210" s="158">
        <f>IF('1045Bi Dati di base lav.'!L206="","",'1045Bi Dati di base lav.'!L206)</f>
      </c>
      <c r="W210" s="158">
        <f>IF($C210="","",'1045Ei Calcolo'!D210)</f>
      </c>
      <c r="X210" s="151">
        <f>IF(AND('1045Bi Dati di base lav.'!P206="",'1045Bi Dati di base lav.'!Q206=""),0,'1045Bi Dati di base lav.'!P206-'1045Bi Dati di base lav.'!Q206)</f>
        <v>0</v>
      </c>
      <c r="Y210" s="151">
        <f>IF(OR($C210="",'1045Bi Dati di base lav.'!M206="",F210="",'1045Bi Dati di base lav.'!O206="",X210=""),"",'1045Bi Dati di base lav.'!M206-F210-'1045Bi Dati di base lav.'!O206-X210)</f>
      </c>
      <c r="Z210" s="134">
        <f>IF(K210="","",K210-'1045Bi Dati di base lav.'!R206)</f>
      </c>
      <c r="AA210" s="134">
        <f t="shared" si="59"/>
      </c>
      <c r="AB210" s="134">
        <f t="shared" si="60"/>
      </c>
      <c r="AC210" s="134">
        <f t="shared" si="61"/>
      </c>
      <c r="AD210" s="134">
        <f>IF(OR($C210="",K210="",N210=""),"",MAX(O210+'1045Bi Dati di base lav.'!S206-N210,0))</f>
      </c>
      <c r="AE210" s="134">
        <f>'1045Bi Dati di base lav.'!S206</f>
        <v>0</v>
      </c>
      <c r="AF210" s="134">
        <f t="shared" si="62"/>
      </c>
      <c r="AG210" s="139">
        <f>IF('1045Bi Dati di base lav.'!M206="",0,1)</f>
        <v>0</v>
      </c>
      <c r="AH210" s="143">
        <f t="shared" si="63"/>
        <v>0</v>
      </c>
      <c r="AI210" s="134">
        <f>IF('1045Bi Dati di base lav.'!M206="",0,'1045Bi Dati di base lav.'!M206)</f>
        <v>0</v>
      </c>
      <c r="AJ210" s="134">
        <f>IF('1045Bi Dati di base lav.'!M206="",0,'1045Bi Dati di base lav.'!O206)</f>
        <v>0</v>
      </c>
      <c r="AK210" s="158">
        <f>IF('1045Bi Dati di base lav.'!U206&gt;0,AA210,0)</f>
        <v>0</v>
      </c>
      <c r="AL210" s="140">
        <f>IF('1045Bi Dati di base lav.'!U206&gt;0,'1045Bi Dati di base lav.'!S206,0)</f>
        <v>0</v>
      </c>
      <c r="AM210" s="134">
        <f>'1045Bi Dati di base lav.'!M206</f>
        <v>0</v>
      </c>
      <c r="AN210" s="134">
        <f>'1045Bi Dati di base lav.'!O206</f>
        <v>0</v>
      </c>
      <c r="AO210" s="134">
        <f t="shared" si="64"/>
        <v>0</v>
      </c>
    </row>
    <row r="211" spans="1:41" s="135" customFormat="1" ht="16.5" customHeight="1" thickBot="1">
      <c r="A211" s="162">
        <f>IF('1045Bi Dati di base lav.'!A207="","",'1045Bi Dati di base lav.'!A207)</f>
      </c>
      <c r="B211" s="163">
        <f>IF('1045Bi Dati di base lav.'!B207="","",'1045Bi Dati di base lav.'!B207)</f>
      </c>
      <c r="C211" s="164">
        <f>IF('1045Bi Dati di base lav.'!C207="","",'1045Bi Dati di base lav.'!C207)</f>
      </c>
      <c r="D211" s="246">
        <f>IF('1045Bi Dati di base lav.'!AF207="","",IF('1045Bi Dati di base lav.'!AF207*E211&gt;'1045Ai Domanda'!$B$28,'1045Ai Domanda'!$B$28/E211,'1045Bi Dati di base lav.'!AF207))</f>
      </c>
      <c r="E211" s="247">
        <f>IF('1045Bi Dati di base lav.'!M207="","",'1045Bi Dati di base lav.'!M207)</f>
      </c>
      <c r="F211" s="242">
        <f>IF('1045Bi Dati di base lav.'!N207="","",'1045Bi Dati di base lav.'!N207)</f>
      </c>
      <c r="G211" s="242">
        <f>IF('1045Bi Dati di base lav.'!O207="","",'1045Bi Dati di base lav.'!O207)</f>
      </c>
      <c r="H211" s="243">
        <f>IF('1045Bi Dati di base lav.'!P207="","",'1045Bi Dati di base lav.'!P207)</f>
      </c>
      <c r="I211" s="244">
        <f>IF('1045Bi Dati di base lav.'!Q207="","",'1045Bi Dati di base lav.'!Q207)</f>
      </c>
      <c r="J211" s="351">
        <f t="shared" si="50"/>
      </c>
      <c r="K211" s="247">
        <f t="shared" si="51"/>
      </c>
      <c r="L211" s="245">
        <f>IF('1045Bi Dati di base lav.'!R207="","",'1045Bi Dati di base lav.'!R207)</f>
      </c>
      <c r="M211" s="246">
        <f t="shared" si="52"/>
      </c>
      <c r="N211" s="352">
        <f t="shared" si="53"/>
      </c>
      <c r="O211" s="351">
        <f t="shared" si="54"/>
      </c>
      <c r="P211" s="247">
        <f t="shared" si="55"/>
      </c>
      <c r="Q211" s="245">
        <f t="shared" si="56"/>
      </c>
      <c r="R211" s="246">
        <f t="shared" si="57"/>
      </c>
      <c r="S211" s="247">
        <f>IF(N211="","",MAX((N211-AE211)*'1045Ai Domanda'!$B$30,0))</f>
      </c>
      <c r="T211" s="248">
        <f t="shared" si="58"/>
      </c>
      <c r="U211" s="151"/>
      <c r="V211" s="158">
        <f>IF('1045Bi Dati di base lav.'!L207="","",'1045Bi Dati di base lav.'!L207)</f>
      </c>
      <c r="W211" s="158">
        <f>IF($C211="","",'1045Ei Calcolo'!D211)</f>
      </c>
      <c r="X211" s="151">
        <f>IF(AND('1045Bi Dati di base lav.'!P207="",'1045Bi Dati di base lav.'!Q207=""),0,'1045Bi Dati di base lav.'!P207-'1045Bi Dati di base lav.'!Q207)</f>
        <v>0</v>
      </c>
      <c r="Y211" s="151">
        <f>IF(OR($C211="",'1045Bi Dati di base lav.'!M207="",F211="",'1045Bi Dati di base lav.'!O207="",X211=""),"",'1045Bi Dati di base lav.'!M207-F211-'1045Bi Dati di base lav.'!O207-X211)</f>
      </c>
      <c r="Z211" s="134">
        <f>IF(K211="","",K211-'1045Bi Dati di base lav.'!R207)</f>
      </c>
      <c r="AA211" s="134">
        <f t="shared" si="59"/>
      </c>
      <c r="AB211" s="134">
        <f t="shared" si="60"/>
      </c>
      <c r="AC211" s="134">
        <f t="shared" si="61"/>
      </c>
      <c r="AD211" s="134">
        <f>IF(OR($C211="",K211="",N211=""),"",MAX(O211+'1045Bi Dati di base lav.'!S207-N211,0))</f>
      </c>
      <c r="AE211" s="134">
        <f>'1045Bi Dati di base lav.'!S207</f>
        <v>0</v>
      </c>
      <c r="AF211" s="134">
        <f t="shared" si="62"/>
      </c>
      <c r="AG211" s="139">
        <f>IF('1045Bi Dati di base lav.'!M207="",0,1)</f>
        <v>0</v>
      </c>
      <c r="AH211" s="143">
        <f t="shared" si="63"/>
        <v>0</v>
      </c>
      <c r="AI211" s="134">
        <f>IF('1045Bi Dati di base lav.'!M207="",0,'1045Bi Dati di base lav.'!M207)</f>
        <v>0</v>
      </c>
      <c r="AJ211" s="134">
        <f>IF('1045Bi Dati di base lav.'!M207="",0,'1045Bi Dati di base lav.'!O207)</f>
        <v>0</v>
      </c>
      <c r="AK211" s="158">
        <f>IF('1045Bi Dati di base lav.'!U207&gt;0,AA211,0)</f>
        <v>0</v>
      </c>
      <c r="AL211" s="140">
        <f>IF('1045Bi Dati di base lav.'!U207&gt;0,'1045Bi Dati di base lav.'!S207,0)</f>
        <v>0</v>
      </c>
      <c r="AM211" s="134">
        <f>'1045Bi Dati di base lav.'!M207</f>
        <v>0</v>
      </c>
      <c r="AN211" s="134">
        <f>'1045Bi Dati di base lav.'!O207</f>
        <v>0</v>
      </c>
      <c r="AO211" s="134">
        <f t="shared" si="64"/>
        <v>0</v>
      </c>
    </row>
    <row r="212" ht="12.75"/>
  </sheetData>
  <sheetProtection sheet="1" objects="1" scenarios="1" selectLockedCells="1" selectUnlockedCells="1"/>
  <mergeCells count="19">
    <mergeCell ref="S9:S10"/>
    <mergeCell ref="T9:T10"/>
    <mergeCell ref="P9:P10"/>
    <mergeCell ref="Q9:Q10"/>
    <mergeCell ref="R9:R10"/>
    <mergeCell ref="N9:O9"/>
    <mergeCell ref="C1:D1"/>
    <mergeCell ref="C2:D2"/>
    <mergeCell ref="G9:G10"/>
    <mergeCell ref="H9:J9"/>
    <mergeCell ref="K9:K10"/>
    <mergeCell ref="L9:L10"/>
    <mergeCell ref="M9:M10"/>
    <mergeCell ref="F9:F10"/>
    <mergeCell ref="A9:A10"/>
    <mergeCell ref="B9:B10"/>
    <mergeCell ref="C9:C10"/>
    <mergeCell ref="D9:D10"/>
    <mergeCell ref="E9:E10"/>
  </mergeCells>
  <conditionalFormatting sqref="M15:M211">
    <cfRule type="cellIs" priority="199" dxfId="74" operator="lessThan" stopIfTrue="1">
      <formula>0</formula>
    </cfRule>
  </conditionalFormatting>
  <conditionalFormatting sqref="M13:M14">
    <cfRule type="cellIs" priority="147" dxfId="74" operator="lessThan" stopIfTrue="1">
      <formula>0</formula>
    </cfRule>
  </conditionalFormatting>
  <conditionalFormatting sqref="M12">
    <cfRule type="cellIs" priority="44" dxfId="74" operator="lessThan" stopIfTrue="1">
      <formula>0</formula>
    </cfRule>
  </conditionalFormatting>
  <conditionalFormatting sqref="B12:C211">
    <cfRule type="cellIs" priority="30" dxfId="75" operator="equal">
      <formula>0</formula>
    </cfRule>
  </conditionalFormatting>
  <conditionalFormatting sqref="A12:A211">
    <cfRule type="cellIs" priority="11" dxfId="1" operator="between">
      <formula>0</formula>
      <formula>9999999999</formula>
    </cfRule>
  </conditionalFormatting>
  <conditionalFormatting sqref="A12:A211">
    <cfRule type="cellIs" priority="10" dxfId="0" operator="between">
      <formula>7560000000000</formula>
      <formula>7569999999999</formula>
    </cfRule>
  </conditionalFormatting>
  <conditionalFormatting sqref="M11">
    <cfRule type="cellIs" priority="6" dxfId="74" operator="lessThan" stopIfTrue="1">
      <formula>0</formula>
    </cfRule>
  </conditionalFormatting>
  <conditionalFormatting sqref="B11:C11">
    <cfRule type="cellIs" priority="5" dxfId="75" operator="equal">
      <formula>0</formula>
    </cfRule>
  </conditionalFormatting>
  <conditionalFormatting sqref="A11">
    <cfRule type="cellIs" priority="4" dxfId="1" operator="between">
      <formula>0</formula>
      <formula>9999999999</formula>
    </cfRule>
  </conditionalFormatting>
  <conditionalFormatting sqref="A11">
    <cfRule type="cellIs" priority="3" dxfId="0" operator="between">
      <formula>7560000000000</formula>
      <formula>7569999999999</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50" r:id="rId2"/>
  <headerFooter>
    <oddHeader>&amp;C&amp;"Arial,Fett"&amp;26Conteggio indennità per intemperie</oddHeader>
    <oddFooter>&amp;L&amp;F / &amp;A&amp;RPagina &amp;P / &amp;N</oddFooter>
  </headerFooter>
  <drawing r:id="rId1"/>
</worksheet>
</file>

<file path=xl/worksheets/sheet7.xml><?xml version="1.0" encoding="utf-8"?>
<worksheet xmlns="http://schemas.openxmlformats.org/spreadsheetml/2006/main" xmlns:r="http://schemas.openxmlformats.org/officeDocument/2006/relationships">
  <dimension ref="A1:T43"/>
  <sheetViews>
    <sheetView zoomScalePageLayoutView="0" workbookViewId="0" topLeftCell="A1">
      <selection activeCell="F27" sqref="F27"/>
    </sheetView>
  </sheetViews>
  <sheetFormatPr defaultColWidth="9.140625" defaultRowHeight="15"/>
  <cols>
    <col min="1" max="1" width="16.421875" style="4" customWidth="1"/>
    <col min="2" max="2" width="10.7109375" style="5" customWidth="1"/>
    <col min="3" max="3" width="19.421875" style="6" customWidth="1"/>
    <col min="4" max="4" width="11.421875" style="16" customWidth="1"/>
    <col min="5" max="5" width="4.7109375" style="2" customWidth="1"/>
    <col min="6" max="6" width="19.421875" style="2" customWidth="1"/>
    <col min="7" max="7" width="7.8515625" style="2" customWidth="1"/>
    <col min="8" max="8" width="10.57421875" style="2" customWidth="1"/>
    <col min="9" max="9" width="4.7109375" style="2" customWidth="1"/>
    <col min="10" max="10" width="17.140625" style="2" customWidth="1"/>
    <col min="11" max="11" width="12.7109375" style="2" customWidth="1"/>
    <col min="12" max="12" width="9.140625" style="2" customWidth="1"/>
    <col min="13" max="13" width="25.00390625" style="3" customWidth="1"/>
    <col min="14" max="14" width="85.57421875" style="3" customWidth="1"/>
    <col min="15" max="20" width="9.140625" style="2" customWidth="1"/>
    <col min="21" max="16384" width="9.140625" style="2" customWidth="1"/>
  </cols>
  <sheetData>
    <row r="1" spans="1:18" ht="15">
      <c r="A1" s="1" t="str">
        <f>Übersetzungstexte!A238</f>
        <v>Datum</v>
      </c>
      <c r="B1" s="1">
        <f>Übersetzungstexte!B238</f>
        <v>0</v>
      </c>
      <c r="C1" s="1" t="str">
        <f>Übersetzungstexte!A244</f>
        <v>Max. massgeb.</v>
      </c>
      <c r="D1" s="1" t="str">
        <f>Übersetzungstexte!A247</f>
        <v>Beitragssatz</v>
      </c>
      <c r="F1" s="65" t="s">
        <v>276</v>
      </c>
      <c r="J1" s="2" t="str">
        <f>Übersetzungstexte!A281</f>
        <v>Datum</v>
      </c>
      <c r="K1" s="2" t="str">
        <f>Übersetzungstexte!A293</f>
        <v>Karenztage</v>
      </c>
      <c r="O1" s="3"/>
      <c r="P1" s="3"/>
      <c r="Q1" s="3"/>
      <c r="R1" s="3"/>
    </row>
    <row r="2" spans="1:18" ht="15">
      <c r="A2" s="1" t="str">
        <f>Übersetzungstexte!A239</f>
        <v>Gültig ab</v>
      </c>
      <c r="B2" s="1" t="str">
        <f>Übersetzungstexte!A242</f>
        <v>pro jahr</v>
      </c>
      <c r="C2" s="1" t="str">
        <f>Übersetzungstexte!A245</f>
        <v>Verdienst</v>
      </c>
      <c r="D2" s="1"/>
      <c r="F2" s="65" t="s">
        <v>243</v>
      </c>
      <c r="O2" s="3"/>
      <c r="P2" s="3"/>
      <c r="Q2" s="3"/>
      <c r="R2" s="3"/>
    </row>
    <row r="3" spans="1:18" ht="12.75" customHeight="1">
      <c r="A3" s="4">
        <v>30682</v>
      </c>
      <c r="B3" s="5">
        <v>261</v>
      </c>
      <c r="C3" s="6">
        <v>5800</v>
      </c>
      <c r="D3" s="7">
        <v>0.053</v>
      </c>
      <c r="F3" s="54" t="s">
        <v>417</v>
      </c>
      <c r="H3" s="8"/>
      <c r="J3" s="9">
        <v>30682</v>
      </c>
      <c r="K3" s="2">
        <v>2</v>
      </c>
      <c r="M3" s="10"/>
      <c r="N3" s="11"/>
      <c r="O3" s="3"/>
      <c r="P3" s="3"/>
      <c r="Q3" s="3"/>
      <c r="R3" s="3"/>
    </row>
    <row r="4" spans="1:18" ht="15">
      <c r="A4" s="4">
        <v>31778</v>
      </c>
      <c r="B4" s="5">
        <v>261</v>
      </c>
      <c r="C4" s="6">
        <v>6800</v>
      </c>
      <c r="D4" s="7">
        <v>0.053</v>
      </c>
      <c r="F4" s="54" t="s">
        <v>418</v>
      </c>
      <c r="H4" s="8"/>
      <c r="J4" s="9">
        <v>39904</v>
      </c>
      <c r="K4" s="2">
        <v>2</v>
      </c>
      <c r="M4" s="11"/>
      <c r="N4" s="11"/>
      <c r="O4" s="3"/>
      <c r="P4" s="3"/>
      <c r="Q4" s="3"/>
      <c r="R4" s="3"/>
    </row>
    <row r="5" spans="1:18" ht="15">
      <c r="A5" s="4">
        <v>32143</v>
      </c>
      <c r="B5" s="5">
        <v>261</v>
      </c>
      <c r="C5" s="6">
        <v>6800</v>
      </c>
      <c r="D5" s="7">
        <v>0.0535</v>
      </c>
      <c r="H5" s="8"/>
      <c r="M5" s="11"/>
      <c r="N5" s="11"/>
      <c r="O5" s="3"/>
      <c r="P5" s="3"/>
      <c r="Q5" s="3"/>
      <c r="R5" s="3"/>
    </row>
    <row r="6" spans="1:18" ht="15">
      <c r="A6" s="4">
        <v>32509</v>
      </c>
      <c r="B6" s="5">
        <v>260</v>
      </c>
      <c r="C6" s="6">
        <v>6800</v>
      </c>
      <c r="D6" s="7">
        <v>0.0535</v>
      </c>
      <c r="F6" s="65" t="s">
        <v>277</v>
      </c>
      <c r="H6" s="8"/>
      <c r="M6" s="11"/>
      <c r="N6" s="11"/>
      <c r="O6" s="3"/>
      <c r="P6" s="3"/>
      <c r="Q6" s="3"/>
      <c r="R6" s="3"/>
    </row>
    <row r="7" spans="1:18" ht="15">
      <c r="A7" s="4">
        <v>32874</v>
      </c>
      <c r="B7" s="5">
        <v>261</v>
      </c>
      <c r="C7" s="6">
        <v>6800</v>
      </c>
      <c r="D7" s="7">
        <v>0.0525</v>
      </c>
      <c r="F7" s="65" t="s">
        <v>278</v>
      </c>
      <c r="H7" s="8"/>
      <c r="J7" s="2" t="str">
        <f>Übersetzungstexte!A285</f>
        <v>Schutzwort:</v>
      </c>
      <c r="K7" s="2" t="s">
        <v>0</v>
      </c>
      <c r="M7" s="11"/>
      <c r="N7" s="11"/>
      <c r="O7" s="3"/>
      <c r="P7" s="3"/>
      <c r="Q7" s="3"/>
      <c r="R7" s="3"/>
    </row>
    <row r="8" spans="1:18" ht="15">
      <c r="A8" s="4">
        <v>33239</v>
      </c>
      <c r="B8" s="5">
        <v>261</v>
      </c>
      <c r="C8" s="6">
        <v>8100</v>
      </c>
      <c r="D8" s="7">
        <v>0.0525</v>
      </c>
      <c r="F8" s="2" t="s">
        <v>424</v>
      </c>
      <c r="H8" s="8"/>
      <c r="M8" s="11"/>
      <c r="N8" s="11"/>
      <c r="O8" s="3"/>
      <c r="P8" s="3"/>
      <c r="Q8" s="3"/>
      <c r="R8" s="3"/>
    </row>
    <row r="9" spans="1:18" ht="12.75" customHeight="1">
      <c r="A9" s="4">
        <v>33604</v>
      </c>
      <c r="B9" s="5">
        <v>262</v>
      </c>
      <c r="C9" s="6">
        <v>8100</v>
      </c>
      <c r="D9" s="7">
        <v>0.0525</v>
      </c>
      <c r="F9" s="2" t="s">
        <v>425</v>
      </c>
      <c r="H9" s="8"/>
      <c r="J9" s="3" t="str">
        <f>Übersetzungstexte!A286</f>
        <v>AHV-Pflicht ab:</v>
      </c>
      <c r="K9" s="2">
        <v>18</v>
      </c>
      <c r="N9" s="10"/>
      <c r="O9" s="3"/>
      <c r="P9" s="3"/>
      <c r="Q9" s="3"/>
      <c r="R9" s="3"/>
    </row>
    <row r="10" spans="1:18" ht="15">
      <c r="A10" s="4">
        <v>33970</v>
      </c>
      <c r="B10" s="5">
        <v>261</v>
      </c>
      <c r="C10" s="6">
        <v>8100</v>
      </c>
      <c r="D10" s="7">
        <v>0.0605</v>
      </c>
      <c r="F10" s="2" t="s">
        <v>426</v>
      </c>
      <c r="H10" s="8"/>
      <c r="M10" s="10"/>
      <c r="N10" s="11"/>
      <c r="O10" s="3"/>
      <c r="P10" s="3"/>
      <c r="Q10" s="3"/>
      <c r="R10" s="3"/>
    </row>
    <row r="11" spans="1:18" ht="15">
      <c r="A11" s="4">
        <v>34335</v>
      </c>
      <c r="B11" s="5">
        <v>260</v>
      </c>
      <c r="C11" s="6">
        <v>8100</v>
      </c>
      <c r="D11" s="7">
        <v>0.0605</v>
      </c>
      <c r="F11" s="2" t="s">
        <v>419</v>
      </c>
      <c r="H11" s="8"/>
      <c r="J11" s="2" t="str">
        <f>Übersetzungstexte!A287</f>
        <v>Version:</v>
      </c>
      <c r="K11" s="12" t="s">
        <v>1</v>
      </c>
      <c r="M11" s="11"/>
      <c r="N11" s="11"/>
      <c r="O11" s="3"/>
      <c r="P11" s="3"/>
      <c r="Q11" s="3"/>
      <c r="R11" s="3"/>
    </row>
    <row r="12" spans="1:18" ht="15">
      <c r="A12" s="4">
        <v>34700</v>
      </c>
      <c r="B12" s="5">
        <v>260</v>
      </c>
      <c r="C12" s="6">
        <v>8100</v>
      </c>
      <c r="D12" s="7">
        <v>0.0655</v>
      </c>
      <c r="F12" s="2" t="s">
        <v>420</v>
      </c>
      <c r="H12" s="8"/>
      <c r="M12" s="11"/>
      <c r="N12" s="11"/>
      <c r="O12" s="3"/>
      <c r="P12" s="3"/>
      <c r="Q12" s="3"/>
      <c r="R12" s="3"/>
    </row>
    <row r="13" spans="1:18" ht="15">
      <c r="A13" s="4">
        <v>35065</v>
      </c>
      <c r="B13" s="5">
        <v>262</v>
      </c>
      <c r="C13" s="6">
        <v>8100</v>
      </c>
      <c r="D13" s="7">
        <v>0.0655</v>
      </c>
      <c r="F13" s="2" t="s">
        <v>421</v>
      </c>
      <c r="H13" s="8"/>
      <c r="M13" s="11"/>
      <c r="N13" s="11"/>
      <c r="O13" s="3"/>
      <c r="P13" s="3"/>
      <c r="Q13" s="3"/>
      <c r="R13" s="3"/>
    </row>
    <row r="14" spans="1:18" ht="15">
      <c r="A14" s="4">
        <v>35431</v>
      </c>
      <c r="B14" s="5">
        <v>261</v>
      </c>
      <c r="C14" s="6">
        <v>8100</v>
      </c>
      <c r="D14" s="7">
        <v>0.0655</v>
      </c>
      <c r="F14" s="2" t="s">
        <v>427</v>
      </c>
      <c r="H14" s="8"/>
      <c r="M14" s="11"/>
      <c r="N14" s="11"/>
      <c r="O14" s="3"/>
      <c r="P14" s="3"/>
      <c r="Q14" s="3"/>
      <c r="R14" s="3"/>
    </row>
    <row r="15" spans="1:18" ht="15">
      <c r="A15" s="4">
        <v>35796</v>
      </c>
      <c r="B15" s="5">
        <v>261</v>
      </c>
      <c r="C15" s="6">
        <v>8100</v>
      </c>
      <c r="D15" s="7">
        <v>0.0655</v>
      </c>
      <c r="F15" s="2" t="s">
        <v>422</v>
      </c>
      <c r="H15" s="8"/>
      <c r="M15" s="11"/>
      <c r="N15" s="11"/>
      <c r="O15" s="3"/>
      <c r="P15" s="3"/>
      <c r="Q15" s="3"/>
      <c r="R15" s="3"/>
    </row>
    <row r="16" spans="1:18" ht="15">
      <c r="A16" s="4">
        <v>36161</v>
      </c>
      <c r="B16" s="5">
        <v>261</v>
      </c>
      <c r="C16" s="6">
        <v>8100</v>
      </c>
      <c r="D16" s="7">
        <v>0.0655</v>
      </c>
      <c r="F16" s="2" t="s">
        <v>423</v>
      </c>
      <c r="H16" s="8"/>
      <c r="O16" s="3"/>
      <c r="P16" s="3"/>
      <c r="Q16" s="3"/>
      <c r="R16" s="3"/>
    </row>
    <row r="17" spans="1:18" ht="12.75" customHeight="1">
      <c r="A17" s="4">
        <v>36526</v>
      </c>
      <c r="B17" s="5">
        <v>260</v>
      </c>
      <c r="C17" s="6">
        <v>8900</v>
      </c>
      <c r="D17" s="7">
        <v>0.0655</v>
      </c>
      <c r="H17" s="8"/>
      <c r="N17" s="10"/>
      <c r="O17" s="3"/>
      <c r="P17" s="3"/>
      <c r="Q17" s="3"/>
      <c r="R17" s="3"/>
    </row>
    <row r="18" spans="1:18" ht="15">
      <c r="A18" s="4">
        <v>36892</v>
      </c>
      <c r="B18" s="5">
        <v>261</v>
      </c>
      <c r="C18" s="6">
        <v>8900</v>
      </c>
      <c r="D18" s="7">
        <v>0.0655</v>
      </c>
      <c r="H18" s="8"/>
      <c r="N18" s="13"/>
      <c r="O18" s="3"/>
      <c r="P18" s="3"/>
      <c r="Q18" s="3"/>
      <c r="R18" s="3"/>
    </row>
    <row r="19" spans="1:18" ht="15">
      <c r="A19" s="4">
        <v>37257</v>
      </c>
      <c r="B19" s="5">
        <v>261</v>
      </c>
      <c r="C19" s="6">
        <v>8900</v>
      </c>
      <c r="D19" s="7">
        <v>0.0655</v>
      </c>
      <c r="F19" s="2" t="s">
        <v>58</v>
      </c>
      <c r="H19" s="8"/>
      <c r="N19" s="13"/>
      <c r="O19" s="3"/>
      <c r="P19" s="3"/>
      <c r="Q19" s="3"/>
      <c r="R19" s="3"/>
    </row>
    <row r="20" spans="1:18" ht="15">
      <c r="A20" s="4">
        <v>37622</v>
      </c>
      <c r="B20" s="5">
        <v>261</v>
      </c>
      <c r="C20" s="6">
        <v>8900</v>
      </c>
      <c r="D20" s="7">
        <v>0.063</v>
      </c>
      <c r="F20" s="2">
        <v>1</v>
      </c>
      <c r="H20" s="8"/>
      <c r="N20" s="13"/>
      <c r="O20" s="3"/>
      <c r="P20" s="3"/>
      <c r="Q20" s="3"/>
      <c r="R20" s="3"/>
    </row>
    <row r="21" spans="1:18" ht="15">
      <c r="A21" s="4">
        <v>37987</v>
      </c>
      <c r="B21" s="5">
        <v>262</v>
      </c>
      <c r="C21" s="6">
        <v>8900</v>
      </c>
      <c r="D21" s="7">
        <v>0.0605</v>
      </c>
      <c r="F21" s="2">
        <v>2</v>
      </c>
      <c r="H21" s="8"/>
      <c r="M21" s="10"/>
      <c r="N21" s="14"/>
      <c r="O21" s="3"/>
      <c r="P21" s="3"/>
      <c r="Q21" s="3"/>
      <c r="R21" s="3"/>
    </row>
    <row r="22" spans="1:18" ht="12.75" customHeight="1">
      <c r="A22" s="4">
        <v>38353</v>
      </c>
      <c r="B22" s="5">
        <v>260</v>
      </c>
      <c r="C22" s="6">
        <v>8900</v>
      </c>
      <c r="D22" s="7">
        <v>0.0605</v>
      </c>
      <c r="F22" s="2">
        <v>3</v>
      </c>
      <c r="H22" s="8"/>
      <c r="M22" s="11"/>
      <c r="N22" s="14"/>
      <c r="O22" s="3"/>
      <c r="P22" s="3"/>
      <c r="Q22" s="3"/>
      <c r="R22" s="3"/>
    </row>
    <row r="23" spans="1:18" ht="15">
      <c r="A23" s="4">
        <v>38718</v>
      </c>
      <c r="B23" s="5">
        <v>260</v>
      </c>
      <c r="C23" s="6">
        <v>8900</v>
      </c>
      <c r="D23" s="7">
        <v>0.0605</v>
      </c>
      <c r="H23" s="8"/>
      <c r="M23" s="11"/>
      <c r="N23" s="14"/>
      <c r="O23" s="3"/>
      <c r="P23" s="3"/>
      <c r="Q23" s="3"/>
      <c r="R23" s="3"/>
    </row>
    <row r="24" spans="1:18" ht="15">
      <c r="A24" s="4">
        <v>39083</v>
      </c>
      <c r="B24" s="5">
        <v>261</v>
      </c>
      <c r="C24" s="6">
        <v>8900</v>
      </c>
      <c r="D24" s="7">
        <v>0.0605</v>
      </c>
      <c r="H24" s="8"/>
      <c r="M24" s="11"/>
      <c r="N24" s="14"/>
      <c r="O24" s="3"/>
      <c r="P24" s="3"/>
      <c r="Q24" s="3"/>
      <c r="R24" s="3"/>
    </row>
    <row r="25" spans="1:18" ht="15">
      <c r="A25" s="4">
        <v>39448</v>
      </c>
      <c r="B25" s="5">
        <v>262</v>
      </c>
      <c r="C25" s="6">
        <v>10500</v>
      </c>
      <c r="D25" s="7">
        <v>0.0605</v>
      </c>
      <c r="H25" s="8"/>
      <c r="M25" s="11"/>
      <c r="N25" s="14"/>
      <c r="O25" s="3"/>
      <c r="P25" s="3"/>
      <c r="Q25" s="3"/>
      <c r="R25" s="3"/>
    </row>
    <row r="26" spans="1:18" ht="15">
      <c r="A26" s="4">
        <v>39814</v>
      </c>
      <c r="B26" s="5">
        <v>261</v>
      </c>
      <c r="C26" s="6">
        <v>10500</v>
      </c>
      <c r="D26" s="7">
        <v>0.0605</v>
      </c>
      <c r="M26" s="11"/>
      <c r="N26" s="14"/>
      <c r="O26" s="3"/>
      <c r="P26" s="3"/>
      <c r="Q26" s="3"/>
      <c r="R26" s="3"/>
    </row>
    <row r="27" spans="1:18" ht="15">
      <c r="A27" s="4">
        <v>40544</v>
      </c>
      <c r="B27" s="5">
        <v>260</v>
      </c>
      <c r="C27" s="6">
        <v>10500</v>
      </c>
      <c r="D27" s="7">
        <v>0.0625</v>
      </c>
      <c r="M27" s="11"/>
      <c r="N27" s="14"/>
      <c r="O27" s="3"/>
      <c r="P27" s="3"/>
      <c r="Q27" s="3"/>
      <c r="R27" s="3"/>
    </row>
    <row r="28" spans="1:18" ht="15">
      <c r="A28" s="4">
        <v>40909</v>
      </c>
      <c r="B28" s="5">
        <v>261</v>
      </c>
      <c r="C28" s="6">
        <v>10500</v>
      </c>
      <c r="D28" s="7">
        <v>0.0625</v>
      </c>
      <c r="M28" s="11"/>
      <c r="N28" s="14"/>
      <c r="O28" s="3"/>
      <c r="P28" s="3"/>
      <c r="Q28" s="3"/>
      <c r="R28" s="3"/>
    </row>
    <row r="29" spans="1:18" ht="15">
      <c r="A29" s="4">
        <v>42370</v>
      </c>
      <c r="B29" s="5">
        <v>261</v>
      </c>
      <c r="C29" s="6">
        <v>12350</v>
      </c>
      <c r="D29" s="7">
        <v>0.06225</v>
      </c>
      <c r="M29" s="11"/>
      <c r="N29" s="13"/>
      <c r="O29" s="3"/>
      <c r="P29" s="3"/>
      <c r="Q29" s="3"/>
      <c r="R29" s="3"/>
    </row>
    <row r="30" spans="1:18" ht="15">
      <c r="A30" s="4">
        <v>42736</v>
      </c>
      <c r="B30" s="5">
        <v>260</v>
      </c>
      <c r="C30" s="6">
        <v>12350</v>
      </c>
      <c r="D30" s="7">
        <v>0.06225</v>
      </c>
      <c r="M30" s="11"/>
      <c r="N30" s="14"/>
      <c r="O30" s="3"/>
      <c r="P30" s="3"/>
      <c r="Q30" s="3"/>
      <c r="R30" s="3"/>
    </row>
    <row r="31" spans="1:18" ht="15">
      <c r="A31" s="4">
        <v>43101</v>
      </c>
      <c r="B31" s="5">
        <v>261</v>
      </c>
      <c r="C31" s="6">
        <v>12350</v>
      </c>
      <c r="D31" s="7">
        <v>0.06225</v>
      </c>
      <c r="M31" s="11"/>
      <c r="N31" s="14"/>
      <c r="O31" s="3"/>
      <c r="P31" s="3"/>
      <c r="Q31" s="3"/>
      <c r="R31" s="3"/>
    </row>
    <row r="32" spans="1:18" ht="12.75" customHeight="1">
      <c r="A32" s="4">
        <v>43466</v>
      </c>
      <c r="B32" s="5">
        <v>261</v>
      </c>
      <c r="C32" s="6">
        <v>12350</v>
      </c>
      <c r="D32" s="7">
        <v>0.06225</v>
      </c>
      <c r="M32" s="11"/>
      <c r="N32" s="14"/>
      <c r="O32" s="11"/>
      <c r="P32" s="11"/>
      <c r="Q32" s="3"/>
      <c r="R32" s="3"/>
    </row>
    <row r="33" spans="1:18" ht="12.75" customHeight="1">
      <c r="A33" s="4">
        <v>43831</v>
      </c>
      <c r="B33" s="5">
        <v>262</v>
      </c>
      <c r="C33" s="6">
        <v>12350</v>
      </c>
      <c r="D33" s="7">
        <v>0.06375</v>
      </c>
      <c r="M33" s="11"/>
      <c r="N33" s="14"/>
      <c r="O33" s="11"/>
      <c r="P33" s="11"/>
      <c r="Q33" s="11"/>
      <c r="R33" s="3"/>
    </row>
    <row r="34" spans="1:18" ht="15">
      <c r="A34" s="4">
        <v>44197</v>
      </c>
      <c r="B34" s="5">
        <v>261</v>
      </c>
      <c r="C34" s="6">
        <v>12350</v>
      </c>
      <c r="D34" s="7">
        <v>0.064</v>
      </c>
      <c r="M34" s="11"/>
      <c r="N34" s="14"/>
      <c r="O34" s="3"/>
      <c r="P34" s="3"/>
      <c r="Q34" s="3"/>
      <c r="R34" s="3"/>
    </row>
    <row r="35" spans="1:18" ht="15">
      <c r="A35" s="4">
        <v>44562</v>
      </c>
      <c r="B35" s="5">
        <v>260</v>
      </c>
      <c r="C35" s="6">
        <v>12350</v>
      </c>
      <c r="D35" s="7">
        <v>0.064</v>
      </c>
      <c r="M35" s="11"/>
      <c r="N35" s="14"/>
      <c r="O35" s="3"/>
      <c r="P35" s="3"/>
      <c r="Q35" s="3"/>
      <c r="R35" s="3"/>
    </row>
    <row r="36" spans="1:20" ht="12.75" customHeight="1">
      <c r="A36" s="4">
        <v>44927</v>
      </c>
      <c r="B36" s="5">
        <v>260</v>
      </c>
      <c r="C36" s="6">
        <v>12350</v>
      </c>
      <c r="D36" s="7">
        <v>0.064</v>
      </c>
      <c r="M36" s="11"/>
      <c r="N36" s="14"/>
      <c r="O36" s="11"/>
      <c r="P36" s="11"/>
      <c r="Q36" s="11"/>
      <c r="R36" s="15"/>
      <c r="S36" s="15"/>
      <c r="T36" s="15"/>
    </row>
    <row r="37" spans="1:18" ht="15">
      <c r="A37" s="4">
        <v>45292</v>
      </c>
      <c r="B37" s="5">
        <v>262</v>
      </c>
      <c r="C37" s="6">
        <v>12350</v>
      </c>
      <c r="D37" s="7">
        <v>0.064</v>
      </c>
      <c r="M37" s="11" t="str">
        <f>Übersetzungstexte!A356</f>
        <v>Kol. 13: Beantragte Vergütung</v>
      </c>
      <c r="N37" s="14" t="str">
        <f>Übersetzungstexte!A357</f>
        <v>Sofern alle Voraussetzungen erfüllt sind, vergütet die Kasse den Betrag der sich aus der Subtraktion der Kol. 12 und des Abzugs aus Zwischenbeschäftigung von der Kol. 11 ergibt. Zum Total dieser Kolonne wird die Vergütung der Arbeitgeberbeiträge an AHV/IV/EO/ALV hinzugezählt.</v>
      </c>
      <c r="O37" s="3"/>
      <c r="P37" s="3"/>
      <c r="Q37" s="3"/>
      <c r="R37" s="3"/>
    </row>
    <row r="38" spans="1:18" ht="15">
      <c r="A38" s="4">
        <v>45658</v>
      </c>
      <c r="B38" s="5">
        <v>261</v>
      </c>
      <c r="C38" s="6">
        <v>12350</v>
      </c>
      <c r="D38" s="7">
        <v>0.064</v>
      </c>
      <c r="M38" s="11"/>
      <c r="N38" s="14"/>
      <c r="O38" s="3"/>
      <c r="P38" s="3"/>
      <c r="Q38" s="3"/>
      <c r="R38" s="3"/>
    </row>
    <row r="39" spans="1:18" ht="15">
      <c r="A39" s="4">
        <v>46023</v>
      </c>
      <c r="B39" s="5">
        <v>261</v>
      </c>
      <c r="C39" s="6">
        <v>12350</v>
      </c>
      <c r="D39" s="7">
        <v>0.064</v>
      </c>
      <c r="O39" s="3"/>
      <c r="P39" s="3"/>
      <c r="Q39" s="3"/>
      <c r="R39" s="3"/>
    </row>
    <row r="40" spans="1:18" ht="15">
      <c r="A40" s="4">
        <v>46388</v>
      </c>
      <c r="B40" s="5">
        <v>261</v>
      </c>
      <c r="C40" s="6">
        <v>12350</v>
      </c>
      <c r="D40" s="7">
        <v>0.064</v>
      </c>
      <c r="M40" s="3" t="s">
        <v>2</v>
      </c>
      <c r="O40" s="3"/>
      <c r="P40" s="3"/>
      <c r="Q40" s="3"/>
      <c r="R40" s="3"/>
    </row>
    <row r="41" spans="1:18" ht="15">
      <c r="A41" s="4">
        <v>46753</v>
      </c>
      <c r="B41" s="5">
        <v>260</v>
      </c>
      <c r="C41" s="6">
        <v>12350</v>
      </c>
      <c r="D41" s="7">
        <v>0.064</v>
      </c>
      <c r="M41" s="3" t="str">
        <f>Übersetzungstexte!A107</f>
        <v>Geben Sie eine Periode im Format MM.JJJJ ein. Beispiel: 02.2020</v>
      </c>
      <c r="O41" s="3"/>
      <c r="P41" s="3"/>
      <c r="Q41" s="3"/>
      <c r="R41" s="3"/>
    </row>
    <row r="42" spans="1:13" ht="15">
      <c r="A42" s="4">
        <v>47119</v>
      </c>
      <c r="B42" s="5">
        <v>261</v>
      </c>
      <c r="C42" s="6">
        <v>12350</v>
      </c>
      <c r="D42" s="7">
        <v>0.064</v>
      </c>
      <c r="M42" s="3" t="str">
        <f>Übersetzungstexte!A108</f>
        <v>Wählen Sie die  Betriebsgrösse</v>
      </c>
    </row>
    <row r="43" ht="15">
      <c r="M43" s="3" t="str">
        <f>Übersetzungstexte!A109</f>
        <v>Dieser Wert wird automatisch bestimmt, kann aber überschrieben werden</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366"/>
  <sheetViews>
    <sheetView zoomScalePageLayoutView="0" workbookViewId="0" topLeftCell="A1">
      <selection activeCell="E20" sqref="E20"/>
    </sheetView>
  </sheetViews>
  <sheetFormatPr defaultColWidth="11.57421875" defaultRowHeight="15"/>
  <cols>
    <col min="1" max="1" width="26.140625" style="2" customWidth="1"/>
    <col min="2" max="2" width="12.140625" style="2" customWidth="1"/>
    <col min="3" max="3" width="10.57421875" style="2" customWidth="1"/>
    <col min="4" max="4" width="27.00390625" style="2" customWidth="1"/>
    <col min="5" max="7" width="42.7109375" style="23" customWidth="1"/>
    <col min="8" max="10" width="9.140625" style="23" customWidth="1"/>
    <col min="11" max="13" width="11.57421875" style="0" customWidth="1"/>
  </cols>
  <sheetData>
    <row r="1" spans="1:13" ht="15">
      <c r="A1" s="17">
        <v>1</v>
      </c>
      <c r="B1" s="17"/>
      <c r="C1" s="17"/>
      <c r="D1" s="17" t="s">
        <v>3</v>
      </c>
      <c r="E1" s="18" t="s">
        <v>4</v>
      </c>
      <c r="F1" s="18"/>
      <c r="G1" s="18"/>
      <c r="H1" s="19"/>
      <c r="I1" s="19"/>
      <c r="J1" s="19"/>
      <c r="K1" s="19"/>
      <c r="L1" s="19"/>
      <c r="M1" s="19"/>
    </row>
    <row r="2" spans="1:13" ht="12.75" customHeight="1">
      <c r="A2" s="20" t="str">
        <f>CONCATENATE(B2,CHAR(13),B3,CHAR(13),B4,CHAR(13),B5)</f>
        <v>Wählen Sprache /  / 
1 = deutsch, , 
2 = französisch, , 
3 = italienisch, , </v>
      </c>
      <c r="B2" s="17" t="str">
        <f>CONCATENATE(E2," / ",F2," / ",G2)</f>
        <v>Wählen Sprache /  / </v>
      </c>
      <c r="C2" s="17"/>
      <c r="D2" s="17"/>
      <c r="E2" s="18" t="s">
        <v>7</v>
      </c>
      <c r="F2" s="18"/>
      <c r="G2" s="18"/>
      <c r="H2" s="18"/>
      <c r="I2" s="18"/>
      <c r="J2" s="18"/>
      <c r="K2" s="19"/>
      <c r="L2" s="19"/>
      <c r="M2" s="19"/>
    </row>
    <row r="3" spans="1:13" ht="15">
      <c r="A3" s="20"/>
      <c r="B3" s="17" t="str">
        <f>CONCATENATE("1 = ",E3,", ",F3,", ",G3)</f>
        <v>1 = deutsch, , </v>
      </c>
      <c r="C3" s="17"/>
      <c r="D3" s="17"/>
      <c r="E3" s="18" t="s">
        <v>4</v>
      </c>
      <c r="F3" s="18"/>
      <c r="G3" s="18"/>
      <c r="H3" s="18"/>
      <c r="I3" s="18"/>
      <c r="J3" s="18"/>
      <c r="K3" s="19"/>
      <c r="L3" s="19"/>
      <c r="M3" s="19"/>
    </row>
    <row r="4" spans="1:13" ht="15">
      <c r="A4" s="20"/>
      <c r="B4" s="17" t="str">
        <f>CONCATENATE("2 = ",E4,", ",F4,", ",G4)</f>
        <v>2 = französisch, , </v>
      </c>
      <c r="C4" s="17"/>
      <c r="D4" s="17"/>
      <c r="E4" s="18" t="s">
        <v>5</v>
      </c>
      <c r="F4" s="18"/>
      <c r="G4" s="18"/>
      <c r="H4" s="18"/>
      <c r="I4" s="18"/>
      <c r="J4" s="18"/>
      <c r="K4" s="19"/>
      <c r="L4" s="19"/>
      <c r="M4" s="19"/>
    </row>
    <row r="5" spans="1:13" ht="15">
      <c r="A5" s="20"/>
      <c r="B5" s="17" t="str">
        <f>CONCATENATE("3 = ",E5,", ",F5,", ",G5)</f>
        <v>3 = italienisch, , </v>
      </c>
      <c r="C5" s="17"/>
      <c r="D5" s="17"/>
      <c r="E5" s="18" t="s">
        <v>6</v>
      </c>
      <c r="F5" s="18"/>
      <c r="G5" s="18"/>
      <c r="H5" s="18"/>
      <c r="I5" s="18"/>
      <c r="J5" s="18"/>
      <c r="K5" s="19"/>
      <c r="L5" s="19"/>
      <c r="M5" s="19"/>
    </row>
    <row r="6" spans="1:13" ht="15">
      <c r="A6" s="20" t="str">
        <f>CONCATENATE(E6," / ",F6," / ",G6)</f>
        <v>Sprache /  / </v>
      </c>
      <c r="B6" s="17"/>
      <c r="C6" s="17"/>
      <c r="D6" s="17"/>
      <c r="E6" s="18" t="s">
        <v>8</v>
      </c>
      <c r="F6" s="18"/>
      <c r="G6" s="18"/>
      <c r="H6" s="18"/>
      <c r="I6" s="18"/>
      <c r="J6" s="18"/>
      <c r="K6" s="19"/>
      <c r="L6" s="19"/>
      <c r="M6" s="19"/>
    </row>
    <row r="7" spans="1:13" ht="15">
      <c r="A7" s="17"/>
      <c r="B7" s="17"/>
      <c r="C7" s="17"/>
      <c r="D7" s="17"/>
      <c r="E7" s="18"/>
      <c r="F7" s="18"/>
      <c r="G7" s="18"/>
      <c r="H7" s="18"/>
      <c r="I7" s="18"/>
      <c r="J7" s="18"/>
      <c r="K7" s="19"/>
      <c r="L7" s="19"/>
      <c r="M7" s="19"/>
    </row>
    <row r="8" spans="1:13" ht="15">
      <c r="A8" s="17"/>
      <c r="B8" s="17"/>
      <c r="C8" s="17"/>
      <c r="D8" s="17"/>
      <c r="E8" s="18"/>
      <c r="F8" s="18"/>
      <c r="G8" s="18"/>
      <c r="H8" s="18"/>
      <c r="I8" s="18"/>
      <c r="J8" s="18"/>
      <c r="K8" s="19"/>
      <c r="L8" s="19"/>
      <c r="M8" s="19"/>
    </row>
    <row r="9" spans="1:13" ht="15">
      <c r="A9" s="17"/>
      <c r="B9" s="17"/>
      <c r="C9" s="17"/>
      <c r="D9" s="17" t="s">
        <v>9</v>
      </c>
      <c r="E9" s="18"/>
      <c r="F9" s="18"/>
      <c r="G9" s="18"/>
      <c r="H9" s="18"/>
      <c r="I9" s="18"/>
      <c r="J9" s="18"/>
      <c r="K9" s="19"/>
      <c r="L9" s="19"/>
      <c r="M9" s="19"/>
    </row>
    <row r="10" spans="1:13" ht="15">
      <c r="A10" s="17" t="str">
        <f>CONCATENATE(IF($A$1=3,G10,IF($A$1=2,F10,E10)))</f>
        <v>Stammdaten Betrieb</v>
      </c>
      <c r="B10" s="17"/>
      <c r="C10" s="17"/>
      <c r="D10" s="17"/>
      <c r="E10" s="18" t="s">
        <v>10</v>
      </c>
      <c r="F10" s="18"/>
      <c r="G10" s="18"/>
      <c r="H10" s="18"/>
      <c r="I10" s="18"/>
      <c r="J10" s="18"/>
      <c r="K10" s="19"/>
      <c r="L10" s="19"/>
      <c r="M10" s="19"/>
    </row>
    <row r="11" spans="1:13" ht="15">
      <c r="A11" s="17" t="str">
        <f>CONCATENATE(IF($A$1=3,G11,IF($A$1=2,F11,E11)))</f>
        <v>Stammdaten Mitarbeiter</v>
      </c>
      <c r="B11" s="17"/>
      <c r="C11" s="17"/>
      <c r="D11" s="17"/>
      <c r="E11" s="18" t="s">
        <v>11</v>
      </c>
      <c r="F11" s="18"/>
      <c r="G11" s="18"/>
      <c r="H11" s="18"/>
      <c r="I11" s="18"/>
      <c r="J11" s="18"/>
      <c r="K11" s="19"/>
      <c r="L11" s="19"/>
      <c r="M11" s="19"/>
    </row>
    <row r="12" spans="1:13" ht="15">
      <c r="A12" s="17" t="str">
        <f>CONCATENATE(IF($A$1=3,G12,IF($A$1=2,F12,E12)))</f>
        <v>Abrech. wetterbed. Arbeitsausf.</v>
      </c>
      <c r="B12" s="17"/>
      <c r="C12" s="17"/>
      <c r="D12" s="17"/>
      <c r="E12" s="21" t="s">
        <v>12</v>
      </c>
      <c r="F12" s="22"/>
      <c r="H12" s="18"/>
      <c r="I12" s="18"/>
      <c r="J12" s="18"/>
      <c r="K12" s="19"/>
      <c r="L12" s="19"/>
      <c r="M12" s="19"/>
    </row>
    <row r="13" spans="1:13" ht="15">
      <c r="A13" s="17" t="str">
        <f>CONCATENATE(IF($A$1=3,G13,IF($A$1=2,F13,E13)))</f>
        <v>Übersetzungstexte</v>
      </c>
      <c r="B13" s="17"/>
      <c r="C13" s="17"/>
      <c r="D13" s="17"/>
      <c r="E13" s="18" t="s">
        <v>13</v>
      </c>
      <c r="H13" s="18"/>
      <c r="I13" s="18"/>
      <c r="J13" s="18"/>
      <c r="K13" s="19"/>
      <c r="L13" s="19"/>
      <c r="M13" s="19"/>
    </row>
    <row r="14" spans="1:13" ht="15">
      <c r="A14" s="17" t="str">
        <f>CONCATENATE(IF($A$1=3,G14,IF($A$1=2,F14,E14)))</f>
        <v>Hilfsdaten</v>
      </c>
      <c r="B14" s="17"/>
      <c r="C14" s="17"/>
      <c r="D14" s="17"/>
      <c r="E14" s="18" t="s">
        <v>14</v>
      </c>
      <c r="F14" s="18"/>
      <c r="G14" s="18"/>
      <c r="H14" s="18"/>
      <c r="I14" s="18"/>
      <c r="J14" s="18"/>
      <c r="K14" s="19"/>
      <c r="L14" s="19"/>
      <c r="M14" s="19"/>
    </row>
    <row r="15" spans="1:13" ht="15">
      <c r="A15" s="17"/>
      <c r="B15" s="17"/>
      <c r="C15" s="17"/>
      <c r="D15" s="17"/>
      <c r="E15" s="18"/>
      <c r="F15" s="18"/>
      <c r="G15" s="18"/>
      <c r="H15" s="18"/>
      <c r="I15" s="18"/>
      <c r="J15" s="18"/>
      <c r="K15" s="19"/>
      <c r="L15" s="19"/>
      <c r="M15" s="19"/>
    </row>
    <row r="16" spans="1:13" ht="15">
      <c r="A16" s="17"/>
      <c r="B16" s="17"/>
      <c r="C16" s="17"/>
      <c r="D16" s="17"/>
      <c r="E16" s="18"/>
      <c r="F16" s="18"/>
      <c r="G16" s="18"/>
      <c r="H16" s="18"/>
      <c r="I16" s="18"/>
      <c r="J16" s="18"/>
      <c r="K16" s="19"/>
      <c r="L16" s="19"/>
      <c r="M16" s="19"/>
    </row>
    <row r="17" spans="1:13" ht="15">
      <c r="A17" s="17"/>
      <c r="B17" s="17"/>
      <c r="C17" s="17"/>
      <c r="D17" s="17"/>
      <c r="E17" s="18"/>
      <c r="F17" s="18"/>
      <c r="G17" s="18"/>
      <c r="H17" s="18"/>
      <c r="I17" s="18"/>
      <c r="J17" s="18"/>
      <c r="K17" s="19"/>
      <c r="L17" s="19"/>
      <c r="M17" s="19"/>
    </row>
    <row r="18" ht="15">
      <c r="A18" s="2" t="s">
        <v>15</v>
      </c>
    </row>
    <row r="19" ht="15">
      <c r="D19" s="2" t="s">
        <v>16</v>
      </c>
    </row>
    <row r="20" spans="1:7" ht="15">
      <c r="A20" s="17" t="str">
        <f>IF($A$1=3,CONCATENATE(B20,G20),IF($A$1=2,CONCATENATE(B20,F20),CONCATENATE(B20,E20)))</f>
        <v>&amp;"Arial"&amp;8Arbeitslosenversicherung</v>
      </c>
      <c r="B20" s="17" t="s">
        <v>17</v>
      </c>
      <c r="C20" s="17"/>
      <c r="D20" s="17"/>
      <c r="E20" s="18" t="s">
        <v>18</v>
      </c>
      <c r="F20" s="18"/>
      <c r="G20" s="18"/>
    </row>
    <row r="21" spans="1:5" ht="15">
      <c r="A21" s="17" t="str">
        <f>IF($A$1=3,CONCATENATE(B21,G21),IF($A$1=2,CONCATENATE(B21,F21),CONCATENATE(B21,E21)))</f>
        <v>&amp;"Arial"&amp;10&amp;BStammdaten Betrieb</v>
      </c>
      <c r="B21" s="17" t="s">
        <v>19</v>
      </c>
      <c r="E21" s="23" t="s">
        <v>10</v>
      </c>
    </row>
    <row r="23" spans="1:5" ht="15">
      <c r="A23" s="17" t="str">
        <f>IF($A$1=3,CONCATENATE(B23,CHAR(13),G23),IF($A$1=2,CONCATENATE(B23,CHAR(13),F23),CONCATENATE(B23,CHAR(13),E23)))</f>
        <v>&amp;"Arial"&amp;8
Für Fragen dieses Arbeitsblatt betreffend wenden Sie sich bitte an Ihre Arbeitslosenkasse.</v>
      </c>
      <c r="B23" s="17" t="s">
        <v>17</v>
      </c>
      <c r="C23" s="17"/>
      <c r="E23" s="23" t="s">
        <v>20</v>
      </c>
    </row>
    <row r="24" ht="15">
      <c r="B24" s="17"/>
    </row>
    <row r="25" spans="1:2" ht="15">
      <c r="A25" s="2" t="str">
        <f>CONCATENATE(B25," ",Hilfsdaten!K$11)</f>
        <v>&amp;"Arial"&amp;8&amp;D V1.62(09.2019)</v>
      </c>
      <c r="B25" s="17" t="s">
        <v>21</v>
      </c>
    </row>
    <row r="27" ht="15">
      <c r="D27" s="2" t="s">
        <v>22</v>
      </c>
    </row>
    <row r="28" spans="1:7" ht="15">
      <c r="A28" s="17" t="str">
        <f>IF($A$1=3,CONCATENATE(B28,G28),IF($A$1=2,CONCATENATE(B28,F28),CONCATENATE(B28,E28)))</f>
        <v>&amp;"Arial"&amp;8Arbeitslosenversicherung</v>
      </c>
      <c r="B28" s="17" t="s">
        <v>17</v>
      </c>
      <c r="C28" s="17"/>
      <c r="D28" s="17"/>
      <c r="E28" s="18" t="s">
        <v>18</v>
      </c>
      <c r="F28" s="18"/>
      <c r="G28" s="18"/>
    </row>
    <row r="29" spans="1:5" ht="15">
      <c r="A29" s="17" t="str">
        <f>IF($A$1=3,CONCATENATE(B29,G29),IF($A$1=2,CONCATENATE(B29,F29),CONCATENATE(B29,E29)))</f>
        <v>&amp;"Arial"&amp;10&amp;BStammdaten Mitarbeiter</v>
      </c>
      <c r="B29" s="17" t="s">
        <v>19</v>
      </c>
      <c r="E29" s="23" t="s">
        <v>11</v>
      </c>
    </row>
    <row r="30" spans="1:5" ht="15">
      <c r="A30" s="17" t="str">
        <f>IF($A$1=3,CONCATENATE(B30,G30),IF($A$1=2,CONCATENATE(B30,F30),CONCATENATE(B30,E30)))</f>
        <v>&amp;"Arial"&amp;8Seite &amp;P</v>
      </c>
      <c r="B30" s="17" t="s">
        <v>17</v>
      </c>
      <c r="E30" s="23" t="s">
        <v>23</v>
      </c>
    </row>
    <row r="31" spans="1:5" ht="15">
      <c r="A31" s="17" t="str">
        <f>IF($A$1=3,CONCATENATE(B31,CHAR(13),G31),IF($A$1=2,CONCATENATE(B31,CHAR(13),F31),CONCATENATE(B31,CHAR(13),E31)))</f>
        <v>&amp;"Arial"&amp;8
Für Fragen dieses Arbeitsblatt betreffend wenden Sie sich bitte an Ihre Arbeitslosenkasse.</v>
      </c>
      <c r="B31" s="17" t="s">
        <v>17</v>
      </c>
      <c r="C31" s="17"/>
      <c r="E31" s="23" t="s">
        <v>20</v>
      </c>
    </row>
    <row r="32" ht="15">
      <c r="B32" s="17"/>
    </row>
    <row r="33" spans="1:2" ht="15">
      <c r="A33" s="2" t="str">
        <f>CONCATENATE(B33," ",Hilfsdaten!K$11)</f>
        <v>&amp;"Arial"&amp;8&amp;D V1.62(09.2019)</v>
      </c>
      <c r="B33" s="17" t="s">
        <v>21</v>
      </c>
    </row>
    <row r="34" ht="15">
      <c r="B34" s="17"/>
    </row>
    <row r="35" spans="2:4" ht="15">
      <c r="B35" s="17"/>
      <c r="D35" s="2" t="s">
        <v>24</v>
      </c>
    </row>
    <row r="36" spans="1:7" ht="15">
      <c r="A36" s="17" t="str">
        <f>IF($A$1=3,CONCATENATE(B36,G36),IF($A$1=2,CONCATENATE(B36,F36),CONCATENATE(B36,E36)))</f>
        <v>&amp;"Arial"&amp;8Arbeitslosenversicherung</v>
      </c>
      <c r="B36" s="17" t="s">
        <v>17</v>
      </c>
      <c r="C36" s="17"/>
      <c r="D36" s="17"/>
      <c r="E36" s="18" t="s">
        <v>18</v>
      </c>
      <c r="F36" s="18"/>
      <c r="G36" s="18"/>
    </row>
    <row r="37" spans="1:7" ht="15">
      <c r="A37" s="17" t="str">
        <f>IF($A$1=3,CONCATENATE(B37,G37,CHAR(13),C37,G43),IF($A$1=2,CONCATENATE(B37,F37,CHAR(13),C37,F43),CONCATENATE(B37,E37,CHAR(13),C37,E43)))</f>
        <v>&amp;"Arial"&amp;10&amp;BAbrechnung über die wetterbedingten Arbeitsausfälle
&amp;B&amp;"Arial"&amp;8(Formular 716.503)</v>
      </c>
      <c r="B37" s="17" t="s">
        <v>19</v>
      </c>
      <c r="C37" s="2" t="s">
        <v>25</v>
      </c>
      <c r="E37" s="23" t="s">
        <v>26</v>
      </c>
      <c r="F37" s="18"/>
      <c r="G37" s="18"/>
    </row>
    <row r="38" spans="1:5" ht="15">
      <c r="A38" s="17" t="str">
        <f>IF($A$1=3,CONCATENATE(B38,G38,C38),IF($A$1=2,CONCATENATE(B38,F38,C38),CONCATENATE(B38,E38,C38)))</f>
        <v>&amp;"Arial"&amp;8Seite &amp;P</v>
      </c>
      <c r="B38" s="17" t="s">
        <v>17</v>
      </c>
      <c r="C38" s="2" t="s">
        <v>27</v>
      </c>
      <c r="E38" s="23" t="s">
        <v>28</v>
      </c>
    </row>
    <row r="39" spans="1:5" ht="15">
      <c r="A39" s="17" t="str">
        <f>IF($A$1=3,CONCATENATE(B39,CHAR(13),G39),IF($A$1=2,CONCATENATE(B39,CHAR(13),F39),CONCATENATE(B39,CHAR(13),E39)))</f>
        <v>&amp;"Arial"&amp;8
Für Fragen dieses Arbeitsblatt betreffend wenden Sie sich bitte an Ihre Arbeitslosenkasse.</v>
      </c>
      <c r="B39" s="17" t="s">
        <v>17</v>
      </c>
      <c r="C39" s="17"/>
      <c r="E39" s="23" t="s">
        <v>20</v>
      </c>
    </row>
    <row r="40" ht="15">
      <c r="B40" s="17"/>
    </row>
    <row r="41" spans="1:2" ht="15">
      <c r="A41" s="2" t="str">
        <f>CONCATENATE(B41," ",Hilfsdaten!K$11)</f>
        <v>&amp;"Arial"&amp;8&amp;D V1.62(09.2019)</v>
      </c>
      <c r="B41" s="17" t="s">
        <v>21</v>
      </c>
    </row>
    <row r="42" ht="15">
      <c r="B42" s="17"/>
    </row>
    <row r="43" spans="2:5" ht="15">
      <c r="B43" s="17"/>
      <c r="E43" s="23" t="s">
        <v>29</v>
      </c>
    </row>
    <row r="46" ht="15">
      <c r="D46" s="2" t="s">
        <v>30</v>
      </c>
    </row>
    <row r="47" spans="1:5" ht="15">
      <c r="A47" s="2" t="str">
        <f>IF($A$1=3,CONCATENATE(B47,CHAR(13),CHAR(13),G47),IF($A$1=2,CONCATENATE(B47,CHAR(13),CHAR(13),F47),CONCATENATE(B47,CHAR(13),CHAR(13),E47)))</f>
        <v>&amp;"Arial"&amp;10
Korrigierte Abrechnung des SECO</v>
      </c>
      <c r="B47" s="2" t="s">
        <v>31</v>
      </c>
      <c r="E47" s="23" t="s">
        <v>32</v>
      </c>
    </row>
    <row r="48" spans="1:5" ht="15">
      <c r="A48" s="17" t="str">
        <f>IF($A$1=3,CONCATENATE(B48,G48),IF($A$1=2,CONCATENATE(B48,F48),CONCATENATE(B48,E48)))</f>
        <v>&amp;"Arial"&amp;10&amp;BStammdaten Betrieb</v>
      </c>
      <c r="B48" s="17" t="s">
        <v>19</v>
      </c>
      <c r="E48" s="23" t="s">
        <v>10</v>
      </c>
    </row>
    <row r="49" spans="3:5" ht="15">
      <c r="C49" s="24" t="e">
        <f>'1045Ai Domanda'!#REF!</f>
        <v>#REF!</v>
      </c>
      <c r="E49" s="23" t="s">
        <v>33</v>
      </c>
    </row>
    <row r="50" spans="1:5" ht="15">
      <c r="A50" s="2" t="e">
        <f>IF($A$1=3,CONCATENATE(B50,CHAR(13),CHAR(13),G49,C49,G50,C50),IF($A$1=2,CONCATENATE(B50,CHAR(13),CHAR(13),F49,C49,F50,C50),CONCATENATE(B50,CHAR(13),CHAR(13),E49,C49,E50,C50)))</f>
        <v>#REF!</v>
      </c>
      <c r="B50" s="2" t="s">
        <v>31</v>
      </c>
      <c r="C50" s="24" t="e">
        <f>'1045Ai Domanda'!#REF!</f>
        <v>#REF!</v>
      </c>
      <c r="E50" s="23" t="s">
        <v>34</v>
      </c>
    </row>
    <row r="51" spans="1:5" ht="15">
      <c r="A51" s="17" t="e">
        <f>IF($A$1=3,CONCATENATE(B51,CHAR(13),G51,C51),IF($A$1=2,CONCATENATE(B51,CHAR(13),F51,C51),CONCATENATE(B51,CHAR(13),E51,C51)))</f>
        <v>#REF!</v>
      </c>
      <c r="B51" s="2" t="s">
        <v>31</v>
      </c>
      <c r="C51" s="24" t="e">
        <f>'1045Ai Domanda'!#REF!</f>
        <v>#REF!</v>
      </c>
      <c r="E51" s="23" t="s">
        <v>35</v>
      </c>
    </row>
    <row r="52" spans="1:7" ht="15">
      <c r="A52" s="2" t="str">
        <f>IF($A$1=3,CONCATENATE(B52,G52),IF($A$1=2,CONCATENATE(B52,F52),CONCATENATE(B52,E52)))</f>
        <v>&amp;"Arial"&amp;10&amp;D</v>
      </c>
      <c r="B52" s="2" t="s">
        <v>31</v>
      </c>
      <c r="E52" s="22" t="s">
        <v>36</v>
      </c>
      <c r="F52" s="22"/>
      <c r="G52" s="22"/>
    </row>
    <row r="53" spans="1:5" ht="15">
      <c r="A53" s="17" t="str">
        <f>IF($A$1=3,CONCATENATE(B53,CHAR(13),G53),IF($A$1=2,CONCATENATE(B53,CHAR(13),F53),CONCATENATE(B53,CHAR(13),E53)))</f>
        <v>&amp;"Arial"&amp;10
Seite &amp;P von &amp;N</v>
      </c>
      <c r="B53" s="2" t="s">
        <v>31</v>
      </c>
      <c r="E53" s="23" t="s">
        <v>37</v>
      </c>
    </row>
    <row r="54" ht="15">
      <c r="B54" s="17"/>
    </row>
    <row r="55" ht="15">
      <c r="D55" s="2" t="s">
        <v>38</v>
      </c>
    </row>
    <row r="56" spans="1:5" ht="15">
      <c r="A56" s="2" t="str">
        <f>IF($A$1=3,CONCATENATE(B56,CHAR(13),CHAR(13),G56),IF($A$1=2,CONCATENATE(B56,CHAR(13),CHAR(13),F56),CONCATENATE(B56,CHAR(13),CHAR(13),E56)))</f>
        <v>&amp;"Arial"&amp;10
Korrigierte Abrechnung des SECO</v>
      </c>
      <c r="B56" s="2" t="s">
        <v>31</v>
      </c>
      <c r="E56" s="23" t="s">
        <v>32</v>
      </c>
    </row>
    <row r="57" spans="1:5" ht="15">
      <c r="A57" s="17" t="str">
        <f>IF($A$1=3,CONCATENATE(B57,G57),IF($A$1=2,CONCATENATE(B57,F57),CONCATENATE(B57,E57)))</f>
        <v>&amp;"Arial"&amp;10&amp;BStammdaten Mitarbeiter</v>
      </c>
      <c r="B57" s="17" t="s">
        <v>19</v>
      </c>
      <c r="E57" s="23" t="s">
        <v>11</v>
      </c>
    </row>
    <row r="58" spans="3:5" ht="15">
      <c r="C58" s="24" t="e">
        <f>'1045Ai Domanda'!#REF!</f>
        <v>#REF!</v>
      </c>
      <c r="E58" s="23" t="s">
        <v>33</v>
      </c>
    </row>
    <row r="59" spans="1:5" ht="15">
      <c r="A59" s="2" t="e">
        <f>IF($A$1=3,CONCATENATE(B59,CHAR(13),CHAR(13),G58,C58,G59,C59),IF($A$1=2,CONCATENATE(B59,CHAR(13),CHAR(13),F58,C58,F59,C59),CONCATENATE(B59,CHAR(13),CHAR(13),E58,C58,E59,C59)))</f>
        <v>#REF!</v>
      </c>
      <c r="B59" s="2" t="s">
        <v>31</v>
      </c>
      <c r="C59" s="24" t="e">
        <f>'1045Ai Domanda'!#REF!</f>
        <v>#REF!</v>
      </c>
      <c r="E59" s="23" t="s">
        <v>34</v>
      </c>
    </row>
    <row r="60" spans="1:5" ht="15">
      <c r="A60" s="17" t="e">
        <f>IF($A$1=3,CONCATENATE(B60,CHAR(13),G60,C60),IF($A$1=2,CONCATENATE(B60,CHAR(13),F60,C60),CONCATENATE(B60,CHAR(13),E60,C60)))</f>
        <v>#REF!</v>
      </c>
      <c r="B60" s="2" t="s">
        <v>31</v>
      </c>
      <c r="C60" s="24" t="e">
        <f>'1045Ai Domanda'!#REF!</f>
        <v>#REF!</v>
      </c>
      <c r="E60" s="23" t="s">
        <v>35</v>
      </c>
    </row>
    <row r="61" spans="1:7" ht="15">
      <c r="A61" s="2" t="str">
        <f>IF($A$1=3,CONCATENATE(B61,G61),IF($A$1=2,CONCATENATE(B61,F61),CONCATENATE(B61,E61)))</f>
        <v>&amp;"Arial"&amp;10&amp;D</v>
      </c>
      <c r="B61" s="2" t="s">
        <v>31</v>
      </c>
      <c r="E61" s="22" t="s">
        <v>36</v>
      </c>
      <c r="F61" s="22"/>
      <c r="G61" s="22"/>
    </row>
    <row r="62" spans="1:5" ht="15">
      <c r="A62" s="17" t="str">
        <f>IF($A$1=3,CONCATENATE(B62,CHAR(13),G62),IF($A$1=2,CONCATENATE(B62,CHAR(13),F62),CONCATENATE(B62,CHAR(13),E62)))</f>
        <v>&amp;"Arial"&amp;10
Seite &amp;P von &amp;N</v>
      </c>
      <c r="B62" s="2" t="s">
        <v>31</v>
      </c>
      <c r="E62" s="23" t="s">
        <v>37</v>
      </c>
    </row>
    <row r="63" ht="15">
      <c r="A63" s="17"/>
    </row>
    <row r="64" ht="15">
      <c r="D64" s="2" t="s">
        <v>39</v>
      </c>
    </row>
    <row r="65" spans="1:5" ht="15">
      <c r="A65" s="2" t="str">
        <f>IF($A$1=3,CONCATENATE(B65,CHAR(13),CHAR(13),G65),IF($A$1=2,CONCATENATE(B65,CHAR(13),CHAR(13),F65),CONCATENATE(B65,CHAR(13),CHAR(13),E65)))</f>
        <v>&amp;"Arial"&amp;10
Korrigierte Abrechnung des SECO</v>
      </c>
      <c r="B65" s="2" t="s">
        <v>31</v>
      </c>
      <c r="E65" s="23" t="s">
        <v>32</v>
      </c>
    </row>
    <row r="66" spans="1:7" ht="15">
      <c r="A66" s="2" t="str">
        <f>IF($A$1=3,CONCATENATE(B66,G66,CHAR(13),C66,G43),IF($A$1=2,CONCATENATE(B66,F66,CHAR(13),C66,F43),CONCATENATE(B66,E66,CHAR(13),C66,E43)))</f>
        <v>&amp;"Arial"&amp;10&amp;BAbrechnung über die wetterbedingten Arbeitsausfälle
&amp;B&amp;"Arial"&amp;8(Formular 716.503)</v>
      </c>
      <c r="B66" s="17" t="s">
        <v>19</v>
      </c>
      <c r="C66" s="2" t="s">
        <v>25</v>
      </c>
      <c r="E66" s="23" t="s">
        <v>26</v>
      </c>
      <c r="F66" s="18"/>
      <c r="G66" s="18"/>
    </row>
    <row r="67" spans="3:5" ht="15">
      <c r="C67" s="24" t="e">
        <f>'1045Ai Domanda'!#REF!</f>
        <v>#REF!</v>
      </c>
      <c r="E67" s="23" t="s">
        <v>33</v>
      </c>
    </row>
    <row r="68" spans="1:5" ht="15">
      <c r="A68" s="2" t="e">
        <f>IF($A$1=3,CONCATENATE(B68,CHAR(13),CHAR(13),G67,C67,G68,C68),IF($A$1=2,CONCATENATE(B68,CHAR(13),CHAR(13),F67,C67,F68,C68),CONCATENATE(B68,CHAR(13),CHAR(13),E67,C67,E68,C68)))</f>
        <v>#REF!</v>
      </c>
      <c r="B68" s="2" t="s">
        <v>31</v>
      </c>
      <c r="C68" s="24" t="e">
        <f>'1045Ai Domanda'!#REF!</f>
        <v>#REF!</v>
      </c>
      <c r="E68" s="23" t="s">
        <v>34</v>
      </c>
    </row>
    <row r="69" spans="1:5" ht="15">
      <c r="A69" s="17" t="e">
        <f>IF($A$1=3,CONCATENATE(B69,CHAR(13),G69,C69),IF($A$1=2,CONCATENATE(B69,CHAR(13),F69,C69),CONCATENATE(B69,CHAR(13),E69,C69)))</f>
        <v>#REF!</v>
      </c>
      <c r="B69" s="2" t="s">
        <v>31</v>
      </c>
      <c r="C69" s="24" t="e">
        <f>'1045Ai Domanda'!#REF!</f>
        <v>#REF!</v>
      </c>
      <c r="D69" s="25"/>
      <c r="E69" s="23" t="s">
        <v>35</v>
      </c>
    </row>
    <row r="70" spans="1:7" ht="15">
      <c r="A70" s="2" t="str">
        <f>IF($A$1=3,CONCATENATE(B70,G70),IF($A$1=2,CONCATENATE(B70,F70),CONCATENATE(B70,E70)))</f>
        <v>&amp;"Arial"&amp;10&amp;D</v>
      </c>
      <c r="B70" s="2" t="s">
        <v>31</v>
      </c>
      <c r="E70" s="22" t="s">
        <v>36</v>
      </c>
      <c r="F70" s="22"/>
      <c r="G70" s="22"/>
    </row>
    <row r="71" spans="1:5" ht="15">
      <c r="A71" s="17" t="str">
        <f>IF($A$1=3,CONCATENATE(B71,CHAR(13),G71),IF($A$1=2,CONCATENATE(B71,CHAR(13),F71),CONCATENATE(B71,CHAR(13),E71)))</f>
        <v>&amp;"Arial"&amp;10
Seite &amp;P von &amp;N</v>
      </c>
      <c r="B71" s="2" t="s">
        <v>31</v>
      </c>
      <c r="E71" s="23" t="s">
        <v>37</v>
      </c>
    </row>
    <row r="72" ht="15">
      <c r="A72" s="17"/>
    </row>
    <row r="73" ht="15">
      <c r="A73" s="17"/>
    </row>
    <row r="74" ht="15">
      <c r="A74" s="17"/>
    </row>
    <row r="77" ht="15">
      <c r="D77" s="2" t="s">
        <v>40</v>
      </c>
    </row>
    <row r="78" spans="1:5" ht="15">
      <c r="A78" s="17" t="str">
        <f aca="true" t="shared" si="0" ref="A78:A100">CONCATENATE(IF($A$1=3,G78,IF($A$1=2,F78,E78)))</f>
        <v>BUR-Nr.</v>
      </c>
      <c r="E78" s="23" t="s">
        <v>41</v>
      </c>
    </row>
    <row r="79" spans="1:5" ht="15">
      <c r="A79" s="17" t="str">
        <f t="shared" si="0"/>
        <v>Firmenname</v>
      </c>
      <c r="E79" s="23" t="s">
        <v>42</v>
      </c>
    </row>
    <row r="80" spans="1:5" ht="15">
      <c r="A80" s="17" t="str">
        <f t="shared" si="0"/>
        <v>Strasse/Nr.</v>
      </c>
      <c r="E80" s="23" t="s">
        <v>43</v>
      </c>
    </row>
    <row r="81" spans="1:5" ht="15">
      <c r="A81" s="17" t="str">
        <f t="shared" si="0"/>
        <v>PLZ</v>
      </c>
      <c r="E81" s="23" t="s">
        <v>44</v>
      </c>
    </row>
    <row r="82" spans="1:5" ht="15">
      <c r="A82" s="17" t="str">
        <f t="shared" si="0"/>
        <v>Ort</v>
      </c>
      <c r="E82" s="23" t="s">
        <v>45</v>
      </c>
    </row>
    <row r="83" spans="1:5" ht="15">
      <c r="A83" s="17" t="str">
        <f t="shared" si="0"/>
        <v>Sachbearbeiter</v>
      </c>
      <c r="E83" s="23" t="s">
        <v>46</v>
      </c>
    </row>
    <row r="84" spans="1:5" ht="15">
      <c r="A84" s="17" t="str">
        <f t="shared" si="0"/>
        <v>Telefon</v>
      </c>
      <c r="E84" s="23" t="s">
        <v>47</v>
      </c>
    </row>
    <row r="85" spans="1:5" ht="15">
      <c r="A85" s="17" t="str">
        <f t="shared" si="0"/>
        <v>Telefax</v>
      </c>
      <c r="E85" s="23" t="s">
        <v>48</v>
      </c>
    </row>
    <row r="86" spans="1:5" ht="15">
      <c r="A86" s="17" t="str">
        <f t="shared" si="0"/>
        <v>e-Mail</v>
      </c>
      <c r="E86" s="23" t="s">
        <v>49</v>
      </c>
    </row>
    <row r="87" spans="1:5" ht="15">
      <c r="A87" s="17" t="str">
        <f t="shared" si="0"/>
        <v>Zahlungsverbindung</v>
      </c>
      <c r="E87" s="23" t="s">
        <v>50</v>
      </c>
    </row>
    <row r="88" spans="1:5" ht="15">
      <c r="A88" s="17" t="str">
        <f t="shared" si="0"/>
        <v>Betrieb/Betriebsabteilung</v>
      </c>
      <c r="E88" s="23" t="s">
        <v>51</v>
      </c>
    </row>
    <row r="89" spans="1:5" ht="15">
      <c r="A89" s="17" t="str">
        <f t="shared" si="0"/>
        <v>Abrechnungsperiode</v>
      </c>
      <c r="E89" s="23" t="s">
        <v>52</v>
      </c>
    </row>
    <row r="90" spans="1:7" ht="15">
      <c r="A90" s="17" t="str">
        <f t="shared" si="0"/>
        <v>Eingabefrist</v>
      </c>
      <c r="E90" s="23" t="s">
        <v>53</v>
      </c>
      <c r="G90" s="22"/>
    </row>
    <row r="91" spans="1:7" ht="15">
      <c r="A91" s="17" t="str">
        <f>CONCATENATE(IF($A$1=3,G91,IF($A$1=2,F91,E91)))</f>
        <v>Eingabefrist</v>
      </c>
      <c r="E91" s="23" t="s">
        <v>53</v>
      </c>
      <c r="G91" s="22"/>
    </row>
    <row r="92" spans="1:5" ht="15">
      <c r="A92" s="17" t="str">
        <f t="shared" si="0"/>
        <v>Betriebsgrösse</v>
      </c>
      <c r="E92" s="23" t="s">
        <v>54</v>
      </c>
    </row>
    <row r="93" spans="1:5" ht="15">
      <c r="A93" s="17" t="str">
        <f t="shared" si="0"/>
        <v>Anzahl Arbeitstage/Jahr</v>
      </c>
      <c r="E93" s="23" t="s">
        <v>55</v>
      </c>
    </row>
    <row r="94" spans="1:7" ht="15">
      <c r="A94" s="17" t="str">
        <f t="shared" si="0"/>
        <v>Jahresd. wöchentl. Normalarbeitsz.</v>
      </c>
      <c r="E94" s="23" t="s">
        <v>56</v>
      </c>
      <c r="F94" s="22"/>
      <c r="G94" s="22"/>
    </row>
    <row r="95" spans="1:5" ht="15">
      <c r="A95" s="17" t="str">
        <f t="shared" si="0"/>
        <v>Max. massgeb. Verdienst</v>
      </c>
      <c r="E95" s="23" t="s">
        <v>57</v>
      </c>
    </row>
    <row r="96" spans="1:5" ht="15">
      <c r="A96" s="17" t="str">
        <f t="shared" si="0"/>
        <v>Karenztage</v>
      </c>
      <c r="E96" s="23" t="s">
        <v>58</v>
      </c>
    </row>
    <row r="97" spans="1:5" ht="15">
      <c r="A97" s="17" t="str">
        <f t="shared" si="0"/>
        <v>Beitragssatz AHV/IV/EO/ALV%</v>
      </c>
      <c r="E97" s="23" t="s">
        <v>59</v>
      </c>
    </row>
    <row r="98" spans="1:6" ht="15">
      <c r="A98" s="17" t="str">
        <f t="shared" si="0"/>
        <v>TCRD Beilage-Nr.</v>
      </c>
      <c r="E98" s="23" t="s">
        <v>60</v>
      </c>
      <c r="F98" s="22"/>
    </row>
    <row r="99" spans="1:6" ht="15">
      <c r="A99" s="17" t="str">
        <f t="shared" si="0"/>
        <v>TCRD Verfügungs-Nr.</v>
      </c>
      <c r="E99" s="23" t="s">
        <v>61</v>
      </c>
      <c r="F99" s="22"/>
    </row>
    <row r="100" spans="1:7" ht="15">
      <c r="A100" s="17" t="str">
        <f t="shared" si="0"/>
        <v>TCRD Kurzzeichen Inspektor</v>
      </c>
      <c r="E100" s="22" t="s">
        <v>62</v>
      </c>
      <c r="F100" s="22"/>
      <c r="G100" s="22"/>
    </row>
    <row r="101" ht="15">
      <c r="A101" s="17"/>
    </row>
    <row r="102" spans="1:5" ht="15">
      <c r="A102" s="17" t="str">
        <f aca="true" t="shared" si="1" ref="A102:A109">CONCATENATE(IF($A$1=3,G102,IF($A$1=2,F102,E102)))</f>
        <v>Farbcode Ein-/Ausgabefelder</v>
      </c>
      <c r="E102" s="23" t="s">
        <v>63</v>
      </c>
    </row>
    <row r="103" spans="1:5" ht="15">
      <c r="A103" s="17" t="str">
        <f t="shared" si="1"/>
        <v>Eingabe erforderlich</v>
      </c>
      <c r="E103" s="23" t="s">
        <v>64</v>
      </c>
    </row>
    <row r="104" spans="1:5" ht="15">
      <c r="A104" s="17" t="str">
        <f t="shared" si="1"/>
        <v>Wert fehlerhaft</v>
      </c>
      <c r="E104" s="23" t="s">
        <v>65</v>
      </c>
    </row>
    <row r="105" spans="1:5" ht="15">
      <c r="A105" s="17" t="str">
        <f t="shared" si="1"/>
        <v>Ausgabefeld</v>
      </c>
      <c r="E105" s="23" t="s">
        <v>66</v>
      </c>
    </row>
    <row r="106" spans="1:6" ht="15">
      <c r="A106" s="17" t="str">
        <f t="shared" si="1"/>
        <v>Mehr Mitarbeiter erfasst als maximale Betriebsgrösse</v>
      </c>
      <c r="E106" s="23" t="s">
        <v>67</v>
      </c>
      <c r="F106" s="22"/>
    </row>
    <row r="107" spans="1:7" ht="15">
      <c r="A107" s="17" t="str">
        <f t="shared" si="1"/>
        <v>Geben Sie eine Periode im Format MM.JJJJ ein. Beispiel: 02.2020</v>
      </c>
      <c r="E107" s="23" t="s">
        <v>244</v>
      </c>
      <c r="G107" s="22"/>
    </row>
    <row r="108" spans="1:5" ht="15">
      <c r="A108" s="17" t="str">
        <f t="shared" si="1"/>
        <v>Wählen Sie die  Betriebsgrösse</v>
      </c>
      <c r="E108" s="23" t="s">
        <v>68</v>
      </c>
    </row>
    <row r="109" spans="1:5" ht="15">
      <c r="A109" s="17" t="str">
        <f t="shared" si="1"/>
        <v>Dieser Wert wird automatisch bestimmt, kann aber überschrieben werden</v>
      </c>
      <c r="E109" s="23" t="s">
        <v>69</v>
      </c>
    </row>
    <row r="110" ht="15">
      <c r="A110" s="17"/>
    </row>
    <row r="111" spans="1:4" ht="15">
      <c r="A111" s="17"/>
      <c r="D111" s="2" t="s">
        <v>70</v>
      </c>
    </row>
    <row r="112" spans="1:7" ht="15">
      <c r="A112" s="17">
        <f aca="true" t="shared" si="2" ref="A112:A190">CONCATENATE(IF($A$1=3,G112,IF($A$1=2,F112,E112)))</f>
      </c>
      <c r="E112" s="22"/>
      <c r="G112" s="22"/>
    </row>
    <row r="113" spans="1:5" ht="15">
      <c r="A113" s="17" t="str">
        <f t="shared" si="2"/>
        <v>Abrechnungsperiode</v>
      </c>
      <c r="E113" s="26" t="s">
        <v>52</v>
      </c>
    </row>
    <row r="114" ht="15">
      <c r="A114" s="17">
        <f t="shared" si="2"/>
      </c>
    </row>
    <row r="115" ht="15">
      <c r="A115" s="17">
        <f>CONCATENATE(IF($A$1=3,G115,IF($A$1=2,F115,E115)))</f>
      </c>
    </row>
    <row r="116" ht="15">
      <c r="A116" s="17">
        <f t="shared" si="2"/>
      </c>
    </row>
    <row r="117" ht="15">
      <c r="A117" s="17">
        <f t="shared" si="2"/>
      </c>
    </row>
    <row r="118" spans="1:5" ht="15">
      <c r="A118" s="17" t="str">
        <f t="shared" si="2"/>
        <v>Versicherten-Nr.</v>
      </c>
      <c r="E118" s="23" t="s">
        <v>71</v>
      </c>
    </row>
    <row r="119" ht="15">
      <c r="A119" s="17">
        <f>CONCATENATE(IF($A$1=3,G119,IF($A$1=2,F119,E119)))</f>
      </c>
    </row>
    <row r="120" ht="15">
      <c r="A120" s="17">
        <f t="shared" si="2"/>
      </c>
    </row>
    <row r="121" ht="15">
      <c r="A121" s="17">
        <f t="shared" si="2"/>
      </c>
    </row>
    <row r="122" spans="1:5" ht="15">
      <c r="A122" s="17" t="str">
        <f t="shared" si="2"/>
        <v>Name</v>
      </c>
      <c r="E122" s="23" t="s">
        <v>72</v>
      </c>
    </row>
    <row r="123" ht="15">
      <c r="A123" s="17">
        <f>CONCATENATE(IF($A$1=3,G123,IF($A$1=2,F123,E123)))</f>
      </c>
    </row>
    <row r="124" ht="15">
      <c r="A124" s="17">
        <f t="shared" si="2"/>
      </c>
    </row>
    <row r="125" ht="15">
      <c r="A125" s="17">
        <f t="shared" si="2"/>
      </c>
    </row>
    <row r="126" spans="1:5" ht="15">
      <c r="A126" s="17" t="str">
        <f t="shared" si="2"/>
        <v>Vorname</v>
      </c>
      <c r="E126" s="23" t="s">
        <v>73</v>
      </c>
    </row>
    <row r="127" ht="15">
      <c r="A127" s="17">
        <f>CONCATENATE(IF($A$1=3,G127,IF($A$1=2,F127,E127)))</f>
      </c>
    </row>
    <row r="128" ht="15">
      <c r="A128" s="17">
        <f t="shared" si="2"/>
      </c>
    </row>
    <row r="129" spans="1:5" ht="15">
      <c r="A129" s="17" t="str">
        <f t="shared" si="2"/>
        <v>Geburts-</v>
      </c>
      <c r="E129" s="23" t="s">
        <v>74</v>
      </c>
    </row>
    <row r="130" spans="1:5" ht="15">
      <c r="A130" s="17" t="str">
        <f t="shared" si="2"/>
        <v>datum</v>
      </c>
      <c r="E130" s="23" t="s">
        <v>75</v>
      </c>
    </row>
    <row r="131" ht="15">
      <c r="A131" s="17">
        <f>CONCATENATE(IF($A$1=3,G131,IF($A$1=2,F131,E131)))</f>
      </c>
    </row>
    <row r="132" ht="15">
      <c r="A132" s="17">
        <f t="shared" si="2"/>
      </c>
    </row>
    <row r="133" spans="1:5" ht="15">
      <c r="A133" s="17" t="str">
        <f t="shared" si="2"/>
        <v>Monats-</v>
      </c>
      <c r="E133" s="23" t="s">
        <v>76</v>
      </c>
    </row>
    <row r="134" spans="1:5" ht="15">
      <c r="A134" s="17" t="str">
        <f t="shared" si="2"/>
        <v>lohn</v>
      </c>
      <c r="E134" s="23" t="s">
        <v>77</v>
      </c>
    </row>
    <row r="135" ht="15">
      <c r="A135" s="17">
        <f>CONCATENATE(IF($A$1=3,G135,IF($A$1=2,F135,E135)))</f>
      </c>
    </row>
    <row r="136" ht="15">
      <c r="A136" s="17">
        <f t="shared" si="2"/>
      </c>
    </row>
    <row r="137" spans="1:5" ht="15">
      <c r="A137" s="17" t="str">
        <f t="shared" si="2"/>
        <v>Stunden-</v>
      </c>
      <c r="E137" s="23" t="s">
        <v>78</v>
      </c>
    </row>
    <row r="138" spans="1:5" ht="15">
      <c r="A138" s="17" t="str">
        <f t="shared" si="2"/>
        <v>lohn</v>
      </c>
      <c r="E138" s="23" t="s">
        <v>77</v>
      </c>
    </row>
    <row r="139" spans="1:5" ht="15">
      <c r="A139" s="17" t="str">
        <f>CONCATENATE(IF($A$1=3,G139,IF($A$1=2,F139,E139)))</f>
        <v>Anzahl bez.</v>
      </c>
      <c r="E139" s="23" t="s">
        <v>79</v>
      </c>
    </row>
    <row r="140" spans="1:5" ht="15">
      <c r="A140" s="17" t="str">
        <f>CONCATENATE(IF($A$1=3,G140,IF($A$1=2,F140,E140)))</f>
        <v>Monate </v>
      </c>
      <c r="E140" s="23" t="s">
        <v>80</v>
      </c>
    </row>
    <row r="141" spans="1:5" ht="15">
      <c r="A141" s="17" t="str">
        <f>CONCATENATE(IF($A$1=3,G141,IF($A$1=2,F141,E141)))</f>
        <v>pro Jahr</v>
      </c>
      <c r="E141" s="23" t="s">
        <v>81</v>
      </c>
    </row>
    <row r="142" spans="1:7" ht="15">
      <c r="A142" s="17" t="str">
        <f>CONCATENATE(IF($A$1=3,G142,IF($A$1=2,F142,E142)))</f>
        <v>(12/13)</v>
      </c>
      <c r="E142" s="23" t="s">
        <v>82</v>
      </c>
      <c r="F142" s="22"/>
      <c r="G142" s="22"/>
    </row>
    <row r="143" spans="1:5" ht="15">
      <c r="A143" s="17" t="str">
        <f>CONCATENATE(IF($A$1=3,G143,IF($A$1=2,F143,E143)))</f>
        <v>Weitere</v>
      </c>
      <c r="E143" s="23" t="s">
        <v>83</v>
      </c>
    </row>
    <row r="144" spans="1:5" ht="15">
      <c r="A144" s="17" t="str">
        <f t="shared" si="2"/>
        <v>Lohn-</v>
      </c>
      <c r="E144" s="23" t="s">
        <v>84</v>
      </c>
    </row>
    <row r="145" spans="1:5" ht="15">
      <c r="A145" s="17" t="str">
        <f t="shared" si="2"/>
        <v>bestand-</v>
      </c>
      <c r="E145" s="23" t="s">
        <v>85</v>
      </c>
    </row>
    <row r="146" spans="1:5" ht="15">
      <c r="A146" s="17" t="str">
        <f t="shared" si="2"/>
        <v>teile p. Jahr</v>
      </c>
      <c r="E146" s="23" t="s">
        <v>86</v>
      </c>
    </row>
    <row r="147" spans="1:5" ht="15">
      <c r="A147" s="17" t="str">
        <f>CONCATENATE(IF($A$1=3,G147,IF($A$1=2,F147,E147)))</f>
        <v>Jahres-</v>
      </c>
      <c r="E147" s="21" t="s">
        <v>87</v>
      </c>
    </row>
    <row r="148" spans="1:5" ht="15">
      <c r="A148" s="17" t="str">
        <f t="shared" si="2"/>
        <v>durchschn.</v>
      </c>
      <c r="E148" s="23" t="s">
        <v>88</v>
      </c>
    </row>
    <row r="149" spans="1:5" ht="15">
      <c r="A149" s="17" t="str">
        <f t="shared" si="2"/>
        <v>wöchentl.</v>
      </c>
      <c r="E149" s="23" t="s">
        <v>89</v>
      </c>
    </row>
    <row r="150" spans="1:5" ht="15">
      <c r="A150" s="17" t="str">
        <f t="shared" si="2"/>
        <v>Arbeitszeit</v>
      </c>
      <c r="E150" s="23" t="s">
        <v>90</v>
      </c>
    </row>
    <row r="151" ht="15">
      <c r="A151" s="17">
        <f>CONCATENATE(IF($A$1=3,G151,IF($A$1=2,F151,E151)))</f>
      </c>
    </row>
    <row r="152" spans="1:5" ht="15">
      <c r="A152" s="17" t="str">
        <f t="shared" si="2"/>
        <v>Anzahl</v>
      </c>
      <c r="E152" s="23" t="s">
        <v>91</v>
      </c>
    </row>
    <row r="153" spans="1:5" ht="15">
      <c r="A153" s="17" t="str">
        <f t="shared" si="2"/>
        <v>Ferientage</v>
      </c>
      <c r="E153" s="23" t="s">
        <v>92</v>
      </c>
    </row>
    <row r="154" spans="1:5" ht="15">
      <c r="A154" s="17" t="str">
        <f t="shared" si="2"/>
        <v>pro Jahr</v>
      </c>
      <c r="E154" s="23" t="s">
        <v>81</v>
      </c>
    </row>
    <row r="155" ht="15">
      <c r="A155" s="17">
        <f>CONCATENATE(IF($A$1=3,G155,IF($A$1=2,F155,E155)))</f>
      </c>
    </row>
    <row r="156" spans="1:5" ht="15">
      <c r="A156" s="17" t="str">
        <f t="shared" si="2"/>
        <v>Anzahl</v>
      </c>
      <c r="E156" s="23" t="s">
        <v>91</v>
      </c>
    </row>
    <row r="157" spans="1:5" ht="15">
      <c r="A157" s="17" t="str">
        <f t="shared" si="2"/>
        <v>Feiertage</v>
      </c>
      <c r="E157" s="23" t="s">
        <v>93</v>
      </c>
    </row>
    <row r="158" spans="1:5" ht="15">
      <c r="A158" s="17" t="str">
        <f t="shared" si="2"/>
        <v>pro Jahr</v>
      </c>
      <c r="E158" s="23" t="s">
        <v>81</v>
      </c>
    </row>
    <row r="159" spans="1:5" ht="15">
      <c r="A159" s="17" t="str">
        <f>CONCATENATE(IF($A$1=3,G159,IF($A$1=2,F159,E159)))</f>
        <v>Anrechen-</v>
      </c>
      <c r="E159" s="23" t="s">
        <v>94</v>
      </c>
    </row>
    <row r="160" spans="1:5" ht="15">
      <c r="A160" s="17" t="str">
        <f t="shared" si="2"/>
        <v>barer</v>
      </c>
      <c r="E160" s="23" t="s">
        <v>95</v>
      </c>
    </row>
    <row r="161" spans="1:5" ht="15">
      <c r="A161" s="17" t="str">
        <f t="shared" si="2"/>
        <v>Stunden-</v>
      </c>
      <c r="E161" s="23" t="s">
        <v>78</v>
      </c>
    </row>
    <row r="162" spans="1:5" ht="15">
      <c r="A162" s="17" t="str">
        <f t="shared" si="2"/>
        <v>Verdienst</v>
      </c>
      <c r="E162" s="23" t="s">
        <v>96</v>
      </c>
    </row>
    <row r="163" spans="1:5" ht="15">
      <c r="A163" s="17" t="str">
        <f t="shared" si="2"/>
        <v>wurde gekürzt</v>
      </c>
      <c r="E163" s="23" t="s">
        <v>97</v>
      </c>
    </row>
    <row r="164" ht="15">
      <c r="A164" s="17"/>
    </row>
    <row r="165" ht="15">
      <c r="A165" s="17"/>
    </row>
    <row r="166" spans="1:4" ht="15">
      <c r="A166" s="17"/>
      <c r="D166" s="2" t="s">
        <v>98</v>
      </c>
    </row>
    <row r="167" spans="1:7" ht="15">
      <c r="A167" s="17">
        <f t="shared" si="2"/>
      </c>
      <c r="G167" s="22"/>
    </row>
    <row r="168" spans="1:5" ht="15">
      <c r="A168" s="17" t="str">
        <f t="shared" si="2"/>
        <v>Abrechnungsperiode</v>
      </c>
      <c r="E168" s="23" t="s">
        <v>52</v>
      </c>
    </row>
    <row r="169" ht="15">
      <c r="A169" s="17"/>
    </row>
    <row r="170" ht="15">
      <c r="A170" s="17">
        <f t="shared" si="2"/>
      </c>
    </row>
    <row r="171" ht="15">
      <c r="A171" s="17">
        <f t="shared" si="2"/>
      </c>
    </row>
    <row r="172" spans="1:5" ht="15">
      <c r="A172" s="17" t="str">
        <f t="shared" si="2"/>
        <v>Name,Vorname</v>
      </c>
      <c r="E172" s="23" t="s">
        <v>99</v>
      </c>
    </row>
    <row r="173" spans="1:5" ht="15">
      <c r="A173" s="17" t="str">
        <f t="shared" si="2"/>
        <v>anrechen-</v>
      </c>
      <c r="E173" s="23" t="s">
        <v>100</v>
      </c>
    </row>
    <row r="174" spans="1:5" ht="15">
      <c r="A174" s="17" t="str">
        <f t="shared" si="2"/>
        <v>barer Std.-</v>
      </c>
      <c r="E174" s="23" t="s">
        <v>101</v>
      </c>
    </row>
    <row r="175" spans="1:5" ht="15">
      <c r="A175" s="17" t="str">
        <f t="shared" si="2"/>
        <v>Verdienst</v>
      </c>
      <c r="E175" s="23" t="s">
        <v>96</v>
      </c>
    </row>
    <row r="176" spans="1:6" ht="15">
      <c r="A176" s="17" t="str">
        <f t="shared" si="2"/>
        <v>Wöchentl.</v>
      </c>
      <c r="E176" s="23" t="s">
        <v>102</v>
      </c>
      <c r="F176" s="22"/>
    </row>
    <row r="177" spans="1:5" ht="15">
      <c r="A177" s="17" t="str">
        <f t="shared" si="2"/>
        <v>Arbeitszeit</v>
      </c>
      <c r="E177" s="23" t="s">
        <v>90</v>
      </c>
    </row>
    <row r="178" spans="1:5" ht="15">
      <c r="A178" s="17" t="str">
        <f t="shared" si="2"/>
        <v>in der AP</v>
      </c>
      <c r="E178" s="23" t="s">
        <v>103</v>
      </c>
    </row>
    <row r="179" spans="1:5" ht="15">
      <c r="A179" s="17" t="str">
        <f t="shared" si="2"/>
        <v>Sollstd. Abr.-</v>
      </c>
      <c r="E179" s="23" t="s">
        <v>104</v>
      </c>
    </row>
    <row r="180" spans="1:5" ht="15">
      <c r="A180" s="17" t="str">
        <f t="shared" si="2"/>
        <v>Periode Inkl.</v>
      </c>
      <c r="E180" s="23" t="s">
        <v>105</v>
      </c>
    </row>
    <row r="181" spans="1:5" ht="15">
      <c r="A181" s="17" t="str">
        <f t="shared" si="2"/>
        <v>Vorholzeit</v>
      </c>
      <c r="E181" s="23" t="s">
        <v>106</v>
      </c>
    </row>
    <row r="182" ht="15">
      <c r="A182" s="17">
        <f t="shared" si="2"/>
      </c>
    </row>
    <row r="183" ht="15">
      <c r="A183" s="17">
        <f t="shared" si="2"/>
      </c>
    </row>
    <row r="184" spans="1:5" ht="15">
      <c r="A184" s="17" t="str">
        <f t="shared" si="2"/>
        <v>Istzeit</v>
      </c>
      <c r="E184" s="23" t="s">
        <v>107</v>
      </c>
    </row>
    <row r="185" spans="1:5" ht="15">
      <c r="A185" s="17" t="str">
        <f t="shared" si="2"/>
        <v>Bezahlte/</v>
      </c>
      <c r="E185" s="23" t="s">
        <v>108</v>
      </c>
    </row>
    <row r="186" spans="1:5" ht="15">
      <c r="A186" s="17" t="str">
        <f t="shared" si="2"/>
        <v>Unbezahlte</v>
      </c>
      <c r="E186" s="23" t="s">
        <v>109</v>
      </c>
    </row>
    <row r="187" spans="1:5" ht="15">
      <c r="A187" s="17" t="str">
        <f t="shared" si="2"/>
        <v>Absenzen</v>
      </c>
      <c r="E187" s="23" t="s">
        <v>110</v>
      </c>
    </row>
    <row r="188" ht="15">
      <c r="A188" s="17">
        <f t="shared" si="2"/>
      </c>
    </row>
    <row r="189" spans="1:5" ht="15">
      <c r="A189" s="17" t="str">
        <f t="shared" si="2"/>
        <v>Saldo Ende Per.</v>
      </c>
      <c r="E189" s="23" t="s">
        <v>111</v>
      </c>
    </row>
    <row r="190" spans="1:5" ht="15">
      <c r="A190" s="17" t="str">
        <f t="shared" si="2"/>
        <v>vorherg.</v>
      </c>
      <c r="E190" s="23" t="s">
        <v>112</v>
      </c>
    </row>
    <row r="191" spans="1:5" ht="15">
      <c r="A191" s="17" t="str">
        <f aca="true" t="shared" si="3" ref="A191:A234">CONCATENATE(IF($A$1=3,G191,IF($A$1=2,F191,E191)))</f>
        <v>(nur für Gleitzeit)</v>
      </c>
      <c r="E191" s="23" t="s">
        <v>113</v>
      </c>
    </row>
    <row r="192" ht="15">
      <c r="A192" s="17">
        <f t="shared" si="3"/>
      </c>
    </row>
    <row r="193" spans="1:5" ht="15">
      <c r="A193" s="17" t="str">
        <f t="shared" si="3"/>
        <v>laufend</v>
      </c>
      <c r="E193" s="23" t="s">
        <v>114</v>
      </c>
    </row>
    <row r="194" ht="15">
      <c r="A194" s="17">
        <f t="shared" si="3"/>
      </c>
    </row>
    <row r="195" ht="15">
      <c r="A195" s="17">
        <f t="shared" si="3"/>
      </c>
    </row>
    <row r="196" spans="1:5" ht="15">
      <c r="A196" s="17" t="str">
        <f t="shared" si="3"/>
        <v>Diff.</v>
      </c>
      <c r="E196" s="23" t="s">
        <v>115</v>
      </c>
    </row>
    <row r="197" spans="1:5" ht="15">
      <c r="A197" s="17" t="str">
        <f t="shared" si="3"/>
        <v>Ausfall-</v>
      </c>
      <c r="E197" s="23" t="s">
        <v>116</v>
      </c>
    </row>
    <row r="198" spans="1:5" ht="15">
      <c r="A198" s="17" t="str">
        <f t="shared" si="3"/>
        <v>stunden</v>
      </c>
      <c r="E198" s="23" t="s">
        <v>117</v>
      </c>
    </row>
    <row r="199" spans="1:5" ht="15">
      <c r="A199" s="17" t="str">
        <f t="shared" si="3"/>
        <v>total</v>
      </c>
      <c r="E199" s="23" t="s">
        <v>118</v>
      </c>
    </row>
    <row r="200" spans="1:5" ht="15">
      <c r="A200" s="17" t="str">
        <f t="shared" si="3"/>
        <v>Saldo</v>
      </c>
      <c r="E200" s="23" t="s">
        <v>119</v>
      </c>
    </row>
    <row r="201" spans="1:5" ht="15">
      <c r="A201" s="17" t="str">
        <f t="shared" si="3"/>
        <v>Mehrstd.</v>
      </c>
      <c r="E201" s="23" t="s">
        <v>120</v>
      </c>
    </row>
    <row r="202" spans="1:5" ht="15">
      <c r="A202" s="17" t="str">
        <f t="shared" si="3"/>
        <v>Vormonate</v>
      </c>
      <c r="E202" s="23" t="s">
        <v>121</v>
      </c>
    </row>
    <row r="203" spans="1:5" ht="15">
      <c r="A203" s="17" t="str">
        <f t="shared" si="3"/>
        <v>Anrechen-</v>
      </c>
      <c r="E203" s="23" t="s">
        <v>94</v>
      </c>
    </row>
    <row r="204" spans="1:5" ht="15">
      <c r="A204" s="17" t="str">
        <f t="shared" si="3"/>
        <v>bare Aus-</v>
      </c>
      <c r="E204" s="23" t="s">
        <v>122</v>
      </c>
    </row>
    <row r="205" spans="1:5" ht="15">
      <c r="A205" s="17" t="str">
        <f t="shared" si="3"/>
        <v>fall-Std.</v>
      </c>
      <c r="E205" s="23" t="s">
        <v>123</v>
      </c>
    </row>
    <row r="206" spans="1:5" ht="15">
      <c r="A206" s="17" t="str">
        <f t="shared" si="3"/>
        <v>Verdienst-</v>
      </c>
      <c r="E206" s="23" t="s">
        <v>124</v>
      </c>
    </row>
    <row r="207" spans="1:5" ht="15">
      <c r="A207" s="17" t="str">
        <f t="shared" si="3"/>
        <v>ausfall</v>
      </c>
      <c r="E207" s="23" t="s">
        <v>125</v>
      </c>
    </row>
    <row r="208" spans="1:7" ht="15">
      <c r="A208" s="17" t="str">
        <f t="shared" si="3"/>
        <v>100%</v>
      </c>
      <c r="E208" s="27" t="s">
        <v>126</v>
      </c>
      <c r="F208" s="27"/>
      <c r="G208" s="27"/>
    </row>
    <row r="209" spans="1:5" ht="15">
      <c r="A209" s="17" t="str">
        <f t="shared" si="3"/>
        <v>Verdienst-</v>
      </c>
      <c r="E209" s="23" t="s">
        <v>124</v>
      </c>
    </row>
    <row r="210" spans="1:5" ht="15">
      <c r="A210" s="17" t="str">
        <f t="shared" si="3"/>
        <v>ausfall</v>
      </c>
      <c r="E210" s="23" t="s">
        <v>125</v>
      </c>
    </row>
    <row r="211" spans="1:7" ht="15">
      <c r="A211" s="17" t="str">
        <f t="shared" si="3"/>
        <v>80%</v>
      </c>
      <c r="E211" s="27" t="s">
        <v>127</v>
      </c>
      <c r="F211" s="27"/>
      <c r="G211" s="27"/>
    </row>
    <row r="212" spans="1:5" ht="15">
      <c r="A212" s="17" t="str">
        <f t="shared" si="3"/>
        <v>Verdienst</v>
      </c>
      <c r="E212" s="23" t="s">
        <v>96</v>
      </c>
    </row>
    <row r="213" spans="1:5" ht="15">
      <c r="A213" s="17" t="str">
        <f t="shared" si="3"/>
        <v>Zwischen-</v>
      </c>
      <c r="E213" s="23" t="s">
        <v>128</v>
      </c>
    </row>
    <row r="214" spans="1:5" ht="15">
      <c r="A214" s="17" t="str">
        <f t="shared" si="3"/>
        <v>Beschäftigung</v>
      </c>
      <c r="E214" s="23" t="s">
        <v>129</v>
      </c>
    </row>
    <row r="215" spans="1:5" ht="15">
      <c r="A215" s="17" t="str">
        <f t="shared" si="3"/>
        <v>Abzug</v>
      </c>
      <c r="E215" s="23" t="s">
        <v>130</v>
      </c>
    </row>
    <row r="216" spans="1:5" ht="15">
      <c r="A216" s="17" t="str">
        <f t="shared" si="3"/>
        <v>Karenztage</v>
      </c>
      <c r="E216" s="23" t="s">
        <v>58</v>
      </c>
    </row>
    <row r="217" spans="1:7" ht="15">
      <c r="A217" s="17" t="str">
        <f t="shared" si="3"/>
        <v>80%</v>
      </c>
      <c r="E217" s="27" t="s">
        <v>127</v>
      </c>
      <c r="F217" s="27"/>
      <c r="G217" s="27"/>
    </row>
    <row r="218" ht="15">
      <c r="A218" s="17">
        <f t="shared" si="3"/>
      </c>
    </row>
    <row r="219" spans="1:5" ht="15">
      <c r="A219" s="17" t="str">
        <f t="shared" si="3"/>
        <v>Beantragte</v>
      </c>
      <c r="E219" s="23" t="s">
        <v>131</v>
      </c>
    </row>
    <row r="220" spans="1:5" ht="15">
      <c r="A220" s="17" t="str">
        <f t="shared" si="3"/>
        <v>Vergütung</v>
      </c>
      <c r="E220" s="23" t="s">
        <v>132</v>
      </c>
    </row>
    <row r="221" spans="1:5" ht="15">
      <c r="A221" s="17" t="str">
        <f t="shared" si="3"/>
        <v>Seitentotal</v>
      </c>
      <c r="E221" s="23" t="s">
        <v>133</v>
      </c>
    </row>
    <row r="222" spans="1:5" ht="15">
      <c r="A222" s="17" t="str">
        <f t="shared" si="3"/>
        <v>Anzahl bezugsberechtigter Mitarbeiter:</v>
      </c>
      <c r="E222" s="23" t="s">
        <v>134</v>
      </c>
    </row>
    <row r="223" spans="1:5" ht="15">
      <c r="A223" s="17" t="str">
        <f t="shared" si="3"/>
        <v>Anzahl betroffener Mitarbeiter:</v>
      </c>
      <c r="E223" s="23" t="s">
        <v>135</v>
      </c>
    </row>
    <row r="224" spans="1:5" ht="15">
      <c r="A224" s="17" t="str">
        <f t="shared" si="3"/>
        <v>Arbeitsausfall in Prozent:</v>
      </c>
      <c r="E224" s="23" t="s">
        <v>136</v>
      </c>
    </row>
    <row r="225" ht="15">
      <c r="A225" s="17">
        <f t="shared" si="3"/>
      </c>
    </row>
    <row r="226" spans="1:5" ht="15">
      <c r="A226" s="17" t="str">
        <f t="shared" si="3"/>
        <v>Anspruch: 80%</v>
      </c>
      <c r="E226" s="23" t="s">
        <v>137</v>
      </c>
    </row>
    <row r="227" spans="1:5" ht="15">
      <c r="A227" s="17" t="str">
        <f t="shared" si="3"/>
        <v>Max. VV:</v>
      </c>
      <c r="E227" s="23" t="s">
        <v>138</v>
      </c>
    </row>
    <row r="228" ht="15">
      <c r="A228" s="17">
        <f t="shared" si="3"/>
      </c>
    </row>
    <row r="229" spans="1:5" ht="15">
      <c r="A229" s="17" t="str">
        <f t="shared" si="3"/>
        <v>AHV/IV/EO/ALV:</v>
      </c>
      <c r="E229" s="23" t="s">
        <v>139</v>
      </c>
    </row>
    <row r="230" spans="1:5" ht="15">
      <c r="A230" s="17" t="str">
        <f t="shared" si="3"/>
        <v>Karenzzeit:</v>
      </c>
      <c r="E230" s="23" t="s">
        <v>140</v>
      </c>
    </row>
    <row r="231" spans="1:5" ht="15">
      <c r="A231" s="17" t="str">
        <f t="shared" si="3"/>
        <v>Tag(e)</v>
      </c>
      <c r="E231" s="27" t="s">
        <v>141</v>
      </c>
    </row>
    <row r="232" spans="1:5" ht="15">
      <c r="A232" s="17" t="str">
        <f t="shared" si="3"/>
        <v>Total:</v>
      </c>
      <c r="E232" s="23" t="s">
        <v>142</v>
      </c>
    </row>
    <row r="233" ht="15">
      <c r="A233" s="17">
        <f t="shared" si="3"/>
      </c>
    </row>
    <row r="234" spans="1:7" ht="15">
      <c r="A234" s="17" t="str">
        <f t="shared" si="3"/>
        <v>Schlechtwetterentschädigung:</v>
      </c>
      <c r="E234" s="23" t="s">
        <v>143</v>
      </c>
      <c r="G234" s="22"/>
    </row>
    <row r="237" ht="15">
      <c r="D237" s="2" t="s">
        <v>144</v>
      </c>
    </row>
    <row r="238" spans="1:7" ht="15">
      <c r="A238" s="17" t="str">
        <f aca="true" t="shared" si="4" ref="A238:A293">CONCATENATE(IF($A$1=3,G238,IF($A$1=2,F238,E238)))</f>
        <v>Datum</v>
      </c>
      <c r="E238" s="23" t="s">
        <v>145</v>
      </c>
      <c r="G238" s="22"/>
    </row>
    <row r="239" spans="1:7" ht="15">
      <c r="A239" s="17" t="str">
        <f t="shared" si="4"/>
        <v>Gültig ab</v>
      </c>
      <c r="E239" s="23" t="s">
        <v>146</v>
      </c>
      <c r="G239" s="22"/>
    </row>
    <row r="240" ht="15">
      <c r="A240" s="17"/>
    </row>
    <row r="241" spans="1:7" ht="15">
      <c r="A241" s="17" t="str">
        <f t="shared" si="4"/>
        <v>Arbeitstage</v>
      </c>
      <c r="E241" s="23" t="s">
        <v>147</v>
      </c>
      <c r="G241" s="22"/>
    </row>
    <row r="242" spans="1:5" ht="15">
      <c r="A242" s="17" t="str">
        <f t="shared" si="4"/>
        <v>pro jahr</v>
      </c>
      <c r="E242" s="23" t="s">
        <v>148</v>
      </c>
    </row>
    <row r="243" ht="15">
      <c r="A243" s="17"/>
    </row>
    <row r="244" spans="1:5" ht="15">
      <c r="A244" s="17" t="str">
        <f t="shared" si="4"/>
        <v>Max. massgeb.</v>
      </c>
      <c r="E244" s="23" t="s">
        <v>149</v>
      </c>
    </row>
    <row r="245" spans="1:5" ht="15">
      <c r="A245" s="17" t="str">
        <f t="shared" si="4"/>
        <v>Verdienst</v>
      </c>
      <c r="E245" s="23" t="s">
        <v>96</v>
      </c>
    </row>
    <row r="246" ht="15">
      <c r="A246" s="17"/>
    </row>
    <row r="247" spans="1:5" ht="15">
      <c r="A247" s="17" t="str">
        <f t="shared" si="4"/>
        <v>Beitragssatz</v>
      </c>
      <c r="E247" s="23" t="s">
        <v>150</v>
      </c>
    </row>
    <row r="248" ht="15">
      <c r="A248" s="17"/>
    </row>
    <row r="249" spans="1:5" ht="15">
      <c r="A249" s="17" t="str">
        <f t="shared" si="4"/>
        <v>Anzahl</v>
      </c>
      <c r="E249" s="23" t="s">
        <v>91</v>
      </c>
    </row>
    <row r="250" spans="1:5" ht="15">
      <c r="A250" s="17" t="str">
        <f t="shared" si="4"/>
        <v>Mitarbeiter</v>
      </c>
      <c r="E250" s="23" t="s">
        <v>151</v>
      </c>
    </row>
    <row r="251" spans="1:5" ht="15">
      <c r="A251" s="17" t="str">
        <f t="shared" si="4"/>
        <v>a1: bis 18 Mitarbeiter</v>
      </c>
      <c r="E251" s="23" t="s">
        <v>152</v>
      </c>
    </row>
    <row r="252" spans="1:5" ht="15">
      <c r="A252" s="17" t="str">
        <f t="shared" si="4"/>
        <v>a2: bis 39 Mitarbeiter</v>
      </c>
      <c r="E252" s="23" t="s">
        <v>153</v>
      </c>
    </row>
    <row r="253" spans="1:5" ht="15">
      <c r="A253" s="17" t="str">
        <f t="shared" si="4"/>
        <v>a3: bis 60 Mitarbeiter</v>
      </c>
      <c r="E253" s="23" t="s">
        <v>154</v>
      </c>
    </row>
    <row r="254" spans="1:5" ht="15">
      <c r="A254" s="17" t="str">
        <f t="shared" si="4"/>
        <v>a4: bis 81 Mitarbeiter</v>
      </c>
      <c r="E254" s="23" t="s">
        <v>155</v>
      </c>
    </row>
    <row r="255" spans="1:5" ht="15">
      <c r="A255" s="17" t="str">
        <f t="shared" si="4"/>
        <v>a5: bis 102 Mitarbeiter</v>
      </c>
      <c r="E255" s="23" t="s">
        <v>156</v>
      </c>
    </row>
    <row r="256" spans="1:5" ht="15">
      <c r="A256" s="17" t="str">
        <f t="shared" si="4"/>
        <v>b1: bis 144 Mitarbeiter</v>
      </c>
      <c r="E256" s="23" t="s">
        <v>157</v>
      </c>
    </row>
    <row r="257" spans="1:5" ht="15">
      <c r="A257" s="17" t="str">
        <f t="shared" si="4"/>
        <v>b2: bis 186 Mitarbeiter</v>
      </c>
      <c r="E257" s="23" t="s">
        <v>158</v>
      </c>
    </row>
    <row r="258" spans="1:5" ht="15">
      <c r="A258" s="17" t="str">
        <f t="shared" si="4"/>
        <v>b3: bis 207 Mitarbeiter</v>
      </c>
      <c r="E258" s="23" t="s">
        <v>159</v>
      </c>
    </row>
    <row r="259" spans="1:5" ht="15">
      <c r="A259" s="17" t="str">
        <f t="shared" si="4"/>
        <v>b4: bis 249 Mitarbeiter</v>
      </c>
      <c r="E259" s="23" t="s">
        <v>160</v>
      </c>
    </row>
    <row r="260" spans="1:5" ht="15">
      <c r="A260" s="17" t="str">
        <f t="shared" si="4"/>
        <v>b5: bis 291 Mitarbeiter</v>
      </c>
      <c r="E260" s="23" t="s">
        <v>161</v>
      </c>
    </row>
    <row r="261" spans="1:5" ht="15">
      <c r="A261" s="17" t="str">
        <f t="shared" si="4"/>
        <v>c1: bis 333 Mitarbeiter</v>
      </c>
      <c r="E261" s="23" t="s">
        <v>162</v>
      </c>
    </row>
    <row r="262" spans="1:5" ht="15">
      <c r="A262" s="17" t="str">
        <f t="shared" si="4"/>
        <v>c2: bis 375 Mitarbeiter</v>
      </c>
      <c r="E262" s="23" t="s">
        <v>163</v>
      </c>
    </row>
    <row r="263" spans="1:5" ht="15">
      <c r="A263" s="17" t="str">
        <f t="shared" si="4"/>
        <v>c3: bis 417 Mitarbeiter</v>
      </c>
      <c r="E263" s="23" t="s">
        <v>164</v>
      </c>
    </row>
    <row r="264" spans="1:5" ht="15">
      <c r="A264" s="17" t="str">
        <f t="shared" si="4"/>
        <v>c4: bis 459 Mitarbeiter</v>
      </c>
      <c r="E264" s="23" t="s">
        <v>165</v>
      </c>
    </row>
    <row r="265" spans="1:5" ht="15">
      <c r="A265" s="17" t="str">
        <f t="shared" si="4"/>
        <v>c5: bis 501 Mitarbeiter</v>
      </c>
      <c r="E265" s="23" t="s">
        <v>166</v>
      </c>
    </row>
    <row r="266" spans="1:5" ht="15">
      <c r="A266" s="17" t="str">
        <f t="shared" si="4"/>
        <v>d1: bis 564 Mitarbeiter</v>
      </c>
      <c r="E266" s="23" t="s">
        <v>167</v>
      </c>
    </row>
    <row r="267" spans="1:5" ht="15">
      <c r="A267" s="17" t="str">
        <f t="shared" si="4"/>
        <v>d2: bis 627 Mitarbeiter</v>
      </c>
      <c r="E267" s="23" t="s">
        <v>168</v>
      </c>
    </row>
    <row r="268" spans="1:5" ht="15">
      <c r="A268" s="17" t="str">
        <f t="shared" si="4"/>
        <v>d3: bis 690 Mitarbeiter</v>
      </c>
      <c r="E268" s="23" t="s">
        <v>169</v>
      </c>
    </row>
    <row r="269" spans="1:5" ht="15">
      <c r="A269" s="17" t="str">
        <f t="shared" si="4"/>
        <v>d4: bis 753 Mitarbeiter</v>
      </c>
      <c r="E269" s="23" t="s">
        <v>170</v>
      </c>
    </row>
    <row r="270" spans="1:5" ht="15">
      <c r="A270" s="17" t="str">
        <f t="shared" si="4"/>
        <v>e1: bis 816 Mitarbeiter</v>
      </c>
      <c r="E270" s="23" t="s">
        <v>171</v>
      </c>
    </row>
    <row r="271" spans="1:5" ht="15">
      <c r="A271" s="17" t="str">
        <f t="shared" si="4"/>
        <v>e2: bis 879 Mitarbeiter</v>
      </c>
      <c r="E271" s="23" t="s">
        <v>172</v>
      </c>
    </row>
    <row r="272" spans="1:5" ht="15">
      <c r="A272" s="17" t="str">
        <f t="shared" si="4"/>
        <v>e3: bis 942 Mitarbeiter</v>
      </c>
      <c r="E272" s="23" t="s">
        <v>173</v>
      </c>
    </row>
    <row r="273" spans="1:5" ht="15">
      <c r="A273" s="17" t="str">
        <f t="shared" si="4"/>
        <v>e4: bis 1005 Mitarbeiter</v>
      </c>
      <c r="E273" s="23" t="s">
        <v>174</v>
      </c>
    </row>
    <row r="274" ht="15">
      <c r="A274" s="17"/>
    </row>
    <row r="275" ht="15">
      <c r="A275" s="17"/>
    </row>
    <row r="276" spans="1:5" ht="15">
      <c r="A276" s="17" t="str">
        <f t="shared" si="4"/>
        <v>Sichtbar</v>
      </c>
      <c r="E276" s="23" t="s">
        <v>175</v>
      </c>
    </row>
    <row r="277" spans="1:5" ht="15">
      <c r="A277" s="17" t="str">
        <f t="shared" si="4"/>
        <v>Anfang</v>
      </c>
      <c r="E277" s="23" t="s">
        <v>176</v>
      </c>
    </row>
    <row r="278" ht="15">
      <c r="A278" s="17"/>
    </row>
    <row r="279" spans="1:7" ht="15">
      <c r="A279" s="17" t="str">
        <f t="shared" si="4"/>
        <v>Erfasst</v>
      </c>
      <c r="E279" s="23" t="s">
        <v>177</v>
      </c>
      <c r="G279" s="22"/>
    </row>
    <row r="280" ht="15">
      <c r="A280" s="17"/>
    </row>
    <row r="281" spans="1:7" ht="15">
      <c r="A281" s="17" t="str">
        <f t="shared" si="4"/>
        <v>Datum</v>
      </c>
      <c r="E281" s="23" t="s">
        <v>145</v>
      </c>
      <c r="G281" s="22"/>
    </row>
    <row r="282" ht="15">
      <c r="A282" s="17"/>
    </row>
    <row r="283" spans="1:7" ht="15">
      <c r="A283" s="17" t="str">
        <f t="shared" si="4"/>
        <v>Erste Zeile:</v>
      </c>
      <c r="E283" s="23" t="s">
        <v>178</v>
      </c>
      <c r="G283" s="22"/>
    </row>
    <row r="284" spans="1:7" ht="15">
      <c r="A284" s="17" t="str">
        <f t="shared" si="4"/>
        <v>Letzte Zeile:</v>
      </c>
      <c r="E284" s="23" t="s">
        <v>179</v>
      </c>
      <c r="G284" s="22"/>
    </row>
    <row r="285" spans="1:7" ht="15">
      <c r="A285" s="17" t="str">
        <f t="shared" si="4"/>
        <v>Schutzwort:</v>
      </c>
      <c r="E285" s="23" t="s">
        <v>180</v>
      </c>
      <c r="G285" s="22"/>
    </row>
    <row r="286" spans="1:7" ht="15">
      <c r="A286" s="17" t="str">
        <f t="shared" si="4"/>
        <v>AHV-Pflicht ab:</v>
      </c>
      <c r="E286" s="23" t="s">
        <v>181</v>
      </c>
      <c r="G286" s="22"/>
    </row>
    <row r="287" spans="1:5" ht="15">
      <c r="A287" s="17" t="str">
        <f t="shared" si="4"/>
        <v>Version:</v>
      </c>
      <c r="E287" s="23" t="s">
        <v>182</v>
      </c>
    </row>
    <row r="288" spans="1:7" ht="15">
      <c r="A288" s="17" t="str">
        <f t="shared" si="4"/>
        <v>TCRD (0=nein, 1=ja):</v>
      </c>
      <c r="E288" s="22" t="s">
        <v>183</v>
      </c>
      <c r="F288" s="22"/>
      <c r="G288" s="22"/>
    </row>
    <row r="289" spans="1:7" ht="15">
      <c r="A289" s="17" t="str">
        <f t="shared" si="4"/>
        <v>TCRD erste Zeile:</v>
      </c>
      <c r="E289" s="22" t="s">
        <v>184</v>
      </c>
      <c r="F289" s="22"/>
      <c r="G289" s="22"/>
    </row>
    <row r="290" spans="1:7" ht="15">
      <c r="A290" s="17" t="str">
        <f t="shared" si="4"/>
        <v>TCRD letzte Zeile:</v>
      </c>
      <c r="E290" s="22" t="s">
        <v>185</v>
      </c>
      <c r="F290" s="22"/>
      <c r="G290" s="22"/>
    </row>
    <row r="291" ht="15">
      <c r="A291" s="17"/>
    </row>
    <row r="292" ht="15">
      <c r="A292" s="17"/>
    </row>
    <row r="293" spans="1:5" ht="15">
      <c r="A293" s="17" t="str">
        <f t="shared" si="4"/>
        <v>Karenztage</v>
      </c>
      <c r="E293" s="23" t="s">
        <v>58</v>
      </c>
    </row>
    <row r="296" spans="1:7" ht="15">
      <c r="A296" s="17" t="str">
        <f aca="true" t="shared" si="5" ref="A296:A302">CONCATENATE(IF($A$1=3,G296,IF($A$1=2,F296,E296)))</f>
        <v>Hilfetexte für die Abrechnung von wetterbedingten Arbeitsausfällen</v>
      </c>
      <c r="E296" s="22" t="s">
        <v>186</v>
      </c>
      <c r="G296" s="22"/>
    </row>
    <row r="297" spans="1:5" ht="15">
      <c r="A297" s="17" t="str">
        <f t="shared" si="5"/>
        <v>Hilfetexttitel</v>
      </c>
      <c r="E297" s="23" t="s">
        <v>187</v>
      </c>
    </row>
    <row r="298" spans="1:5" ht="15">
      <c r="A298" s="17" t="str">
        <f t="shared" si="5"/>
        <v>Hilfetext</v>
      </c>
      <c r="E298" s="23" t="s">
        <v>188</v>
      </c>
    </row>
    <row r="299" spans="1:5" ht="15">
      <c r="A299" s="17" t="str">
        <f t="shared" si="5"/>
        <v>Allgemeine Erläuterungen</v>
      </c>
      <c r="E299" s="23" t="s">
        <v>189</v>
      </c>
    </row>
    <row r="300" spans="1:5" ht="15">
      <c r="A300" s="17" t="str">
        <f t="shared" si="5"/>
        <v>Erläuterungen bekommen Sie, indem Sie den Cursor in die betreffende Spalte positionieren und gleichzeitig die Tasten "STRG" und "h" drücken. Auf englischen Tastaturen drücken Sie "CTRL" und "h".</v>
      </c>
      <c r="E300" s="23" t="s">
        <v>190</v>
      </c>
    </row>
    <row r="301" spans="1:5" ht="15">
      <c r="A301" s="17" t="str">
        <f t="shared" si="5"/>
        <v>Kol. 1: Name/Vorname</v>
      </c>
      <c r="E301" s="23" t="s">
        <v>191</v>
      </c>
    </row>
    <row r="302" spans="1:5" ht="15">
      <c r="A302" s="17" t="str">
        <f t="shared" si="5"/>
        <v>Auf der Abrechnung ist pro Abrechnungsperiode jede arbeitnehmende Person des Betriebes aufzuführen, ungeachtet, ob er wetterbedingte Arbeitsausfälle erlitten hat oder nicht. Für die Nichtbetroffenen genügen die Angaben unter Kol. 1, Kol. 4 und Kol. 6.</v>
      </c>
      <c r="E302" s="23" t="s">
        <v>192</v>
      </c>
    </row>
    <row r="303" ht="15">
      <c r="A303" s="17"/>
    </row>
    <row r="304" spans="1:5" ht="15">
      <c r="A304" s="17" t="str">
        <f>CONCATENATE(IF($A$1=3,G304,IF($A$1=2,F304,E304)))</f>
        <v>Kol. 2: Anrechenbarer Stundenverdienst</v>
      </c>
      <c r="E304" s="23" t="s">
        <v>193</v>
      </c>
    </row>
    <row r="305" spans="1:5" ht="15">
      <c r="A305" s="17" t="str">
        <f>CONCATENATE(B305,CHAR(13),B306,CHAR(13),CHAR(13),B307)</f>
        <v>Massgebend ist der vertraglich vereinbarte Lohn in der letzten Zahltagsperiode vor Beginn der Arbeitsausfälle
(max.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
Ermittlung des anrechenbaren Stundenverdienstes siehe Broschüre „Info-Service Schlechtwetterentschädigung“.</v>
      </c>
      <c r="B305" s="2" t="str">
        <f>CONCATENATE(IF($A$1=3,G305,IF($A$1=2,F305,E305)))</f>
        <v>Massgebend ist der vertraglich vereinbarte Lohn in der letzten Zahltagsperiode vor Beginn der Arbeitsausfälle</v>
      </c>
      <c r="D305" s="2" t="str">
        <f>CONCATENATE(G305,CHAR(13),G306,CHAR(13),CHAR(13),G307)</f>
        <v>
</v>
      </c>
      <c r="E305" s="23" t="s">
        <v>194</v>
      </c>
    </row>
    <row r="306" spans="2:5" ht="15">
      <c r="B306" s="2" t="str">
        <f>CONCATENATE(IF($A$1=3,G306,IF($A$1=2,F306,E306)))</f>
        <v>(max.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v>
      </c>
      <c r="E306" s="23" t="s">
        <v>195</v>
      </c>
    </row>
    <row r="307" spans="2:5" ht="15">
      <c r="B307" s="2" t="str">
        <f>CONCATENATE(IF($A$1=3,G307,IF($A$1=2,F307,E307)))</f>
        <v>Ermittlung des anrechenbaren Stundenverdienstes siehe Broschüre „Info-Service Schlechtwetterentschädigung“.</v>
      </c>
      <c r="E307" s="23" t="s">
        <v>196</v>
      </c>
    </row>
    <row r="309" spans="1:5" ht="15">
      <c r="A309" s="17" t="str">
        <f>CONCATENATE(IF($A$1=3,G309,IF($A$1=2,F309,E309)))</f>
        <v>Kol. 3: Wöchentliche Arbeitszeit in der AP</v>
      </c>
      <c r="E309" s="23" t="s">
        <v>197</v>
      </c>
    </row>
    <row r="310" spans="1:5" ht="15">
      <c r="A310" s="17" t="str">
        <f>CONCATENATE(IF($A$1=3,G310,IF($A$1=2,F310,E310)))</f>
        <v>Einzutragen ist die individuelle, vertraglich vereinbarte Arbeitszeit je arbeitnehmende Person, ohne allfällige Vorholzeit. Bei unterschiedlich langen Arbeitszeiten innerhalb eines Jahres ist die für die betreffende Abrechnungsperiode gültige Arbeitszeit einzutragen.</v>
      </c>
      <c r="E310" s="23" t="s">
        <v>198</v>
      </c>
    </row>
    <row r="312" spans="1:5" ht="15">
      <c r="A312" s="17" t="str">
        <f>CONCATENATE(IF($A$1=3,G312,IF($A$1=2,F312,E312)))</f>
        <v>Kol. 4: Sollstunden der Abrechnungsperiode inklusive Vorholzeit</v>
      </c>
      <c r="E312" s="23" t="s">
        <v>199</v>
      </c>
    </row>
    <row r="313" spans="1:5" ht="15">
      <c r="A313" s="17" t="str">
        <f>CONCATENATE(IF($A$1=3,G313,IF($A$1=2,F313,E313)))</f>
        <v>Umfasst die Zahltagsperiode eine, zwei oder vier Wochen, so beträgt die Abrechnungsperiode vier Wochen. In allen übrigen Fällen beträgt die Abrechnungsperiode einen Monat.</v>
      </c>
      <c r="E313" s="23" t="s">
        <v>200</v>
      </c>
    </row>
    <row r="315" spans="1:5" ht="15">
      <c r="A315" s="17" t="str">
        <f>CONCATENATE(IF($A$1=3,G315,IF($A$1=2,F315,E315)))</f>
        <v>Kol. 5: Istzeit</v>
      </c>
      <c r="E315" s="23" t="s">
        <v>201</v>
      </c>
    </row>
    <row r="316" spans="1:5" ht="15">
      <c r="A316" s="17" t="str">
        <f>CONCATENATE(IF($A$1=3,G316,IF($A$1=2,F316,E316)))</f>
        <v>Die tatsächlich gearbeiteten Stunden inkl. allfällige in dieser Abrechnungsperiode geleisteten Mehrstunden.</v>
      </c>
      <c r="E316" s="23" t="s">
        <v>202</v>
      </c>
    </row>
    <row r="318" spans="1:5" ht="15">
      <c r="A318" s="17" t="str">
        <f>CONCATENATE(IF($A$1=3,G318,IF($A$1=2,F318,E318)))</f>
        <v>Kol. 6: Bezahlte/unbezahlte Absenzen</v>
      </c>
      <c r="E318" s="23" t="s">
        <v>203</v>
      </c>
    </row>
    <row r="319" spans="1:5" ht="15">
      <c r="A319" s="17" t="str">
        <f>CONCATENATE(IF($A$1=3,G319,IF($A$1=2,F319,E319)))</f>
        <v>Sämtliche bezahlten und unbezahlten Absenzen (Ferien, Feiertage, freiwilliges Fernbleiben von der Arbeit, Krankheit, Unfall, Militärdienst usw.) in Stunden.</v>
      </c>
      <c r="E319" s="23" t="s">
        <v>204</v>
      </c>
    </row>
    <row r="321" spans="1:5" ht="15">
      <c r="A321" s="17" t="str">
        <f>CONCATENATE(IF($A$1=3,G321,IF($A$1=2,F321,E321)))</f>
        <v>Kol. 7: Gleitzeit. Saldo Ende vorhergehende Abrechnungsperiode</v>
      </c>
      <c r="E321" s="23" t="s">
        <v>205</v>
      </c>
    </row>
    <row r="322" spans="1:5" ht="15">
      <c r="A322" s="17" t="str">
        <f>CONCATENATE(IF($A$1=3,G322,IF($A$1=2,F322,E322)))</f>
        <v>Zulässiger Plus-Stundensaldo gemäss betrieblicher Gleitzeitregelung, max. 20 Arbeitsstunden; darüber liegende Stunden gelten als Mehrstunden.</v>
      </c>
      <c r="E322" s="23" t="s">
        <v>206</v>
      </c>
    </row>
    <row r="324" spans="1:5" ht="15">
      <c r="A324" s="17" t="str">
        <f>CONCATENATE(IF($A$1=3,G324,IF($A$1=2,F324,E324)))</f>
        <v>Kol. 7: Gleitzeit. Saldo Ende laufende Abrechnungsperiode</v>
      </c>
      <c r="E324" s="23" t="s">
        <v>207</v>
      </c>
    </row>
    <row r="325" spans="1:5" ht="15">
      <c r="A325" s="17" t="str">
        <f>CONCATENATE(IF($A$1=3,G325,IF($A$1=2,F325,E325)))</f>
        <v>Zulässiger Plus-Stundensaldo gemäss betrieblicher Gleitzeitregelung, max. 20 Arbeitsstunden; darüber liegende Stunden gelten als Mehrstunden.</v>
      </c>
      <c r="E325" s="23" t="s">
        <v>206</v>
      </c>
    </row>
    <row r="327" spans="1:5" ht="15">
      <c r="A327" s="17" t="str">
        <f>CONCATENATE(IF($A$1=3,G327,IF($A$1=2,F327,E327)))</f>
        <v>Kol. 7: Gleitzeit. Differenz mit umgekehrten Vorzeichen</v>
      </c>
      <c r="E327" s="23" t="s">
        <v>208</v>
      </c>
    </row>
    <row r="328" spans="1:5" ht="15">
      <c r="A328" s="17" t="str">
        <f>CONCATENATE(IF($A$1=3,G328,IF($A$1=2,F328,E328)))</f>
        <v>Berechnung: Saldo Ende der vorhergehenden Periode abzüglich Saldo Ende der laufenden Periode.</v>
      </c>
      <c r="E328" s="23" t="s">
        <v>209</v>
      </c>
    </row>
    <row r="330" spans="1:7" ht="15">
      <c r="A330" s="17" t="str">
        <f>CONCATENATE(IF($A$1=3,G330,IF($A$1=2,F330,E330)))</f>
        <v>Ausfallstunden total</v>
      </c>
      <c r="E330" s="23" t="s">
        <v>210</v>
      </c>
      <c r="G330" s="22"/>
    </row>
    <row r="331" spans="1:5" ht="15">
      <c r="A331" s="17" t="str">
        <f>CONCATENATE(IF($A$1=3,G331,IF($A$1=2,F331,E331)))</f>
        <v>Die tatsächlich ausgefallenen wetterbedingten Ausfallstunden der ganzen und halben Tage, für welche eine Zustimmung der kantonalen Amtsstelle vorliegt, höchstens jedoch die Anzahl Stunden, die sich aus folgender Berechnung ergeben: Kol. 4 abzüglich des Totals von Kol. 5, 6, 7 (Differenz).</v>
      </c>
      <c r="E331" s="23" t="s">
        <v>211</v>
      </c>
    </row>
    <row r="332" ht="15">
      <c r="G332" s="28"/>
    </row>
    <row r="333" spans="1:5" ht="15">
      <c r="A333" s="17" t="str">
        <f>CONCATENATE(IF($A$1=3,G333,IF($A$1=2,F333,E333)))</f>
        <v>Kol. 8: Saldo der ausbezahlten und noch nicht ausbezahlten Mehrstunden aus den Vormonaten</v>
      </c>
      <c r="E333" s="23" t="s">
        <v>212</v>
      </c>
    </row>
    <row r="334" spans="1:5" ht="15">
      <c r="A334" s="17" t="str">
        <f>CONCATENATE(IF($A$1=3,G334,IF($A$1=2,F334,E334)))</f>
        <v>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Mehrstundensaldi, die nicht vollständig durch die anrechenbaren Ausfallstunden ausgeglichen werden können, sind auf die nächste Abrechnungsperiode vorzutragen.</v>
      </c>
      <c r="E334" s="23" t="s">
        <v>213</v>
      </c>
    </row>
    <row r="336" spans="1:5" ht="15">
      <c r="A336" s="17" t="str">
        <f>CONCATENATE(IF($A$1=3,G336,IF($A$1=2,F336,E336)))</f>
        <v>Kol. 9: Anrechenbare Ausfallstunden</v>
      </c>
      <c r="E336" s="23" t="s">
        <v>214</v>
      </c>
    </row>
    <row r="337" spans="1:5" ht="15">
      <c r="A337" s="17" t="str">
        <f>CONCATENATE(IF($A$1=3,G337,IF($A$1=2,F337,E337)))</f>
        <v>Die anrechenbaren Ausfallstunden reduzieren sich um die Mehrstundensaldi (Kol. 8)</v>
      </c>
      <c r="E337" s="23" t="s">
        <v>215</v>
      </c>
    </row>
    <row r="338" ht="15">
      <c r="B338" s="2">
        <f>CONCATENATE(IF($A$1=3,G338,IF($A$1=2,F338,E338)))</f>
      </c>
    </row>
    <row r="339" spans="1:5" ht="15">
      <c r="A339" s="17" t="str">
        <f>CONCATENATE(IF($A$1=3,G339,IF($A$1=2,F339,E339)))</f>
        <v>Kol. 10: Verdienstausfall 100 %</v>
      </c>
      <c r="E339" s="23" t="s">
        <v>216</v>
      </c>
    </row>
    <row r="340" spans="1:5" ht="15">
      <c r="A340" s="17" t="str">
        <f>CONCATENATE(IF($A$1=3,G340,IF($A$1=2,F340,E340)))</f>
        <v>Multiplikation der Kol. 9 mit Kol. 2. Das Total dieser Kolonne wird um das Total des Verdienstes aus Zwischenbeschäftigung reduziert und diese Differenz mit 6,05% multipliziert, was die Vergütung der Arbeitgeberbeiträge an die AHV/IV/EO/ALV ergibt. Diese Vergütung wird zum Total der Kol. 13 hinzugezählt.</v>
      </c>
      <c r="E340" s="23" t="s">
        <v>217</v>
      </c>
    </row>
    <row r="341" ht="15">
      <c r="A341" s="17"/>
    </row>
    <row r="342" spans="1:5" ht="15">
      <c r="A342" s="17" t="str">
        <f>CONCATENATE(IF($A$1=3,G342,IF($A$1=2,F342,E342)))</f>
        <v>Kol. 11: Verdienstausfall 80 %</v>
      </c>
      <c r="E342" s="23" t="s">
        <v>218</v>
      </c>
    </row>
    <row r="343" spans="1:5" ht="15">
      <c r="A343" s="17" t="str">
        <f>CONCATENATE(IF($A$1=3,G343,IF($A$1=2,F343,E343)))</f>
        <v>Die Schlechtwetterentschädigung beträgt für jede arbeitnehmende Person 80% des Verdienstausfalles.</v>
      </c>
      <c r="E343" s="23" t="s">
        <v>219</v>
      </c>
    </row>
    <row r="345" spans="1:5" ht="15">
      <c r="A345" s="17" t="str">
        <f>CONCATENATE(IF($A$1=3,G345,IF($A$1=2,F345,E345)))</f>
        <v>Verdienst Zwischenbeschäftigung</v>
      </c>
      <c r="E345" s="23" t="s">
        <v>220</v>
      </c>
    </row>
    <row r="346" spans="1:5" ht="15">
      <c r="A346" s="17" t="str">
        <f>CONCATENATE(B346,CHAR(13),CHAR(13),B347,CHAR(13),CHAR(13),B348,CHAR(13),B349,CHAR(13),B350,CHAR(13),B351)</f>
        <v>Als Einkommen aus Zwischenbeschäftigung gilt jeder Verdienst aus unselbständiger oder selbständiger Tätigkeit, den ein Abeitnehmer während seines Arbeitsausfalles zusätzlich erzielt.
Der Arbeitgeber der Zwischenbeschäftigung hat dem ursprünglichen Arbeitgeber monatlich das Einkommen aus Zwischenbeschäftigung mitzuteilen (Art. 41 AVIG).
Anrechenbarer Verdienstausfall 80% (Kol. 11 der Abrechnung)
'+ Verdienst aus Zwischenbeschäftigung (brutto)
-  Verdienstausfall 100% (Kol. 10 der Abrechnung)
= Kürzung von Kol. 13 der Abrechnung.</v>
      </c>
      <c r="B346" s="2" t="str">
        <f aca="true" t="shared" si="6" ref="B346:B351">CONCATENATE(IF($A$1=3,G346,IF($A$1=2,F346,E346)))</f>
        <v>Als Einkommen aus Zwischenbeschäftigung gilt jeder Verdienst aus unselbständiger oder selbständiger Tätigkeit, den ein Abeitnehmer während seines Arbeitsausfalles zusätzlich erzielt.</v>
      </c>
      <c r="E346" s="22" t="s">
        <v>221</v>
      </c>
    </row>
    <row r="347" spans="2:5" ht="15">
      <c r="B347" s="2" t="str">
        <f t="shared" si="6"/>
        <v>Der Arbeitgeber der Zwischenbeschäftigung hat dem ursprünglichen Arbeitgeber monatlich das Einkommen aus Zwischenbeschäftigung mitzuteilen (Art. 41 AVIG).</v>
      </c>
      <c r="E347" s="23" t="s">
        <v>222</v>
      </c>
    </row>
    <row r="348" spans="2:5" ht="15">
      <c r="B348" s="2" t="str">
        <f t="shared" si="6"/>
        <v>Anrechenbarer Verdienstausfall 80% (Kol. 11 der Abrechnung)</v>
      </c>
      <c r="E348" s="23" t="s">
        <v>223</v>
      </c>
    </row>
    <row r="349" spans="2:5" ht="15">
      <c r="B349" s="2" t="str">
        <f t="shared" si="6"/>
        <v>'+ Verdienst aus Zwischenbeschäftigung (brutto)</v>
      </c>
      <c r="E349" s="23" t="s">
        <v>224</v>
      </c>
    </row>
    <row r="350" spans="2:7" ht="15">
      <c r="B350" s="2" t="str">
        <f t="shared" si="6"/>
        <v>-  Verdienstausfall 100% (Kol. 10 der Abrechnung)</v>
      </c>
      <c r="E350" s="29" t="s">
        <v>225</v>
      </c>
      <c r="F350" s="29"/>
      <c r="G350" s="29"/>
    </row>
    <row r="351" spans="2:7" ht="15">
      <c r="B351" s="2" t="str">
        <f t="shared" si="6"/>
        <v>= Kürzung von Kol. 13 der Abrechnung.</v>
      </c>
      <c r="E351" s="29" t="s">
        <v>226</v>
      </c>
      <c r="F351" s="29"/>
      <c r="G351" s="29"/>
    </row>
    <row r="353" spans="1:5" ht="15">
      <c r="A353" s="17" t="str">
        <f>CONCATENATE(IF($A$1=3,G353,IF($A$1=2,F353,E353)))</f>
        <v>Kol. 12: Abzug Karenztage 80 %</v>
      </c>
      <c r="E353" s="23" t="s">
        <v>227</v>
      </c>
    </row>
    <row r="354" spans="1:5" ht="15">
      <c r="A354" s="17" t="str">
        <f>CONCATENATE(IF($A$1=3,G354,IF($A$1=2,F354,E354)))</f>
        <v>Karenzzeit zulasten des Arbeitgebers.</v>
      </c>
      <c r="E354" s="23" t="s">
        <v>228</v>
      </c>
    </row>
    <row r="356" spans="1:5" ht="15">
      <c r="A356" s="17" t="str">
        <f>CONCATENATE(IF($A$1=3,G356,IF($A$1=2,F356,E356)))</f>
        <v>Kol. 13: Beantragte Vergütung</v>
      </c>
      <c r="E356" s="23" t="s">
        <v>229</v>
      </c>
    </row>
    <row r="357" spans="1:5" ht="15">
      <c r="A357" s="17" t="str">
        <f>CONCATENATE(IF($A$1=3,G357,IF($A$1=2,F357,E357)))</f>
        <v>Sofern alle Voraussetzungen erfüllt sind, vergütet die Kasse den Betrag der sich aus der Subtraktion der Kol. 12 und des Abzugs aus Zwischenbeschäftigung von der Kol. 11 ergibt. Zum Total dieser Kolonne wird die Vergütung der Arbeitgeberbeiträge an AHV/IV/EO/ALV hinzugezählt.</v>
      </c>
      <c r="E357" s="23" t="s">
        <v>230</v>
      </c>
    </row>
    <row r="359" ht="15">
      <c r="A359" s="17"/>
    </row>
    <row r="360" ht="15">
      <c r="A360" s="17"/>
    </row>
    <row r="362" ht="15">
      <c r="A362" s="17"/>
    </row>
    <row r="363" ht="15">
      <c r="A363" s="17"/>
    </row>
    <row r="365" ht="15">
      <c r="A365" s="17"/>
    </row>
    <row r="366" ht="15">
      <c r="A366" s="17"/>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Leibacher</dc:creator>
  <cp:keywords/>
  <dc:description/>
  <cp:lastModifiedBy>Silvano Beretta</cp:lastModifiedBy>
  <cp:lastPrinted>2023-03-31T14:27:21Z</cp:lastPrinted>
  <dcterms:created xsi:type="dcterms:W3CDTF">2015-06-05T18:19:34Z</dcterms:created>
  <dcterms:modified xsi:type="dcterms:W3CDTF">2023-05-08T13:45:48Z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0x0101002A64EC32AAF3FC45AAF4AFE0788CD14D012A00E74E43AE080EF6489EE4A143D8168F15</vt:lpwstr>
  </property>
  <property fmtid="{D5CDD505-2E9C-101B-9397-08002B2CF9AE}" pid="3" name="_dlc_policyId">
    <vt:lpwstr>/sites/704-ASALfutur/Freigegebene Dokumente</vt:lpwstr>
  </property>
  <property fmtid="{D5CDD505-2E9C-101B-9397-08002B2CF9AE}" pid="4" name="ItemRetentionFormula">
    <vt:lpwstr>&lt;formula id="Microsoft.Office.RecordsManagement.PolicyFeatures.Expiration.Formula.BuiltIn"&gt;&lt;number&gt;730&lt;/number&gt;&lt;property&gt;Modified&lt;/property&gt;&lt;propertyId&gt;28cf69c5-fa48-462a-b5cd-27b6f9d2bd5f&lt;/propertyId&gt;&lt;period&gt;days&lt;/period&gt;&lt;/formula&gt;</vt:lpwstr>
  </property>
  <property fmtid="{D5CDD505-2E9C-101B-9397-08002B2CF9AE}" pid="5" name="MediaServiceImageTags">
    <vt:lpwstr/>
  </property>
  <property fmtid="{D5CDD505-2E9C-101B-9397-08002B2CF9AE}" pid="6" name="Hermes-Project sponsor">
    <vt:lpwstr>Schärli Oliver</vt:lpwstr>
  </property>
  <property fmtid="{D5CDD505-2E9C-101B-9397-08002B2CF9AE}" pid="7" name="_Version">
    <vt:lpwstr/>
  </property>
  <property fmtid="{D5CDD505-2E9C-101B-9397-08002B2CF9AE}" pid="8" name="Hermes-Classification">
    <vt:lpwstr>Intern</vt:lpwstr>
  </property>
  <property fmtid="{D5CDD505-2E9C-101B-9397-08002B2CF9AE}" pid="9" name="Hermes-Result">
    <vt:lpwstr/>
  </property>
  <property fmtid="{D5CDD505-2E9C-101B-9397-08002B2CF9AE}" pid="10" name="Hermes-Status">
    <vt:lpwstr>In Arbeit</vt:lpwstr>
  </property>
  <property fmtid="{D5CDD505-2E9C-101B-9397-08002B2CF9AE}" pid="11" name="IconOverlay">
    <vt:lpwstr/>
  </property>
  <property fmtid="{D5CDD505-2E9C-101B-9397-08002B2CF9AE}" pid="12" name="Hermes-Phase">
    <vt:lpwstr>3;#</vt:lpwstr>
  </property>
  <property fmtid="{D5CDD505-2E9C-101B-9397-08002B2CF9AE}" pid="13" name="Hermes-Module">
    <vt:lpwstr>8;#</vt:lpwstr>
  </property>
  <property fmtid="{D5CDD505-2E9C-101B-9397-08002B2CF9AE}" pid="14" name="A_PoC">
    <vt:lpwstr/>
  </property>
  <property fmtid="{D5CDD505-2E9C-101B-9397-08002B2CF9AE}" pid="15" name="Hermes-Project name">
    <vt:lpwstr>ASALfutur</vt:lpwstr>
  </property>
  <property fmtid="{D5CDD505-2E9C-101B-9397-08002B2CF9AE}" pid="16" name="Hermes-Project manager">
    <vt:lpwstr>Volz Rainer</vt:lpwstr>
  </property>
  <property fmtid="{D5CDD505-2E9C-101B-9397-08002B2CF9AE}" pid="17" name="_dlc_ExpireDateSaved">
    <vt:lpwstr/>
  </property>
  <property fmtid="{D5CDD505-2E9C-101B-9397-08002B2CF9AE}" pid="18" name="_dlc_ExpireDate">
    <vt:lpwstr>2025-03-30T16:47:57Z</vt:lpwstr>
  </property>
</Properties>
</file>