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C:\temp\Lieferungen_Inputdoks\Korrekturen_20230201\Überarbeitet\"/>
    </mc:Choice>
  </mc:AlternateContent>
  <xr:revisionPtr revIDLastSave="0" documentId="13_ncr:1_{3060818C-59F8-4502-8FF9-473C80267442}" xr6:coauthVersionLast="47" xr6:coauthVersionMax="47" xr10:uidLastSave="{00000000-0000-0000-0000-000000000000}"/>
  <workbookProtection workbookAlgorithmName="SHA-512" workbookHashValue="k6+gE5EXJoEBh76+Dxk3KUBM1gHdT931DZMG5JQMn4zIq7qe6ewBOGXvT4p7UnNK84vxaLR16DCpQIeZWOpRFg==" workbookSaltValue="nZCjyWX/pKiJbMAfAt43Gw==" workbookSpinCount="100000" lockStructure="1"/>
  <bookViews>
    <workbookView xWindow="-120" yWindow="-120" windowWidth="29040" windowHeight="15840" tabRatio="710" xr2:uid="{00000000-000D-0000-FFFF-FFFF00000000}"/>
  </bookViews>
  <sheets>
    <sheet name="1042Xi Istruzioni" sheetId="13" r:id="rId1"/>
    <sheet name="1042Ai Domanda" sheetId="1" r:id="rId2"/>
    <sheet name="1042Bi Dati di base lav." sheetId="2" r:id="rId3"/>
    <sheet name="1042Ci Ore perse fattori stag." sheetId="5" r:id="rId4"/>
    <sheet name="1042Di Rapporto" sheetId="8" r:id="rId5"/>
    <sheet name="1042Ei Calcolo" sheetId="6" r:id="rId6"/>
    <sheet name="Hilfsdaten" sheetId="4" state="hidden" r:id="rId7"/>
    <sheet name="Übersetzungstexte" sheetId="3" state="hidden" r:id="rId8"/>
  </sheets>
  <externalReferences>
    <externalReference r:id="rId9"/>
    <externalReference r:id="rId10"/>
  </externalReferences>
  <definedNames>
    <definedName name="_xlnm.Print_Area" localSheetId="1">'1042Ai Domanda'!$A$1:$M$48</definedName>
    <definedName name="_xlnm.Print_Area" localSheetId="2">'1042Bi Dati di base lav.'!$A$1:$AG$220</definedName>
    <definedName name="_xlnm.Print_Area" localSheetId="3">'1042Ci Ore perse fattori stag.'!$A$1:$AO$267</definedName>
    <definedName name="_xlnm.Print_Area" localSheetId="4">'1042Di Rapporto'!$A$1:$BE$243</definedName>
    <definedName name="_xlnm.Print_Area" localSheetId="5">'1042Ei Calcolo'!$A$1:$X$217</definedName>
    <definedName name="_xlnm.Print_Area" localSheetId="0">'1042Xi Istruzioni'!$A$1:$D$184</definedName>
    <definedName name="_xlnm.Print_Titles" localSheetId="2">'1042Bi Dati di base lav.'!$4:$6</definedName>
    <definedName name="_xlnm.Print_Titles" localSheetId="3">'1042Ci Ore perse fattori stag.'!$10:$10</definedName>
    <definedName name="_xlnm.Print_Titles" localSheetId="4">'1042Di Rapporto'!$4:$5</definedName>
    <definedName name="_xlnm.Print_Titles" localSheetId="5">'1042Ei Calcolo'!$8:$10</definedName>
    <definedName name="MAnzahl">#REF!</definedName>
    <definedName name="Stand">'[1]Parameter &amp; Prozesse'!$A$3:$A$14</definedName>
    <definedName name="Status_LO">'[1]Parameter &amp; Prozesse'!$A$18:$A$30</definedName>
    <definedName name="t_art">[2]Parameter!$B$7:$B$9</definedName>
    <definedName name="t_JN">[2]Parameter!$B$13</definedName>
    <definedName name="t_komplexität">[2]Parameter!$B$18:$B$20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 r="A39" i="5" l="1"/>
  <c r="B39" i="5"/>
  <c r="C39" i="5"/>
  <c r="P39" i="5" s="1"/>
  <c r="S39" i="5"/>
  <c r="A40" i="5"/>
  <c r="B40" i="5"/>
  <c r="C40" i="5"/>
  <c r="S40" i="5"/>
  <c r="N40" i="5" s="1"/>
  <c r="W40" i="5" s="1"/>
  <c r="A41" i="5"/>
  <c r="B41" i="5"/>
  <c r="C41" i="5"/>
  <c r="P41" i="5" s="1"/>
  <c r="R41" i="5"/>
  <c r="I41" i="5" s="1"/>
  <c r="S41" i="5"/>
  <c r="N41" i="5" s="1"/>
  <c r="A42" i="5"/>
  <c r="B42" i="5"/>
  <c r="C42" i="5"/>
  <c r="P42" i="5" s="1"/>
  <c r="S42" i="5"/>
  <c r="N42" i="5" s="1"/>
  <c r="Y42" i="5" s="1"/>
  <c r="A43" i="5"/>
  <c r="B43" i="5"/>
  <c r="C43" i="5"/>
  <c r="P43" i="5" s="1"/>
  <c r="S43" i="5"/>
  <c r="N43" i="5" s="1"/>
  <c r="Y43" i="5" s="1"/>
  <c r="A44" i="5"/>
  <c r="B44" i="5"/>
  <c r="C44" i="5"/>
  <c r="P44" i="5" s="1"/>
  <c r="S44" i="5"/>
  <c r="N44" i="5" s="1"/>
  <c r="Y44" i="5" s="1"/>
  <c r="A45" i="5"/>
  <c r="B45" i="5"/>
  <c r="C45" i="5"/>
  <c r="S45" i="5"/>
  <c r="N45" i="5" s="1"/>
  <c r="A46" i="5"/>
  <c r="B46" i="5"/>
  <c r="C46" i="5"/>
  <c r="P46" i="5" s="1"/>
  <c r="S46" i="5"/>
  <c r="N46" i="5" s="1"/>
  <c r="W46" i="5" s="1"/>
  <c r="A47" i="5"/>
  <c r="B47" i="5"/>
  <c r="C47" i="5"/>
  <c r="P47" i="5" s="1"/>
  <c r="S47" i="5"/>
  <c r="N47" i="5" s="1"/>
  <c r="W47" i="5" s="1"/>
  <c r="A48" i="5"/>
  <c r="B48" i="5"/>
  <c r="C48" i="5"/>
  <c r="R48" i="5" s="1"/>
  <c r="I48" i="5" s="1"/>
  <c r="U48" i="5" s="1"/>
  <c r="S48" i="5"/>
  <c r="N48" i="5" s="1"/>
  <c r="A49" i="5"/>
  <c r="B49" i="5"/>
  <c r="C49" i="5"/>
  <c r="P49" i="5" s="1"/>
  <c r="R49" i="5"/>
  <c r="I49" i="5" s="1"/>
  <c r="S49" i="5"/>
  <c r="N49" i="5" s="1"/>
  <c r="Y49" i="5" s="1"/>
  <c r="A50" i="5"/>
  <c r="B50" i="5"/>
  <c r="C50" i="5"/>
  <c r="S50" i="5"/>
  <c r="N50" i="5" s="1"/>
  <c r="A51" i="5"/>
  <c r="B51" i="5"/>
  <c r="C51" i="5"/>
  <c r="P51" i="5" s="1"/>
  <c r="S51" i="5"/>
  <c r="N51" i="5" s="1"/>
  <c r="Y51" i="5" s="1"/>
  <c r="A52" i="5"/>
  <c r="B52" i="5"/>
  <c r="C52" i="5"/>
  <c r="S52" i="5"/>
  <c r="N52" i="5" s="1"/>
  <c r="A53" i="5"/>
  <c r="B53" i="5"/>
  <c r="C53" i="5"/>
  <c r="S53" i="5"/>
  <c r="N53" i="5" s="1"/>
  <c r="Y53" i="5" s="1"/>
  <c r="A54" i="5"/>
  <c r="B54" i="5"/>
  <c r="C54" i="5"/>
  <c r="S54" i="5"/>
  <c r="N54" i="5" s="1"/>
  <c r="A55" i="5"/>
  <c r="B55" i="5"/>
  <c r="C55" i="5"/>
  <c r="P55" i="5" s="1"/>
  <c r="S55" i="5"/>
  <c r="N55" i="5" s="1"/>
  <c r="Y55" i="5" s="1"/>
  <c r="A56" i="5"/>
  <c r="B56" i="5"/>
  <c r="C56" i="5"/>
  <c r="S56" i="5"/>
  <c r="N56" i="5" s="1"/>
  <c r="A57" i="5"/>
  <c r="B57" i="5"/>
  <c r="C57" i="5"/>
  <c r="P57" i="5" s="1"/>
  <c r="S57" i="5"/>
  <c r="N57" i="5" s="1"/>
  <c r="A58" i="5"/>
  <c r="B58" i="5"/>
  <c r="C58" i="5"/>
  <c r="S58" i="5"/>
  <c r="N58" i="5" s="1"/>
  <c r="A59" i="5"/>
  <c r="B59" i="5"/>
  <c r="C59" i="5"/>
  <c r="S59" i="5"/>
  <c r="N59" i="5" s="1"/>
  <c r="Y59" i="5" s="1"/>
  <c r="A60" i="5"/>
  <c r="B60" i="5"/>
  <c r="C60" i="5"/>
  <c r="S60" i="5"/>
  <c r="N60" i="5" s="1"/>
  <c r="Y60" i="5" s="1"/>
  <c r="A61" i="5"/>
  <c r="B61" i="5"/>
  <c r="C61" i="5"/>
  <c r="P61" i="5" s="1"/>
  <c r="R61" i="5"/>
  <c r="I61" i="5" s="1"/>
  <c r="T61" i="5" s="1"/>
  <c r="S61" i="5"/>
  <c r="N61" i="5" s="1"/>
  <c r="Y61" i="5" s="1"/>
  <c r="A62" i="5"/>
  <c r="B62" i="5"/>
  <c r="C62" i="5"/>
  <c r="S62" i="5"/>
  <c r="N62" i="5" s="1"/>
  <c r="X62" i="5" s="1"/>
  <c r="A63" i="5"/>
  <c r="B63" i="5"/>
  <c r="C63" i="5"/>
  <c r="S63" i="5"/>
  <c r="N63" i="5" s="1"/>
  <c r="A64" i="5"/>
  <c r="B64" i="5"/>
  <c r="C64" i="5"/>
  <c r="S64" i="5"/>
  <c r="N64" i="5" s="1"/>
  <c r="A65" i="5"/>
  <c r="B65" i="5"/>
  <c r="C65" i="5"/>
  <c r="P65" i="5" s="1"/>
  <c r="S65" i="5"/>
  <c r="N65" i="5" s="1"/>
  <c r="A66" i="5"/>
  <c r="B66" i="5"/>
  <c r="C66" i="5"/>
  <c r="S66" i="5"/>
  <c r="N66" i="5" s="1"/>
  <c r="A67" i="5"/>
  <c r="B67" i="5"/>
  <c r="C67" i="5"/>
  <c r="P67" i="5" s="1"/>
  <c r="R67" i="5"/>
  <c r="I67" i="5" s="1"/>
  <c r="S67" i="5"/>
  <c r="N67" i="5" s="1"/>
  <c r="Y67" i="5" s="1"/>
  <c r="A68" i="5"/>
  <c r="B68" i="5"/>
  <c r="C68" i="5"/>
  <c r="S68" i="5"/>
  <c r="N68" i="5" s="1"/>
  <c r="A69" i="5"/>
  <c r="B69" i="5"/>
  <c r="C69" i="5"/>
  <c r="S69" i="5"/>
  <c r="N69" i="5" s="1"/>
  <c r="Y69" i="5" s="1"/>
  <c r="A70" i="5"/>
  <c r="B70" i="5"/>
  <c r="C70" i="5"/>
  <c r="N70" i="5"/>
  <c r="S70" i="5"/>
  <c r="A71" i="5"/>
  <c r="B71" i="5"/>
  <c r="C71" i="5"/>
  <c r="S71" i="5"/>
  <c r="N71" i="5" s="1"/>
  <c r="Y71" i="5" s="1"/>
  <c r="A72" i="5"/>
  <c r="B72" i="5"/>
  <c r="C72" i="5"/>
  <c r="S72" i="5"/>
  <c r="N72" i="5" s="1"/>
  <c r="X72" i="5" s="1"/>
  <c r="A73" i="5"/>
  <c r="B73" i="5"/>
  <c r="C73" i="5"/>
  <c r="P73" i="5" s="1"/>
  <c r="S73" i="5"/>
  <c r="N73" i="5" s="1"/>
  <c r="A74" i="5"/>
  <c r="B74" i="5"/>
  <c r="C74" i="5"/>
  <c r="S74" i="5"/>
  <c r="N74" i="5" s="1"/>
  <c r="A75" i="5"/>
  <c r="B75" i="5"/>
  <c r="C75" i="5"/>
  <c r="S75" i="5"/>
  <c r="N75" i="5" s="1"/>
  <c r="Y75" i="5" s="1"/>
  <c r="A76" i="5"/>
  <c r="B76" i="5"/>
  <c r="C76" i="5"/>
  <c r="S76" i="5"/>
  <c r="N76" i="5" s="1"/>
  <c r="Y76" i="5" s="1"/>
  <c r="A77" i="5"/>
  <c r="B77" i="5"/>
  <c r="C77" i="5"/>
  <c r="P77" i="5" s="1"/>
  <c r="S77" i="5"/>
  <c r="N77" i="5" s="1"/>
  <c r="Y77" i="5" s="1"/>
  <c r="A78" i="5"/>
  <c r="B78" i="5"/>
  <c r="C78" i="5"/>
  <c r="S78" i="5"/>
  <c r="N78" i="5" s="1"/>
  <c r="A79" i="5"/>
  <c r="B79" i="5"/>
  <c r="C79" i="5"/>
  <c r="S79" i="5"/>
  <c r="N79" i="5" s="1"/>
  <c r="Y79" i="5" s="1"/>
  <c r="A80" i="5"/>
  <c r="B80" i="5"/>
  <c r="C80" i="5"/>
  <c r="S80" i="5"/>
  <c r="N80" i="5" s="1"/>
  <c r="W80" i="5" s="1"/>
  <c r="A81" i="5"/>
  <c r="B81" i="5"/>
  <c r="C81" i="5"/>
  <c r="P81" i="5" s="1"/>
  <c r="S81" i="5"/>
  <c r="N81" i="5" s="1"/>
  <c r="X81" i="5" s="1"/>
  <c r="A82" i="5"/>
  <c r="B82" i="5"/>
  <c r="C82" i="5"/>
  <c r="R82" i="5" s="1"/>
  <c r="I82" i="5" s="1"/>
  <c r="S82" i="5"/>
  <c r="N82" i="5" s="1"/>
  <c r="Y82" i="5" s="1"/>
  <c r="A83" i="5"/>
  <c r="B83" i="5"/>
  <c r="C83" i="5"/>
  <c r="S83" i="5"/>
  <c r="N83" i="5" s="1"/>
  <c r="W83" i="5" s="1"/>
  <c r="A84" i="5"/>
  <c r="B84" i="5"/>
  <c r="C84" i="5"/>
  <c r="S84" i="5"/>
  <c r="N84" i="5" s="1"/>
  <c r="A85" i="5"/>
  <c r="B85" i="5"/>
  <c r="C85" i="5"/>
  <c r="S85" i="5"/>
  <c r="N85" i="5" s="1"/>
  <c r="A86" i="5"/>
  <c r="B86" i="5"/>
  <c r="C86" i="5"/>
  <c r="R86" i="5" s="1"/>
  <c r="I86" i="5" s="1"/>
  <c r="T86" i="5" s="1"/>
  <c r="S86" i="5"/>
  <c r="N86" i="5" s="1"/>
  <c r="Y86" i="5" s="1"/>
  <c r="A87" i="5"/>
  <c r="B87" i="5"/>
  <c r="C87" i="5"/>
  <c r="S87" i="5"/>
  <c r="N87" i="5" s="1"/>
  <c r="A88" i="5"/>
  <c r="B88" i="5"/>
  <c r="C88" i="5"/>
  <c r="R88" i="5" s="1"/>
  <c r="I88" i="5" s="1"/>
  <c r="T88" i="5" s="1"/>
  <c r="S88" i="5"/>
  <c r="N88" i="5" s="1"/>
  <c r="A89" i="5"/>
  <c r="B89" i="5"/>
  <c r="C89" i="5"/>
  <c r="S89" i="5"/>
  <c r="N89" i="5" s="1"/>
  <c r="A90" i="5"/>
  <c r="B90" i="5"/>
  <c r="C90" i="5"/>
  <c r="R90" i="5" s="1"/>
  <c r="I90" i="5" s="1"/>
  <c r="S90" i="5"/>
  <c r="N90" i="5" s="1"/>
  <c r="A91" i="5"/>
  <c r="B91" i="5"/>
  <c r="C91" i="5"/>
  <c r="S91" i="5"/>
  <c r="N91" i="5" s="1"/>
  <c r="A92" i="5"/>
  <c r="B92" i="5"/>
  <c r="C92" i="5"/>
  <c r="S92" i="5"/>
  <c r="N92" i="5" s="1"/>
  <c r="A93" i="5"/>
  <c r="B93" i="5"/>
  <c r="C93" i="5"/>
  <c r="S93" i="5"/>
  <c r="N93" i="5" s="1"/>
  <c r="A94" i="5"/>
  <c r="B94" i="5"/>
  <c r="C94" i="5"/>
  <c r="R94" i="5" s="1"/>
  <c r="I94" i="5" s="1"/>
  <c r="S94" i="5"/>
  <c r="N94" i="5" s="1"/>
  <c r="Y94" i="5" s="1"/>
  <c r="A95" i="5"/>
  <c r="B95" i="5"/>
  <c r="C95" i="5"/>
  <c r="R95" i="5" s="1"/>
  <c r="I95" i="5" s="1"/>
  <c r="S95" i="5"/>
  <c r="N95" i="5" s="1"/>
  <c r="W95" i="5" s="1"/>
  <c r="A96" i="5"/>
  <c r="B96" i="5"/>
  <c r="C96" i="5"/>
  <c r="R96" i="5" s="1"/>
  <c r="I96" i="5" s="1"/>
  <c r="V96" i="5" s="1"/>
  <c r="S96" i="5"/>
  <c r="N96" i="5" s="1"/>
  <c r="X96" i="5" s="1"/>
  <c r="A97" i="5"/>
  <c r="B97" i="5"/>
  <c r="C97" i="5"/>
  <c r="R97" i="5" s="1"/>
  <c r="I97" i="5" s="1"/>
  <c r="V97" i="5" s="1"/>
  <c r="S97" i="5"/>
  <c r="N97" i="5" s="1"/>
  <c r="W97" i="5" s="1"/>
  <c r="A98" i="5"/>
  <c r="B98" i="5"/>
  <c r="C98" i="5"/>
  <c r="R98" i="5" s="1"/>
  <c r="I98" i="5" s="1"/>
  <c r="V98" i="5" s="1"/>
  <c r="S98" i="5"/>
  <c r="N98" i="5" s="1"/>
  <c r="A99" i="5"/>
  <c r="B99" i="5"/>
  <c r="C99" i="5"/>
  <c r="R99" i="5" s="1"/>
  <c r="I99" i="5" s="1"/>
  <c r="V99" i="5" s="1"/>
  <c r="S99" i="5"/>
  <c r="N99" i="5" s="1"/>
  <c r="W99" i="5" s="1"/>
  <c r="A100" i="5"/>
  <c r="B100" i="5"/>
  <c r="C100" i="5"/>
  <c r="R100" i="5" s="1"/>
  <c r="I100" i="5" s="1"/>
  <c r="V100" i="5" s="1"/>
  <c r="P100" i="5"/>
  <c r="S100" i="5"/>
  <c r="N100" i="5" s="1"/>
  <c r="A101" i="5"/>
  <c r="B101" i="5"/>
  <c r="C101" i="5"/>
  <c r="S101" i="5"/>
  <c r="N101" i="5" s="1"/>
  <c r="W101" i="5" s="1"/>
  <c r="A102" i="5"/>
  <c r="B102" i="5"/>
  <c r="C102" i="5"/>
  <c r="S102" i="5"/>
  <c r="N102" i="5" s="1"/>
  <c r="X102" i="5" s="1"/>
  <c r="A103" i="5"/>
  <c r="B103" i="5"/>
  <c r="C103" i="5"/>
  <c r="R103" i="5" s="1"/>
  <c r="I103" i="5" s="1"/>
  <c r="V103" i="5" s="1"/>
  <c r="S103" i="5"/>
  <c r="N103" i="5" s="1"/>
  <c r="A104" i="5"/>
  <c r="B104" i="5"/>
  <c r="C104" i="5"/>
  <c r="R104" i="5" s="1"/>
  <c r="I104" i="5" s="1"/>
  <c r="V104" i="5" s="1"/>
  <c r="S104" i="5"/>
  <c r="N104" i="5" s="1"/>
  <c r="W104" i="5" s="1"/>
  <c r="A105" i="5"/>
  <c r="B105" i="5"/>
  <c r="C105" i="5"/>
  <c r="R105" i="5" s="1"/>
  <c r="I105" i="5" s="1"/>
  <c r="V105" i="5" s="1"/>
  <c r="S105" i="5"/>
  <c r="N105" i="5" s="1"/>
  <c r="W105" i="5" s="1"/>
  <c r="T105" i="5"/>
  <c r="U105" i="5"/>
  <c r="A106" i="5"/>
  <c r="B106" i="5"/>
  <c r="C106" i="5"/>
  <c r="R106" i="5" s="1"/>
  <c r="I106" i="5" s="1"/>
  <c r="V106" i="5" s="1"/>
  <c r="S106" i="5"/>
  <c r="N106" i="5" s="1"/>
  <c r="X106" i="5" s="1"/>
  <c r="A107" i="5"/>
  <c r="B107" i="5"/>
  <c r="C107" i="5"/>
  <c r="P107" i="5" s="1"/>
  <c r="S107" i="5"/>
  <c r="N107" i="5" s="1"/>
  <c r="W107" i="5" s="1"/>
  <c r="A108" i="5"/>
  <c r="B108" i="5"/>
  <c r="C108" i="5"/>
  <c r="S108" i="5"/>
  <c r="N108" i="5" s="1"/>
  <c r="Y108" i="5"/>
  <c r="A109" i="5"/>
  <c r="B109" i="5"/>
  <c r="C109" i="5"/>
  <c r="P109" i="5" s="1"/>
  <c r="S109" i="5"/>
  <c r="N109" i="5" s="1"/>
  <c r="Y109" i="5" s="1"/>
  <c r="A110" i="5"/>
  <c r="B110" i="5"/>
  <c r="C110" i="5"/>
  <c r="R110" i="5" s="1"/>
  <c r="I110" i="5" s="1"/>
  <c r="S110" i="5"/>
  <c r="N110" i="5" s="1"/>
  <c r="W110" i="5" s="1"/>
  <c r="A111" i="5"/>
  <c r="B111" i="5"/>
  <c r="C111" i="5"/>
  <c r="S111" i="5"/>
  <c r="N111" i="5" s="1"/>
  <c r="A112" i="5"/>
  <c r="B112" i="5"/>
  <c r="C112" i="5"/>
  <c r="S112" i="5"/>
  <c r="N112" i="5" s="1"/>
  <c r="W112" i="5" s="1"/>
  <c r="A113" i="5"/>
  <c r="B113" i="5"/>
  <c r="C113" i="5"/>
  <c r="P113" i="5" s="1"/>
  <c r="S113" i="5"/>
  <c r="N113" i="5" s="1"/>
  <c r="Y113" i="5" s="1"/>
  <c r="A114" i="5"/>
  <c r="B114" i="5"/>
  <c r="C114" i="5"/>
  <c r="S114" i="5"/>
  <c r="N114" i="5" s="1"/>
  <c r="W114" i="5" s="1"/>
  <c r="A115" i="5"/>
  <c r="B115" i="5"/>
  <c r="C115" i="5"/>
  <c r="P115" i="5" s="1"/>
  <c r="S115" i="5"/>
  <c r="N115" i="5" s="1"/>
  <c r="A116" i="5"/>
  <c r="B116" i="5"/>
  <c r="C116" i="5"/>
  <c r="S116" i="5"/>
  <c r="N116" i="5" s="1"/>
  <c r="W116" i="5" s="1"/>
  <c r="A117" i="5"/>
  <c r="B117" i="5"/>
  <c r="C117" i="5"/>
  <c r="S117" i="5"/>
  <c r="N117" i="5" s="1"/>
  <c r="A118" i="5"/>
  <c r="B118" i="5"/>
  <c r="C118" i="5"/>
  <c r="S118" i="5"/>
  <c r="N118" i="5" s="1"/>
  <c r="W118" i="5" s="1"/>
  <c r="A119" i="5"/>
  <c r="B119" i="5"/>
  <c r="C119" i="5"/>
  <c r="S119" i="5"/>
  <c r="N119" i="5" s="1"/>
  <c r="A120" i="5"/>
  <c r="B120" i="5"/>
  <c r="C120" i="5"/>
  <c r="S120" i="5"/>
  <c r="N120" i="5" s="1"/>
  <c r="A121" i="5"/>
  <c r="B121" i="5"/>
  <c r="C121" i="5"/>
  <c r="S121" i="5"/>
  <c r="N121" i="5" s="1"/>
  <c r="A122" i="5"/>
  <c r="B122" i="5"/>
  <c r="C122" i="5"/>
  <c r="P122" i="5" s="1"/>
  <c r="S122" i="5"/>
  <c r="N122" i="5" s="1"/>
  <c r="A123" i="5"/>
  <c r="B123" i="5"/>
  <c r="C123" i="5"/>
  <c r="S123" i="5"/>
  <c r="N123" i="5" s="1"/>
  <c r="X123" i="5" s="1"/>
  <c r="A124" i="5"/>
  <c r="B124" i="5"/>
  <c r="C124" i="5"/>
  <c r="S124" i="5"/>
  <c r="A125" i="5"/>
  <c r="B125" i="5"/>
  <c r="C125" i="5"/>
  <c r="P125" i="5" s="1"/>
  <c r="S125" i="5"/>
  <c r="N125" i="5" s="1"/>
  <c r="A126" i="5"/>
  <c r="B126" i="5"/>
  <c r="C126" i="5"/>
  <c r="R126" i="5" s="1"/>
  <c r="I126" i="5" s="1"/>
  <c r="S126" i="5"/>
  <c r="N126" i="5" s="1"/>
  <c r="A127" i="5"/>
  <c r="B127" i="5"/>
  <c r="C127" i="5"/>
  <c r="P127" i="5" s="1"/>
  <c r="R127" i="5"/>
  <c r="S127" i="5"/>
  <c r="N127" i="5" s="1"/>
  <c r="A128" i="5"/>
  <c r="B128" i="5"/>
  <c r="C128" i="5"/>
  <c r="P128" i="5" s="1"/>
  <c r="S128" i="5"/>
  <c r="N128" i="5" s="1"/>
  <c r="A129" i="5"/>
  <c r="B129" i="5"/>
  <c r="C129" i="5"/>
  <c r="P129" i="5"/>
  <c r="R129" i="5"/>
  <c r="I129" i="5" s="1"/>
  <c r="S129" i="5"/>
  <c r="N129" i="5" s="1"/>
  <c r="A130" i="5"/>
  <c r="B130" i="5"/>
  <c r="C130" i="5"/>
  <c r="P130" i="5" s="1"/>
  <c r="R130" i="5"/>
  <c r="I130" i="5" s="1"/>
  <c r="S130" i="5"/>
  <c r="N130" i="5" s="1"/>
  <c r="A131" i="5"/>
  <c r="B131" i="5"/>
  <c r="C131" i="5"/>
  <c r="P131" i="5" s="1"/>
  <c r="S131" i="5"/>
  <c r="N131" i="5" s="1"/>
  <c r="A132" i="5"/>
  <c r="B132" i="5"/>
  <c r="C132" i="5"/>
  <c r="N132" i="5"/>
  <c r="P132" i="5"/>
  <c r="S132" i="5"/>
  <c r="A133" i="5"/>
  <c r="B133" i="5"/>
  <c r="C133" i="5"/>
  <c r="P133" i="5" s="1"/>
  <c r="S133" i="5"/>
  <c r="N133" i="5" s="1"/>
  <c r="W133" i="5" s="1"/>
  <c r="A134" i="5"/>
  <c r="B134" i="5"/>
  <c r="C134" i="5"/>
  <c r="P134" i="5" s="1"/>
  <c r="S134" i="5"/>
  <c r="N134" i="5" s="1"/>
  <c r="Y134" i="5" s="1"/>
  <c r="A135" i="5"/>
  <c r="B135" i="5"/>
  <c r="C135" i="5"/>
  <c r="P135" i="5" s="1"/>
  <c r="S135" i="5"/>
  <c r="N135" i="5" s="1"/>
  <c r="A136" i="5"/>
  <c r="B136" i="5"/>
  <c r="C136" i="5"/>
  <c r="P136" i="5" s="1"/>
  <c r="S136" i="5"/>
  <c r="N136" i="5" s="1"/>
  <c r="A137" i="5"/>
  <c r="B137" i="5"/>
  <c r="C137" i="5"/>
  <c r="P137" i="5" s="1"/>
  <c r="S137" i="5"/>
  <c r="N137" i="5" s="1"/>
  <c r="Y137" i="5" s="1"/>
  <c r="A138" i="5"/>
  <c r="B138" i="5"/>
  <c r="C138" i="5"/>
  <c r="P138" i="5" s="1"/>
  <c r="S138" i="5"/>
  <c r="N138" i="5" s="1"/>
  <c r="A139" i="5"/>
  <c r="B139" i="5"/>
  <c r="C139" i="5"/>
  <c r="S139" i="5"/>
  <c r="N139" i="5" s="1"/>
  <c r="Y139" i="5" s="1"/>
  <c r="A140" i="5"/>
  <c r="B140" i="5"/>
  <c r="C140" i="5"/>
  <c r="P140" i="5" s="1"/>
  <c r="S140" i="5"/>
  <c r="N140" i="5" s="1"/>
  <c r="A141" i="5"/>
  <c r="B141" i="5"/>
  <c r="C141" i="5"/>
  <c r="P141" i="5" s="1"/>
  <c r="S141" i="5"/>
  <c r="N141" i="5" s="1"/>
  <c r="X141" i="5" s="1"/>
  <c r="A142" i="5"/>
  <c r="B142" i="5"/>
  <c r="C142" i="5"/>
  <c r="P142" i="5" s="1"/>
  <c r="S142" i="5"/>
  <c r="N142" i="5" s="1"/>
  <c r="Y142" i="5" s="1"/>
  <c r="A143" i="5"/>
  <c r="B143" i="5"/>
  <c r="C143" i="5"/>
  <c r="P143" i="5" s="1"/>
  <c r="S143" i="5"/>
  <c r="N143" i="5" s="1"/>
  <c r="W143" i="5" s="1"/>
  <c r="A144" i="5"/>
  <c r="B144" i="5"/>
  <c r="C144" i="5"/>
  <c r="N144" i="5"/>
  <c r="P144" i="5"/>
  <c r="R144" i="5"/>
  <c r="S144" i="5"/>
  <c r="A145" i="5"/>
  <c r="B145" i="5"/>
  <c r="C145" i="5"/>
  <c r="P145" i="5" s="1"/>
  <c r="S145" i="5"/>
  <c r="N145" i="5" s="1"/>
  <c r="Y145" i="5" s="1"/>
  <c r="A146" i="5"/>
  <c r="B146" i="5"/>
  <c r="C146" i="5"/>
  <c r="P146" i="5" s="1"/>
  <c r="N146" i="5"/>
  <c r="W146" i="5" s="1"/>
  <c r="S146" i="5"/>
  <c r="A147" i="5"/>
  <c r="B147" i="5"/>
  <c r="C147" i="5"/>
  <c r="P147" i="5" s="1"/>
  <c r="S147" i="5"/>
  <c r="N147" i="5" s="1"/>
  <c r="A148" i="5"/>
  <c r="B148" i="5"/>
  <c r="C148" i="5"/>
  <c r="R148" i="5" s="1"/>
  <c r="I148" i="5" s="1"/>
  <c r="S148" i="5"/>
  <c r="N148" i="5" s="1"/>
  <c r="A149" i="5"/>
  <c r="B149" i="5"/>
  <c r="C149" i="5"/>
  <c r="R149" i="5" s="1"/>
  <c r="I149" i="5" s="1"/>
  <c r="T149" i="5" s="1"/>
  <c r="S149" i="5"/>
  <c r="N149" i="5" s="1"/>
  <c r="A150" i="5"/>
  <c r="B150" i="5"/>
  <c r="C150" i="5"/>
  <c r="S150" i="5"/>
  <c r="N150" i="5" s="1"/>
  <c r="Y150" i="5" s="1"/>
  <c r="A151" i="5"/>
  <c r="B151" i="5"/>
  <c r="C151" i="5"/>
  <c r="S151" i="5"/>
  <c r="N151" i="5" s="1"/>
  <c r="W151" i="5" s="1"/>
  <c r="A152" i="5"/>
  <c r="B152" i="5"/>
  <c r="C152" i="5"/>
  <c r="P152" i="5" s="1"/>
  <c r="S152" i="5"/>
  <c r="N152" i="5" s="1"/>
  <c r="A153" i="5"/>
  <c r="B153" i="5"/>
  <c r="C153" i="5"/>
  <c r="P153" i="5" s="1"/>
  <c r="S153" i="5"/>
  <c r="N153" i="5" s="1"/>
  <c r="Y153" i="5" s="1"/>
  <c r="A154" i="5"/>
  <c r="B154" i="5"/>
  <c r="C154" i="5"/>
  <c r="P154" i="5" s="1"/>
  <c r="R154" i="5"/>
  <c r="I154" i="5" s="1"/>
  <c r="S154" i="5"/>
  <c r="N154" i="5" s="1"/>
  <c r="A155" i="5"/>
  <c r="B155" i="5"/>
  <c r="C155" i="5"/>
  <c r="S155" i="5"/>
  <c r="N155" i="5" s="1"/>
  <c r="A156" i="5"/>
  <c r="B156" i="5"/>
  <c r="C156" i="5"/>
  <c r="P156" i="5" s="1"/>
  <c r="S156" i="5"/>
  <c r="N156" i="5" s="1"/>
  <c r="A157" i="5"/>
  <c r="B157" i="5"/>
  <c r="C157" i="5"/>
  <c r="P157" i="5" s="1"/>
  <c r="R157" i="5"/>
  <c r="I157" i="5" s="1"/>
  <c r="S157" i="5"/>
  <c r="N157" i="5" s="1"/>
  <c r="X157" i="5" s="1"/>
  <c r="A158" i="5"/>
  <c r="B158" i="5"/>
  <c r="C158" i="5"/>
  <c r="P158" i="5" s="1"/>
  <c r="S158" i="5"/>
  <c r="N158" i="5" s="1"/>
  <c r="A159" i="5"/>
  <c r="B159" i="5"/>
  <c r="C159" i="5"/>
  <c r="P159" i="5" s="1"/>
  <c r="S159" i="5"/>
  <c r="N159" i="5" s="1"/>
  <c r="X159" i="5" s="1"/>
  <c r="A160" i="5"/>
  <c r="B160" i="5"/>
  <c r="C160" i="5"/>
  <c r="P160" i="5" s="1"/>
  <c r="S160" i="5"/>
  <c r="N160" i="5" s="1"/>
  <c r="A161" i="5"/>
  <c r="B161" i="5"/>
  <c r="C161" i="5"/>
  <c r="P161" i="5" s="1"/>
  <c r="R161" i="5"/>
  <c r="I161" i="5" s="1"/>
  <c r="V161" i="5" s="1"/>
  <c r="S161" i="5"/>
  <c r="N161" i="5" s="1"/>
  <c r="X161" i="5" s="1"/>
  <c r="A162" i="5"/>
  <c r="B162" i="5"/>
  <c r="C162" i="5"/>
  <c r="P162" i="5" s="1"/>
  <c r="S162" i="5"/>
  <c r="N162" i="5" s="1"/>
  <c r="A163" i="5"/>
  <c r="B163" i="5"/>
  <c r="C163" i="5"/>
  <c r="P163" i="5" s="1"/>
  <c r="S163" i="5"/>
  <c r="N163" i="5" s="1"/>
  <c r="X163" i="5" s="1"/>
  <c r="A164" i="5"/>
  <c r="B164" i="5"/>
  <c r="C164" i="5"/>
  <c r="P164" i="5" s="1"/>
  <c r="S164" i="5"/>
  <c r="N164" i="5" s="1"/>
  <c r="A165" i="5"/>
  <c r="B165" i="5"/>
  <c r="C165" i="5"/>
  <c r="P165" i="5" s="1"/>
  <c r="S165" i="5"/>
  <c r="N165" i="5" s="1"/>
  <c r="X165" i="5" s="1"/>
  <c r="A166" i="5"/>
  <c r="B166" i="5"/>
  <c r="C166" i="5"/>
  <c r="P166" i="5" s="1"/>
  <c r="S166" i="5"/>
  <c r="N166" i="5" s="1"/>
  <c r="A167" i="5"/>
  <c r="B167" i="5"/>
  <c r="C167" i="5"/>
  <c r="P167" i="5" s="1"/>
  <c r="S167" i="5"/>
  <c r="N167" i="5" s="1"/>
  <c r="A168" i="5"/>
  <c r="B168" i="5"/>
  <c r="C168" i="5"/>
  <c r="P168" i="5" s="1"/>
  <c r="S168" i="5"/>
  <c r="N168" i="5" s="1"/>
  <c r="A169" i="5"/>
  <c r="B169" i="5"/>
  <c r="C169" i="5"/>
  <c r="S169" i="5"/>
  <c r="N169" i="5" s="1"/>
  <c r="X169" i="5" s="1"/>
  <c r="A170" i="5"/>
  <c r="B170" i="5"/>
  <c r="C170" i="5"/>
  <c r="S170" i="5"/>
  <c r="N170" i="5" s="1"/>
  <c r="X170" i="5" s="1"/>
  <c r="A171" i="5"/>
  <c r="B171" i="5"/>
  <c r="C171" i="5"/>
  <c r="P171" i="5" s="1"/>
  <c r="S171" i="5"/>
  <c r="N171" i="5" s="1"/>
  <c r="A172" i="5"/>
  <c r="B172" i="5"/>
  <c r="C172" i="5"/>
  <c r="P172" i="5" s="1"/>
  <c r="S172" i="5"/>
  <c r="N172" i="5" s="1"/>
  <c r="A173" i="5"/>
  <c r="B173" i="5"/>
  <c r="C173" i="5"/>
  <c r="P173" i="5" s="1"/>
  <c r="S173" i="5"/>
  <c r="N173" i="5" s="1"/>
  <c r="X173" i="5" s="1"/>
  <c r="A174" i="5"/>
  <c r="B174" i="5"/>
  <c r="C174" i="5"/>
  <c r="P174" i="5" s="1"/>
  <c r="S174" i="5"/>
  <c r="N174" i="5" s="1"/>
  <c r="A175" i="5"/>
  <c r="B175" i="5"/>
  <c r="C175" i="5"/>
  <c r="P175" i="5" s="1"/>
  <c r="S175" i="5"/>
  <c r="N175" i="5" s="1"/>
  <c r="A176" i="5"/>
  <c r="B176" i="5"/>
  <c r="C176" i="5"/>
  <c r="P176" i="5" s="1"/>
  <c r="S176" i="5"/>
  <c r="N176" i="5" s="1"/>
  <c r="A177" i="5"/>
  <c r="B177" i="5"/>
  <c r="C177" i="5"/>
  <c r="P177" i="5" s="1"/>
  <c r="S177" i="5"/>
  <c r="N177" i="5" s="1"/>
  <c r="A178" i="5"/>
  <c r="B178" i="5"/>
  <c r="C178" i="5"/>
  <c r="P178" i="5" s="1"/>
  <c r="S178" i="5"/>
  <c r="N178" i="5" s="1"/>
  <c r="A179" i="5"/>
  <c r="B179" i="5"/>
  <c r="C179" i="5"/>
  <c r="P179" i="5" s="1"/>
  <c r="S179" i="5"/>
  <c r="N179" i="5" s="1"/>
  <c r="A180" i="5"/>
  <c r="B180" i="5"/>
  <c r="C180" i="5"/>
  <c r="P180" i="5" s="1"/>
  <c r="S180" i="5"/>
  <c r="N180" i="5" s="1"/>
  <c r="X180" i="5" s="1"/>
  <c r="A181" i="5"/>
  <c r="B181" i="5"/>
  <c r="C181" i="5"/>
  <c r="P181" i="5" s="1"/>
  <c r="S181" i="5"/>
  <c r="N181" i="5" s="1"/>
  <c r="A182" i="5"/>
  <c r="B182" i="5"/>
  <c r="C182" i="5"/>
  <c r="P182" i="5" s="1"/>
  <c r="S182" i="5"/>
  <c r="N182" i="5" s="1"/>
  <c r="A183" i="5"/>
  <c r="B183" i="5"/>
  <c r="C183" i="5"/>
  <c r="P183" i="5" s="1"/>
  <c r="S183" i="5"/>
  <c r="N183" i="5" s="1"/>
  <c r="A184" i="5"/>
  <c r="B184" i="5"/>
  <c r="C184" i="5"/>
  <c r="P184" i="5" s="1"/>
  <c r="S184" i="5"/>
  <c r="N184" i="5" s="1"/>
  <c r="A185" i="5"/>
  <c r="B185" i="5"/>
  <c r="C185" i="5"/>
  <c r="S185" i="5"/>
  <c r="N185" i="5" s="1"/>
  <c r="X185" i="5" s="1"/>
  <c r="A186" i="5"/>
  <c r="B186" i="5"/>
  <c r="C186" i="5"/>
  <c r="P186" i="5" s="1"/>
  <c r="S186" i="5"/>
  <c r="N186" i="5" s="1"/>
  <c r="X186" i="5" s="1"/>
  <c r="A187" i="5"/>
  <c r="B187" i="5"/>
  <c r="C187" i="5"/>
  <c r="P187" i="5" s="1"/>
  <c r="R187" i="5"/>
  <c r="I187" i="5" s="1"/>
  <c r="T187" i="5" s="1"/>
  <c r="S187" i="5"/>
  <c r="N187" i="5" s="1"/>
  <c r="A188" i="5"/>
  <c r="B188" i="5"/>
  <c r="C188" i="5"/>
  <c r="R188" i="5" s="1"/>
  <c r="I188" i="5" s="1"/>
  <c r="V188" i="5" s="1"/>
  <c r="N188" i="5"/>
  <c r="S188" i="5"/>
  <c r="A189" i="5"/>
  <c r="B189" i="5"/>
  <c r="C189" i="5"/>
  <c r="S189" i="5"/>
  <c r="N189" i="5" s="1"/>
  <c r="A190" i="5"/>
  <c r="B190" i="5"/>
  <c r="C190" i="5"/>
  <c r="S190" i="5"/>
  <c r="N190" i="5" s="1"/>
  <c r="A191" i="5"/>
  <c r="B191" i="5"/>
  <c r="C191" i="5"/>
  <c r="S191" i="5"/>
  <c r="N191" i="5" s="1"/>
  <c r="A192" i="5"/>
  <c r="B192" i="5"/>
  <c r="C192" i="5"/>
  <c r="S192" i="5"/>
  <c r="N192" i="5" s="1"/>
  <c r="A193" i="5"/>
  <c r="B193" i="5"/>
  <c r="C193" i="5"/>
  <c r="S193" i="5"/>
  <c r="N193" i="5" s="1"/>
  <c r="A194" i="5"/>
  <c r="B194" i="5"/>
  <c r="C194" i="5"/>
  <c r="S194" i="5"/>
  <c r="N194" i="5" s="1"/>
  <c r="A195" i="5"/>
  <c r="B195" i="5"/>
  <c r="C195" i="5"/>
  <c r="S195" i="5"/>
  <c r="N195" i="5" s="1"/>
  <c r="A196" i="5"/>
  <c r="B196" i="5"/>
  <c r="C196" i="5"/>
  <c r="S196" i="5"/>
  <c r="N196" i="5" s="1"/>
  <c r="A197" i="5"/>
  <c r="B197" i="5"/>
  <c r="C197" i="5"/>
  <c r="S197" i="5"/>
  <c r="N197" i="5" s="1"/>
  <c r="A198" i="5"/>
  <c r="B198" i="5"/>
  <c r="C198" i="5"/>
  <c r="P198" i="5" s="1"/>
  <c r="S198" i="5"/>
  <c r="N198" i="5" s="1"/>
  <c r="A199" i="5"/>
  <c r="B199" i="5"/>
  <c r="C199" i="5"/>
  <c r="P199" i="5" s="1"/>
  <c r="S199" i="5"/>
  <c r="N199" i="5" s="1"/>
  <c r="A200" i="5"/>
  <c r="B200" i="5"/>
  <c r="C200" i="5"/>
  <c r="R200" i="5" s="1"/>
  <c r="I200" i="5" s="1"/>
  <c r="T200" i="5" s="1"/>
  <c r="P200" i="5"/>
  <c r="S200" i="5"/>
  <c r="N200" i="5" s="1"/>
  <c r="A201" i="5"/>
  <c r="B201" i="5"/>
  <c r="C201" i="5"/>
  <c r="P201" i="5" s="1"/>
  <c r="S201" i="5"/>
  <c r="N201" i="5" s="1"/>
  <c r="A202" i="5"/>
  <c r="B202" i="5"/>
  <c r="C202" i="5"/>
  <c r="P202" i="5"/>
  <c r="R202" i="5"/>
  <c r="I202" i="5" s="1"/>
  <c r="V202" i="5" s="1"/>
  <c r="S202" i="5"/>
  <c r="N202" i="5" s="1"/>
  <c r="A203" i="5"/>
  <c r="B203" i="5"/>
  <c r="C203" i="5"/>
  <c r="P203" i="5" s="1"/>
  <c r="R203" i="5"/>
  <c r="I203" i="5" s="1"/>
  <c r="S203" i="5"/>
  <c r="N203" i="5" s="1"/>
  <c r="A204" i="5"/>
  <c r="B204" i="5"/>
  <c r="C204" i="5"/>
  <c r="R204" i="5" s="1"/>
  <c r="I204" i="5" s="1"/>
  <c r="P204" i="5"/>
  <c r="S204" i="5"/>
  <c r="N204" i="5" s="1"/>
  <c r="A205" i="5"/>
  <c r="B205" i="5"/>
  <c r="C205" i="5"/>
  <c r="P205" i="5"/>
  <c r="S205" i="5"/>
  <c r="N205" i="5" s="1"/>
  <c r="A206" i="5"/>
  <c r="B206" i="5"/>
  <c r="C206" i="5"/>
  <c r="S206" i="5"/>
  <c r="N206" i="5" s="1"/>
  <c r="A207" i="5"/>
  <c r="B207" i="5"/>
  <c r="C207" i="5"/>
  <c r="S207" i="5"/>
  <c r="N207" i="5" s="1"/>
  <c r="A208" i="5"/>
  <c r="B208" i="5"/>
  <c r="C208" i="5"/>
  <c r="S208" i="5"/>
  <c r="N208" i="5" s="1"/>
  <c r="A209" i="5"/>
  <c r="B209" i="5"/>
  <c r="C209" i="5"/>
  <c r="S209" i="5"/>
  <c r="N209" i="5" s="1"/>
  <c r="A210" i="5"/>
  <c r="B210" i="5"/>
  <c r="C210" i="5"/>
  <c r="P210" i="5" s="1"/>
  <c r="S210" i="5"/>
  <c r="N210" i="5" s="1"/>
  <c r="A211" i="5"/>
  <c r="B211" i="5"/>
  <c r="C211" i="5"/>
  <c r="P211" i="5" s="1"/>
  <c r="S211" i="5"/>
  <c r="N211" i="5" s="1"/>
  <c r="A14" i="5"/>
  <c r="B14" i="5"/>
  <c r="C14" i="5"/>
  <c r="P14" i="5" s="1"/>
  <c r="S14" i="5"/>
  <c r="N14" i="5" s="1"/>
  <c r="A15" i="5"/>
  <c r="B15" i="5"/>
  <c r="C15" i="5"/>
  <c r="P15" i="5" s="1"/>
  <c r="S15" i="5"/>
  <c r="N15" i="5" s="1"/>
  <c r="A16" i="5"/>
  <c r="B16" i="5"/>
  <c r="C16" i="5"/>
  <c r="R16" i="5" s="1"/>
  <c r="I16" i="5" s="1"/>
  <c r="S16" i="5"/>
  <c r="N16" i="5" s="1"/>
  <c r="A17" i="5"/>
  <c r="B17" i="5"/>
  <c r="C17" i="5"/>
  <c r="S17" i="5"/>
  <c r="N17" i="5" s="1"/>
  <c r="A18" i="5"/>
  <c r="B18" i="5"/>
  <c r="C18" i="5"/>
  <c r="P18" i="5" s="1"/>
  <c r="S18" i="5"/>
  <c r="N18" i="5" s="1"/>
  <c r="A19" i="5"/>
  <c r="B19" i="5"/>
  <c r="C19" i="5"/>
  <c r="P19" i="5" s="1"/>
  <c r="S19" i="5"/>
  <c r="N19" i="5" s="1"/>
  <c r="A20" i="5"/>
  <c r="B20" i="5"/>
  <c r="C20" i="5"/>
  <c r="P20" i="5" s="1"/>
  <c r="R20" i="5"/>
  <c r="S20" i="5"/>
  <c r="N20" i="5" s="1"/>
  <c r="A21" i="5"/>
  <c r="B21" i="5"/>
  <c r="C21" i="5"/>
  <c r="P21" i="5" s="1"/>
  <c r="S21" i="5"/>
  <c r="N21" i="5" s="1"/>
  <c r="A22" i="5"/>
  <c r="B22" i="5"/>
  <c r="C22" i="5"/>
  <c r="P22" i="5" s="1"/>
  <c r="S22" i="5"/>
  <c r="N22" i="5" s="1"/>
  <c r="A23" i="5"/>
  <c r="B23" i="5"/>
  <c r="C23" i="5"/>
  <c r="P23" i="5" s="1"/>
  <c r="S23" i="5"/>
  <c r="N23" i="5" s="1"/>
  <c r="A24" i="5"/>
  <c r="B24" i="5"/>
  <c r="C24" i="5"/>
  <c r="P24" i="5" s="1"/>
  <c r="S24" i="5"/>
  <c r="N24" i="5" s="1"/>
  <c r="A25" i="5"/>
  <c r="B25" i="5"/>
  <c r="C25" i="5"/>
  <c r="S25" i="5"/>
  <c r="N25" i="5" s="1"/>
  <c r="A26" i="5"/>
  <c r="B26" i="5"/>
  <c r="C26" i="5"/>
  <c r="P26" i="5"/>
  <c r="S26" i="5"/>
  <c r="N26" i="5" s="1"/>
  <c r="A27" i="5"/>
  <c r="B27" i="5"/>
  <c r="C27" i="5"/>
  <c r="R27" i="5" s="1"/>
  <c r="P27" i="5"/>
  <c r="S27" i="5"/>
  <c r="N27" i="5" s="1"/>
  <c r="A28" i="5"/>
  <c r="B28" i="5"/>
  <c r="C28" i="5"/>
  <c r="P28" i="5" s="1"/>
  <c r="S28" i="5"/>
  <c r="N28" i="5" s="1"/>
  <c r="A29" i="5"/>
  <c r="B29" i="5"/>
  <c r="C29" i="5"/>
  <c r="P29" i="5" s="1"/>
  <c r="R29" i="5"/>
  <c r="S29" i="5"/>
  <c r="N29" i="5" s="1"/>
  <c r="A30" i="5"/>
  <c r="B30" i="5"/>
  <c r="C30" i="5"/>
  <c r="P30" i="5" s="1"/>
  <c r="S30" i="5"/>
  <c r="N30" i="5" s="1"/>
  <c r="A31" i="5"/>
  <c r="B31" i="5"/>
  <c r="C31" i="5"/>
  <c r="P31" i="5" s="1"/>
  <c r="S31" i="5"/>
  <c r="N31" i="5" s="1"/>
  <c r="A32" i="5"/>
  <c r="B32" i="5"/>
  <c r="C32" i="5"/>
  <c r="P32" i="5" s="1"/>
  <c r="S32" i="5"/>
  <c r="N32" i="5" s="1"/>
  <c r="A33" i="5"/>
  <c r="B33" i="5"/>
  <c r="C33" i="5"/>
  <c r="S33" i="5"/>
  <c r="N33" i="5" s="1"/>
  <c r="A34" i="5"/>
  <c r="B34" i="5"/>
  <c r="C34" i="5"/>
  <c r="P34" i="5" s="1"/>
  <c r="S34" i="5"/>
  <c r="N34" i="5" s="1"/>
  <c r="A35" i="5"/>
  <c r="B35" i="5"/>
  <c r="C35" i="5"/>
  <c r="P35" i="5" s="1"/>
  <c r="S35" i="5"/>
  <c r="N35" i="5" s="1"/>
  <c r="A36" i="5"/>
  <c r="B36" i="5"/>
  <c r="C36" i="5"/>
  <c r="P36" i="5" s="1"/>
  <c r="R36" i="5"/>
  <c r="S36" i="5"/>
  <c r="N36" i="5" s="1"/>
  <c r="A37" i="5"/>
  <c r="B37" i="5"/>
  <c r="C37" i="5"/>
  <c r="P37" i="5" s="1"/>
  <c r="S37" i="5"/>
  <c r="N37" i="5" s="1"/>
  <c r="A38" i="5"/>
  <c r="B38" i="5"/>
  <c r="C38" i="5"/>
  <c r="P38" i="5" s="1"/>
  <c r="S38" i="5"/>
  <c r="N38" i="5" s="1"/>
  <c r="A111" i="6"/>
  <c r="Y111" i="6" s="1"/>
  <c r="B111" i="6"/>
  <c r="C111" i="6"/>
  <c r="E111" i="6"/>
  <c r="AS111" i="6" s="1"/>
  <c r="F111" i="6"/>
  <c r="G111" i="6"/>
  <c r="H111" i="6"/>
  <c r="I111" i="6"/>
  <c r="L111" i="6"/>
  <c r="AK111" i="6"/>
  <c r="AO111" i="6"/>
  <c r="AT111" i="6"/>
  <c r="A112" i="6"/>
  <c r="B112" i="6"/>
  <c r="C112" i="6"/>
  <c r="E112" i="6"/>
  <c r="AP112" i="6" s="1"/>
  <c r="F112" i="6"/>
  <c r="G112" i="6"/>
  <c r="H112" i="6"/>
  <c r="I112" i="6"/>
  <c r="L112" i="6"/>
  <c r="AK112" i="6"/>
  <c r="AM112" i="6"/>
  <c r="AO112" i="6"/>
  <c r="AT112" i="6"/>
  <c r="A113" i="6"/>
  <c r="Y113" i="6" s="1"/>
  <c r="B113" i="6"/>
  <c r="C113" i="6"/>
  <c r="E113" i="6"/>
  <c r="AO113" i="6" s="1"/>
  <c r="F113" i="6"/>
  <c r="G113" i="6"/>
  <c r="H113" i="6"/>
  <c r="I113" i="6"/>
  <c r="L113" i="6"/>
  <c r="AK113" i="6"/>
  <c r="AS113" i="6"/>
  <c r="AT113" i="6"/>
  <c r="A114" i="6"/>
  <c r="Y114" i="6" s="1"/>
  <c r="B114" i="6"/>
  <c r="C114" i="6"/>
  <c r="E114" i="6"/>
  <c r="AS114" i="6" s="1"/>
  <c r="F114" i="6"/>
  <c r="G114" i="6"/>
  <c r="H114" i="6"/>
  <c r="I114" i="6"/>
  <c r="L114" i="6"/>
  <c r="AK114" i="6"/>
  <c r="AT114" i="6"/>
  <c r="A115" i="6"/>
  <c r="Y115" i="6" s="1"/>
  <c r="B115" i="6"/>
  <c r="C115" i="6"/>
  <c r="E115" i="6"/>
  <c r="AS115" i="6" s="1"/>
  <c r="F115" i="6"/>
  <c r="G115" i="6"/>
  <c r="H115" i="6"/>
  <c r="I115" i="6"/>
  <c r="L115" i="6"/>
  <c r="AK115" i="6"/>
  <c r="AM115" i="6"/>
  <c r="AO115" i="6"/>
  <c r="AP115" i="6"/>
  <c r="AT115" i="6"/>
  <c r="A116" i="6"/>
  <c r="Z116" i="6" s="1"/>
  <c r="J116" i="6" s="1"/>
  <c r="B116" i="6"/>
  <c r="C116" i="6"/>
  <c r="E116" i="6"/>
  <c r="F116" i="6"/>
  <c r="G116" i="6"/>
  <c r="H116" i="6"/>
  <c r="I116" i="6"/>
  <c r="L116" i="6"/>
  <c r="AK116" i="6"/>
  <c r="AT116" i="6"/>
  <c r="A117" i="6"/>
  <c r="B117" i="6"/>
  <c r="C117" i="6"/>
  <c r="E117" i="6"/>
  <c r="AS117" i="6" s="1"/>
  <c r="F117" i="6"/>
  <c r="G117" i="6"/>
  <c r="H117" i="6"/>
  <c r="I117" i="6"/>
  <c r="L117" i="6"/>
  <c r="AK117" i="6"/>
  <c r="AT117" i="6"/>
  <c r="A118" i="6"/>
  <c r="Y118" i="6" s="1"/>
  <c r="B118" i="6"/>
  <c r="C118" i="6"/>
  <c r="E118" i="6"/>
  <c r="AO118" i="6" s="1"/>
  <c r="F118" i="6"/>
  <c r="G118" i="6"/>
  <c r="H118" i="6"/>
  <c r="I118" i="6"/>
  <c r="L118" i="6"/>
  <c r="AK118" i="6"/>
  <c r="AP118" i="6"/>
  <c r="AT118" i="6"/>
  <c r="A119" i="6"/>
  <c r="B119" i="6"/>
  <c r="C119" i="6"/>
  <c r="E119" i="6"/>
  <c r="AS119" i="6" s="1"/>
  <c r="F119" i="6"/>
  <c r="G119" i="6"/>
  <c r="H119" i="6"/>
  <c r="I119" i="6"/>
  <c r="L119" i="6"/>
  <c r="Y119" i="6"/>
  <c r="Z119" i="6"/>
  <c r="J119" i="6" s="1"/>
  <c r="AK119" i="6"/>
  <c r="AM119" i="6"/>
  <c r="AT119" i="6"/>
  <c r="A120" i="6"/>
  <c r="B120" i="6"/>
  <c r="C120" i="6"/>
  <c r="E120" i="6"/>
  <c r="F120" i="6"/>
  <c r="G120" i="6"/>
  <c r="H120" i="6"/>
  <c r="I120" i="6"/>
  <c r="L120" i="6"/>
  <c r="AK120" i="6"/>
  <c r="AT120" i="6"/>
  <c r="A121" i="6"/>
  <c r="Y121" i="6" s="1"/>
  <c r="B121" i="6"/>
  <c r="C121" i="6"/>
  <c r="E121" i="6"/>
  <c r="AO121" i="6" s="1"/>
  <c r="F121" i="6"/>
  <c r="G121" i="6"/>
  <c r="H121" i="6"/>
  <c r="I121" i="6"/>
  <c r="L121" i="6"/>
  <c r="AK121" i="6"/>
  <c r="AT121" i="6"/>
  <c r="A122" i="6"/>
  <c r="B122" i="6"/>
  <c r="C122" i="6"/>
  <c r="E122" i="6"/>
  <c r="AS122" i="6" s="1"/>
  <c r="F122" i="6"/>
  <c r="G122" i="6"/>
  <c r="H122" i="6"/>
  <c r="I122" i="6"/>
  <c r="L122" i="6"/>
  <c r="AK122" i="6"/>
  <c r="AT122" i="6"/>
  <c r="A123" i="6"/>
  <c r="Y123" i="6" s="1"/>
  <c r="B123" i="6"/>
  <c r="C123" i="6"/>
  <c r="E123" i="6"/>
  <c r="AM123" i="6" s="1"/>
  <c r="F123" i="6"/>
  <c r="G123" i="6"/>
  <c r="H123" i="6"/>
  <c r="I123" i="6"/>
  <c r="L123" i="6"/>
  <c r="AK123" i="6"/>
  <c r="AT123" i="6"/>
  <c r="A124" i="6"/>
  <c r="B124" i="6"/>
  <c r="C124" i="6"/>
  <c r="E124" i="6"/>
  <c r="AM124" i="6" s="1"/>
  <c r="F124" i="6"/>
  <c r="G124" i="6"/>
  <c r="H124" i="6"/>
  <c r="I124" i="6"/>
  <c r="L124" i="6"/>
  <c r="Y124" i="6"/>
  <c r="Z124" i="6"/>
  <c r="J124" i="6" s="1"/>
  <c r="AK124" i="6"/>
  <c r="AT124" i="6"/>
  <c r="A125" i="6"/>
  <c r="Y125" i="6" s="1"/>
  <c r="B125" i="6"/>
  <c r="C125" i="6"/>
  <c r="E125" i="6"/>
  <c r="AS125" i="6" s="1"/>
  <c r="F125" i="6"/>
  <c r="G125" i="6"/>
  <c r="H125" i="6"/>
  <c r="I125" i="6"/>
  <c r="L125" i="6"/>
  <c r="AK125" i="6"/>
  <c r="AT125" i="6"/>
  <c r="A126" i="6"/>
  <c r="Y126" i="6" s="1"/>
  <c r="B126" i="6"/>
  <c r="C126" i="6"/>
  <c r="E126" i="6"/>
  <c r="AP126" i="6" s="1"/>
  <c r="F126" i="6"/>
  <c r="G126" i="6"/>
  <c r="H126" i="6"/>
  <c r="I126" i="6"/>
  <c r="L126" i="6"/>
  <c r="AK126" i="6"/>
  <c r="AT126" i="6"/>
  <c r="A127" i="6"/>
  <c r="Z127" i="6" s="1"/>
  <c r="J127" i="6" s="1"/>
  <c r="B127" i="6"/>
  <c r="C127" i="6"/>
  <c r="E127" i="6"/>
  <c r="F127" i="6"/>
  <c r="G127" i="6"/>
  <c r="H127" i="6"/>
  <c r="I127" i="6"/>
  <c r="L127" i="6"/>
  <c r="Y127" i="6"/>
  <c r="AK127" i="6"/>
  <c r="AT127" i="6"/>
  <c r="A128" i="6"/>
  <c r="B128" i="6"/>
  <c r="C128" i="6"/>
  <c r="E128" i="6"/>
  <c r="AP128" i="6" s="1"/>
  <c r="F128" i="6"/>
  <c r="G128" i="6"/>
  <c r="H128" i="6"/>
  <c r="I128" i="6"/>
  <c r="L128" i="6"/>
  <c r="AK128" i="6"/>
  <c r="AS128" i="6"/>
  <c r="AT128" i="6"/>
  <c r="A129" i="6"/>
  <c r="Y129" i="6" s="1"/>
  <c r="B129" i="6"/>
  <c r="C129" i="6"/>
  <c r="E129" i="6"/>
  <c r="AM129" i="6" s="1"/>
  <c r="F129" i="6"/>
  <c r="G129" i="6"/>
  <c r="H129" i="6"/>
  <c r="I129" i="6"/>
  <c r="L129" i="6"/>
  <c r="AK129" i="6"/>
  <c r="AS129" i="6"/>
  <c r="AT129" i="6"/>
  <c r="A130" i="6"/>
  <c r="B130" i="6"/>
  <c r="C130" i="6"/>
  <c r="E130" i="6"/>
  <c r="AP130" i="6" s="1"/>
  <c r="F130" i="6"/>
  <c r="G130" i="6"/>
  <c r="H130" i="6"/>
  <c r="I130" i="6"/>
  <c r="L130" i="6"/>
  <c r="Y130" i="6"/>
  <c r="AK130" i="6"/>
  <c r="AM130" i="6"/>
  <c r="AO130" i="6"/>
  <c r="AT130" i="6"/>
  <c r="A131" i="6"/>
  <c r="Y131" i="6" s="1"/>
  <c r="B131" i="6"/>
  <c r="C131" i="6"/>
  <c r="E131" i="6"/>
  <c r="AM131" i="6" s="1"/>
  <c r="F131" i="6"/>
  <c r="G131" i="6"/>
  <c r="H131" i="6"/>
  <c r="I131" i="6"/>
  <c r="L131" i="6"/>
  <c r="AK131" i="6"/>
  <c r="AS131" i="6"/>
  <c r="AT131" i="6"/>
  <c r="A132" i="6"/>
  <c r="Z132" i="6" s="1"/>
  <c r="J132" i="6" s="1"/>
  <c r="B132" i="6"/>
  <c r="C132" i="6"/>
  <c r="E132" i="6"/>
  <c r="AM132" i="6" s="1"/>
  <c r="F132" i="6"/>
  <c r="G132" i="6"/>
  <c r="H132" i="6"/>
  <c r="I132" i="6"/>
  <c r="L132" i="6"/>
  <c r="AK132" i="6"/>
  <c r="AT132" i="6"/>
  <c r="A133" i="6"/>
  <c r="Y133" i="6" s="1"/>
  <c r="B133" i="6"/>
  <c r="C133" i="6"/>
  <c r="E133" i="6"/>
  <c r="AO133" i="6" s="1"/>
  <c r="F133" i="6"/>
  <c r="G133" i="6"/>
  <c r="H133" i="6"/>
  <c r="I133" i="6"/>
  <c r="L133" i="6"/>
  <c r="Z133" i="6"/>
  <c r="J133" i="6" s="1"/>
  <c r="AK133" i="6"/>
  <c r="AM133" i="6"/>
  <c r="AP133" i="6"/>
  <c r="AT133" i="6"/>
  <c r="A134" i="6"/>
  <c r="Z134" i="6" s="1"/>
  <c r="J134" i="6" s="1"/>
  <c r="B134" i="6"/>
  <c r="C134" i="6"/>
  <c r="E134" i="6"/>
  <c r="AS134" i="6" s="1"/>
  <c r="F134" i="6"/>
  <c r="G134" i="6"/>
  <c r="H134" i="6"/>
  <c r="I134" i="6"/>
  <c r="L134" i="6"/>
  <c r="AK134" i="6"/>
  <c r="AT134" i="6"/>
  <c r="A135" i="6"/>
  <c r="Z135" i="6" s="1"/>
  <c r="J135" i="6" s="1"/>
  <c r="B135" i="6"/>
  <c r="C135" i="6"/>
  <c r="E135" i="6"/>
  <c r="AM135" i="6" s="1"/>
  <c r="F135" i="6"/>
  <c r="G135" i="6"/>
  <c r="H135" i="6"/>
  <c r="I135" i="6"/>
  <c r="L135" i="6"/>
  <c r="AK135" i="6"/>
  <c r="AO135" i="6"/>
  <c r="AT135" i="6"/>
  <c r="A136" i="6"/>
  <c r="B136" i="6"/>
  <c r="C136" i="6"/>
  <c r="E136" i="6"/>
  <c r="AO136" i="6" s="1"/>
  <c r="F136" i="6"/>
  <c r="G136" i="6"/>
  <c r="H136" i="6"/>
  <c r="I136" i="6"/>
  <c r="L136" i="6"/>
  <c r="AK136" i="6"/>
  <c r="AT136" i="6"/>
  <c r="A137" i="6"/>
  <c r="Y137" i="6" s="1"/>
  <c r="B137" i="6"/>
  <c r="C137" i="6"/>
  <c r="E137" i="6"/>
  <c r="AO137" i="6" s="1"/>
  <c r="F137" i="6"/>
  <c r="G137" i="6"/>
  <c r="H137" i="6"/>
  <c r="I137" i="6"/>
  <c r="L137" i="6"/>
  <c r="AK137" i="6"/>
  <c r="AT137" i="6"/>
  <c r="A138" i="6"/>
  <c r="Y138" i="6" s="1"/>
  <c r="B138" i="6"/>
  <c r="C138" i="6"/>
  <c r="E138" i="6"/>
  <c r="AS138" i="6" s="1"/>
  <c r="F138" i="6"/>
  <c r="G138" i="6"/>
  <c r="H138" i="6"/>
  <c r="I138" i="6"/>
  <c r="L138" i="6"/>
  <c r="AK138" i="6"/>
  <c r="AP138" i="6"/>
  <c r="AT138" i="6"/>
  <c r="A139" i="6"/>
  <c r="B139" i="6"/>
  <c r="C139" i="6"/>
  <c r="E139" i="6"/>
  <c r="AM139" i="6" s="1"/>
  <c r="F139" i="6"/>
  <c r="G139" i="6"/>
  <c r="H139" i="6"/>
  <c r="I139" i="6"/>
  <c r="L139" i="6"/>
  <c r="Y139" i="6"/>
  <c r="Z139" i="6"/>
  <c r="J139" i="6" s="1"/>
  <c r="AK139" i="6"/>
  <c r="AT139" i="6"/>
  <c r="A140" i="6"/>
  <c r="Z140" i="6" s="1"/>
  <c r="J140" i="6" s="1"/>
  <c r="B140" i="6"/>
  <c r="C140" i="6"/>
  <c r="E140" i="6"/>
  <c r="F140" i="6"/>
  <c r="G140" i="6"/>
  <c r="H140" i="6"/>
  <c r="I140" i="6"/>
  <c r="L140" i="6"/>
  <c r="AK140" i="6"/>
  <c r="AT140" i="6"/>
  <c r="A141" i="6"/>
  <c r="Y141" i="6" s="1"/>
  <c r="B141" i="6"/>
  <c r="C141" i="6"/>
  <c r="E141" i="6"/>
  <c r="AS141" i="6" s="1"/>
  <c r="F141" i="6"/>
  <c r="G141" i="6"/>
  <c r="H141" i="6"/>
  <c r="I141" i="6"/>
  <c r="L141" i="6"/>
  <c r="Z141" i="6"/>
  <c r="J141" i="6" s="1"/>
  <c r="AK141" i="6"/>
  <c r="AM141" i="6"/>
  <c r="AP141" i="6"/>
  <c r="AT141" i="6"/>
  <c r="A142" i="6"/>
  <c r="Y142" i="6" s="1"/>
  <c r="B142" i="6"/>
  <c r="C142" i="6"/>
  <c r="E142" i="6"/>
  <c r="AO142" i="6" s="1"/>
  <c r="F142" i="6"/>
  <c r="G142" i="6"/>
  <c r="H142" i="6"/>
  <c r="I142" i="6"/>
  <c r="L142" i="6"/>
  <c r="AK142" i="6"/>
  <c r="AT142" i="6"/>
  <c r="A143" i="6"/>
  <c r="Y143" i="6" s="1"/>
  <c r="B143" i="6"/>
  <c r="C143" i="6"/>
  <c r="E143" i="6"/>
  <c r="AM143" i="6" s="1"/>
  <c r="F143" i="6"/>
  <c r="G143" i="6"/>
  <c r="H143" i="6"/>
  <c r="I143" i="6"/>
  <c r="L143" i="6"/>
  <c r="AK143" i="6"/>
  <c r="AT143" i="6"/>
  <c r="A144" i="6"/>
  <c r="B144" i="6"/>
  <c r="C144" i="6"/>
  <c r="E144" i="6"/>
  <c r="AO144" i="6" s="1"/>
  <c r="F144" i="6"/>
  <c r="G144" i="6"/>
  <c r="H144" i="6"/>
  <c r="I144" i="6"/>
  <c r="L144" i="6"/>
  <c r="AK144" i="6"/>
  <c r="AT144" i="6"/>
  <c r="A145" i="6"/>
  <c r="Y145" i="6" s="1"/>
  <c r="B145" i="6"/>
  <c r="C145" i="6"/>
  <c r="E145" i="6"/>
  <c r="AO145" i="6" s="1"/>
  <c r="F145" i="6"/>
  <c r="G145" i="6"/>
  <c r="H145" i="6"/>
  <c r="I145" i="6"/>
  <c r="L145" i="6"/>
  <c r="AK145" i="6"/>
  <c r="AM145" i="6"/>
  <c r="AP145" i="6"/>
  <c r="AT145" i="6"/>
  <c r="A146" i="6"/>
  <c r="Z146" i="6" s="1"/>
  <c r="J146" i="6" s="1"/>
  <c r="B146" i="6"/>
  <c r="C146" i="6"/>
  <c r="E146" i="6"/>
  <c r="AM146" i="6" s="1"/>
  <c r="F146" i="6"/>
  <c r="G146" i="6"/>
  <c r="H146" i="6"/>
  <c r="I146" i="6"/>
  <c r="L146" i="6"/>
  <c r="AK146" i="6"/>
  <c r="AO146" i="6"/>
  <c r="AT146" i="6"/>
  <c r="A147" i="6"/>
  <c r="Z147" i="6" s="1"/>
  <c r="J147" i="6" s="1"/>
  <c r="B147" i="6"/>
  <c r="C147" i="6"/>
  <c r="E147" i="6"/>
  <c r="AP147" i="6" s="1"/>
  <c r="F147" i="6"/>
  <c r="G147" i="6"/>
  <c r="H147" i="6"/>
  <c r="I147" i="6"/>
  <c r="L147" i="6"/>
  <c r="AK147" i="6"/>
  <c r="AS147" i="6"/>
  <c r="AT147" i="6"/>
  <c r="A148" i="6"/>
  <c r="B148" i="6"/>
  <c r="C148" i="6"/>
  <c r="E148" i="6"/>
  <c r="F148" i="6"/>
  <c r="G148" i="6"/>
  <c r="H148" i="6"/>
  <c r="I148" i="6"/>
  <c r="L148" i="6"/>
  <c r="Y148" i="6"/>
  <c r="AK148" i="6"/>
  <c r="AM148" i="6"/>
  <c r="AO148" i="6"/>
  <c r="AT148" i="6"/>
  <c r="A149" i="6"/>
  <c r="B149" i="6"/>
  <c r="C149" i="6"/>
  <c r="E149" i="6"/>
  <c r="AP149" i="6" s="1"/>
  <c r="F149" i="6"/>
  <c r="G149" i="6"/>
  <c r="H149" i="6"/>
  <c r="I149" i="6"/>
  <c r="L149" i="6"/>
  <c r="AK149" i="6"/>
  <c r="AT149" i="6"/>
  <c r="A150" i="6"/>
  <c r="Z150" i="6" s="1"/>
  <c r="J150" i="6" s="1"/>
  <c r="B150" i="6"/>
  <c r="C150" i="6"/>
  <c r="E150" i="6"/>
  <c r="AM150" i="6" s="1"/>
  <c r="F150" i="6"/>
  <c r="G150" i="6"/>
  <c r="H150" i="6"/>
  <c r="I150" i="6"/>
  <c r="L150" i="6"/>
  <c r="Y150" i="6"/>
  <c r="AK150" i="6"/>
  <c r="AT150" i="6"/>
  <c r="A151" i="6"/>
  <c r="Y151" i="6" s="1"/>
  <c r="B151" i="6"/>
  <c r="C151" i="6"/>
  <c r="E151" i="6"/>
  <c r="AM151" i="6" s="1"/>
  <c r="F151" i="6"/>
  <c r="G151" i="6"/>
  <c r="H151" i="6"/>
  <c r="I151" i="6"/>
  <c r="L151" i="6"/>
  <c r="AK151" i="6"/>
  <c r="AO151" i="6"/>
  <c r="AP151" i="6"/>
  <c r="AT151" i="6"/>
  <c r="A152" i="6"/>
  <c r="Y152" i="6" s="1"/>
  <c r="B152" i="6"/>
  <c r="C152" i="6"/>
  <c r="E152" i="6"/>
  <c r="AP152" i="6" s="1"/>
  <c r="F152" i="6"/>
  <c r="G152" i="6"/>
  <c r="H152" i="6"/>
  <c r="I152" i="6"/>
  <c r="L152" i="6"/>
  <c r="AK152" i="6"/>
  <c r="AT152" i="6"/>
  <c r="A153" i="6"/>
  <c r="Y153" i="6" s="1"/>
  <c r="B153" i="6"/>
  <c r="C153" i="6"/>
  <c r="E153" i="6"/>
  <c r="AO153" i="6" s="1"/>
  <c r="F153" i="6"/>
  <c r="G153" i="6"/>
  <c r="H153" i="6"/>
  <c r="I153" i="6"/>
  <c r="L153" i="6"/>
  <c r="AK153" i="6"/>
  <c r="AM153" i="6"/>
  <c r="AT153" i="6"/>
  <c r="A154" i="6"/>
  <c r="Y154" i="6" s="1"/>
  <c r="B154" i="6"/>
  <c r="C154" i="6"/>
  <c r="E154" i="6"/>
  <c r="AO154" i="6" s="1"/>
  <c r="F154" i="6"/>
  <c r="G154" i="6"/>
  <c r="H154" i="6"/>
  <c r="I154" i="6"/>
  <c r="L154" i="6"/>
  <c r="AK154" i="6"/>
  <c r="AP154" i="6"/>
  <c r="AT154" i="6"/>
  <c r="A155" i="6"/>
  <c r="B155" i="6"/>
  <c r="C155" i="6"/>
  <c r="E155" i="6"/>
  <c r="AM155" i="6" s="1"/>
  <c r="F155" i="6"/>
  <c r="G155" i="6"/>
  <c r="H155" i="6"/>
  <c r="I155" i="6"/>
  <c r="L155" i="6"/>
  <c r="AK155" i="6"/>
  <c r="AT155" i="6"/>
  <c r="A156" i="6"/>
  <c r="Y156" i="6" s="1"/>
  <c r="B156" i="6"/>
  <c r="C156" i="6"/>
  <c r="E156" i="6"/>
  <c r="AP156" i="6" s="1"/>
  <c r="F156" i="6"/>
  <c r="G156" i="6"/>
  <c r="H156" i="6"/>
  <c r="I156" i="6"/>
  <c r="L156" i="6"/>
  <c r="AK156" i="6"/>
  <c r="AM156" i="6"/>
  <c r="AO156" i="6"/>
  <c r="AT156" i="6"/>
  <c r="A157" i="6"/>
  <c r="Z157" i="6" s="1"/>
  <c r="J157" i="6" s="1"/>
  <c r="B157" i="6"/>
  <c r="C157" i="6"/>
  <c r="E157" i="6"/>
  <c r="AM157" i="6" s="1"/>
  <c r="F157" i="6"/>
  <c r="G157" i="6"/>
  <c r="H157" i="6"/>
  <c r="I157" i="6"/>
  <c r="L157" i="6"/>
  <c r="AK157" i="6"/>
  <c r="AT157" i="6"/>
  <c r="A158" i="6"/>
  <c r="Y158" i="6" s="1"/>
  <c r="B158" i="6"/>
  <c r="C158" i="6"/>
  <c r="E158" i="6"/>
  <c r="AS158" i="6" s="1"/>
  <c r="F158" i="6"/>
  <c r="G158" i="6"/>
  <c r="H158" i="6"/>
  <c r="I158" i="6"/>
  <c r="L158" i="6"/>
  <c r="AK158" i="6"/>
  <c r="AM158" i="6"/>
  <c r="AT158" i="6"/>
  <c r="A159" i="6"/>
  <c r="Y159" i="6" s="1"/>
  <c r="B159" i="6"/>
  <c r="C159" i="6"/>
  <c r="E159" i="6"/>
  <c r="AP159" i="6" s="1"/>
  <c r="F159" i="6"/>
  <c r="G159" i="6"/>
  <c r="H159" i="6"/>
  <c r="I159" i="6"/>
  <c r="L159" i="6"/>
  <c r="AK159" i="6"/>
  <c r="AM159" i="6"/>
  <c r="AO159" i="6"/>
  <c r="AT159" i="6"/>
  <c r="A160" i="6"/>
  <c r="Y160" i="6" s="1"/>
  <c r="B160" i="6"/>
  <c r="C160" i="6"/>
  <c r="E160" i="6"/>
  <c r="AS160" i="6" s="1"/>
  <c r="F160" i="6"/>
  <c r="G160" i="6"/>
  <c r="H160" i="6"/>
  <c r="I160" i="6"/>
  <c r="L160" i="6"/>
  <c r="AK160" i="6"/>
  <c r="AT160" i="6"/>
  <c r="A161" i="6"/>
  <c r="B161" i="6"/>
  <c r="C161" i="6"/>
  <c r="E161" i="6"/>
  <c r="AO161" i="6" s="1"/>
  <c r="F161" i="6"/>
  <c r="G161" i="6"/>
  <c r="H161" i="6"/>
  <c r="I161" i="6"/>
  <c r="L161" i="6"/>
  <c r="AK161" i="6"/>
  <c r="AT161" i="6"/>
  <c r="A162" i="6"/>
  <c r="Y162" i="6" s="1"/>
  <c r="B162" i="6"/>
  <c r="C162" i="6"/>
  <c r="E162" i="6"/>
  <c r="AO162" i="6" s="1"/>
  <c r="F162" i="6"/>
  <c r="G162" i="6"/>
  <c r="H162" i="6"/>
  <c r="I162" i="6"/>
  <c r="L162" i="6"/>
  <c r="AK162" i="6"/>
  <c r="AM162" i="6"/>
  <c r="AT162" i="6"/>
  <c r="A163" i="6"/>
  <c r="Y163" i="6" s="1"/>
  <c r="B163" i="6"/>
  <c r="C163" i="6"/>
  <c r="E163" i="6"/>
  <c r="AP163" i="6" s="1"/>
  <c r="F163" i="6"/>
  <c r="G163" i="6"/>
  <c r="H163" i="6"/>
  <c r="I163" i="6"/>
  <c r="L163" i="6"/>
  <c r="AK163" i="6"/>
  <c r="AT163" i="6"/>
  <c r="A164" i="6"/>
  <c r="B164" i="6"/>
  <c r="C164" i="6"/>
  <c r="E164" i="6"/>
  <c r="AM164" i="6" s="1"/>
  <c r="F164" i="6"/>
  <c r="AA164" i="6" s="1"/>
  <c r="K164" i="6" s="1"/>
  <c r="G164" i="6"/>
  <c r="H164" i="6"/>
  <c r="I164" i="6"/>
  <c r="L164" i="6"/>
  <c r="AK164" i="6"/>
  <c r="AS164" i="6"/>
  <c r="AT164" i="6"/>
  <c r="A165" i="6"/>
  <c r="Z165" i="6" s="1"/>
  <c r="J165" i="6" s="1"/>
  <c r="B165" i="6"/>
  <c r="C165" i="6"/>
  <c r="E165" i="6"/>
  <c r="AM165" i="6" s="1"/>
  <c r="F165" i="6"/>
  <c r="G165" i="6"/>
  <c r="H165" i="6"/>
  <c r="I165" i="6"/>
  <c r="L165" i="6"/>
  <c r="AK165" i="6"/>
  <c r="AT165" i="6"/>
  <c r="A166" i="6"/>
  <c r="Y166" i="6" s="1"/>
  <c r="B166" i="6"/>
  <c r="C166" i="6"/>
  <c r="E166" i="6"/>
  <c r="AO166" i="6" s="1"/>
  <c r="F166" i="6"/>
  <c r="G166" i="6"/>
  <c r="H166" i="6"/>
  <c r="I166" i="6"/>
  <c r="L166" i="6"/>
  <c r="AK166" i="6"/>
  <c r="AT166" i="6"/>
  <c r="A167" i="6"/>
  <c r="Y167" i="6" s="1"/>
  <c r="B167" i="6"/>
  <c r="C167" i="6"/>
  <c r="E167" i="6"/>
  <c r="F167" i="6"/>
  <c r="G167" i="6"/>
  <c r="H167" i="6"/>
  <c r="I167" i="6"/>
  <c r="L167" i="6"/>
  <c r="AK167" i="6"/>
  <c r="AM167" i="6"/>
  <c r="AO167" i="6"/>
  <c r="AP167" i="6"/>
  <c r="AS167" i="6"/>
  <c r="AT167" i="6"/>
  <c r="A168" i="6"/>
  <c r="B168" i="6"/>
  <c r="C168" i="6"/>
  <c r="E168" i="6"/>
  <c r="AP168" i="6" s="1"/>
  <c r="F168" i="6"/>
  <c r="G168" i="6"/>
  <c r="H168" i="6"/>
  <c r="I168" i="6"/>
  <c r="L168" i="6"/>
  <c r="AK168" i="6"/>
  <c r="AT168" i="6"/>
  <c r="A169" i="6"/>
  <c r="Z169" i="6" s="1"/>
  <c r="J169" i="6" s="1"/>
  <c r="B169" i="6"/>
  <c r="C169" i="6"/>
  <c r="E169" i="6"/>
  <c r="F169" i="6"/>
  <c r="G169" i="6"/>
  <c r="H169" i="6"/>
  <c r="I169" i="6"/>
  <c r="L169" i="6"/>
  <c r="AK169" i="6"/>
  <c r="AT169" i="6"/>
  <c r="A170" i="6"/>
  <c r="Y170" i="6" s="1"/>
  <c r="B170" i="6"/>
  <c r="C170" i="6"/>
  <c r="E170" i="6"/>
  <c r="AO170" i="6" s="1"/>
  <c r="F170" i="6"/>
  <c r="G170" i="6"/>
  <c r="H170" i="6"/>
  <c r="I170" i="6"/>
  <c r="L170" i="6"/>
  <c r="AK170" i="6"/>
  <c r="AP170" i="6"/>
  <c r="AT170" i="6"/>
  <c r="A171" i="6"/>
  <c r="Y171" i="6" s="1"/>
  <c r="B171" i="6"/>
  <c r="C171" i="6"/>
  <c r="E171" i="6"/>
  <c r="AP171" i="6" s="1"/>
  <c r="F171" i="6"/>
  <c r="G171" i="6"/>
  <c r="H171" i="6"/>
  <c r="I171" i="6"/>
  <c r="L171" i="6"/>
  <c r="AK171" i="6"/>
  <c r="AO171" i="6"/>
  <c r="AT171" i="6"/>
  <c r="A172" i="6"/>
  <c r="Z172" i="6" s="1"/>
  <c r="J172" i="6" s="1"/>
  <c r="B172" i="6"/>
  <c r="C172" i="6"/>
  <c r="E172" i="6"/>
  <c r="AP172" i="6" s="1"/>
  <c r="F172" i="6"/>
  <c r="G172" i="6"/>
  <c r="H172" i="6"/>
  <c r="I172" i="6"/>
  <c r="L172" i="6"/>
  <c r="AK172" i="6"/>
  <c r="AT172" i="6"/>
  <c r="A173" i="6"/>
  <c r="Z173" i="6" s="1"/>
  <c r="J173" i="6" s="1"/>
  <c r="B173" i="6"/>
  <c r="C173" i="6"/>
  <c r="E173" i="6"/>
  <c r="AO173" i="6" s="1"/>
  <c r="F173" i="6"/>
  <c r="G173" i="6"/>
  <c r="H173" i="6"/>
  <c r="I173" i="6"/>
  <c r="L173" i="6"/>
  <c r="AK173" i="6"/>
  <c r="AT173" i="6"/>
  <c r="A174" i="6"/>
  <c r="B174" i="6"/>
  <c r="C174" i="6"/>
  <c r="E174" i="6"/>
  <c r="AP174" i="6" s="1"/>
  <c r="F174" i="6"/>
  <c r="G174" i="6"/>
  <c r="H174" i="6"/>
  <c r="I174" i="6"/>
  <c r="L174" i="6"/>
  <c r="AK174" i="6"/>
  <c r="AS174" i="6"/>
  <c r="AT174" i="6"/>
  <c r="A175" i="6"/>
  <c r="Y175" i="6" s="1"/>
  <c r="B175" i="6"/>
  <c r="C175" i="6"/>
  <c r="E175" i="6"/>
  <c r="AO175" i="6" s="1"/>
  <c r="F175" i="6"/>
  <c r="G175" i="6"/>
  <c r="H175" i="6"/>
  <c r="I175" i="6"/>
  <c r="L175" i="6"/>
  <c r="AK175" i="6"/>
  <c r="AT175" i="6"/>
  <c r="A176" i="6"/>
  <c r="B176" i="6"/>
  <c r="C176" i="6"/>
  <c r="E176" i="6"/>
  <c r="AS176" i="6" s="1"/>
  <c r="F176" i="6"/>
  <c r="G176" i="6"/>
  <c r="H176" i="6"/>
  <c r="I176" i="6"/>
  <c r="L176" i="6"/>
  <c r="Y176" i="6"/>
  <c r="Z176" i="6"/>
  <c r="J176" i="6" s="1"/>
  <c r="AK176" i="6"/>
  <c r="AT176" i="6"/>
  <c r="A177" i="6"/>
  <c r="Y177" i="6" s="1"/>
  <c r="B177" i="6"/>
  <c r="C177" i="6"/>
  <c r="E177" i="6"/>
  <c r="AM177" i="6" s="1"/>
  <c r="F177" i="6"/>
  <c r="G177" i="6"/>
  <c r="H177" i="6"/>
  <c r="I177" i="6"/>
  <c r="L177" i="6"/>
  <c r="Z177" i="6"/>
  <c r="J177" i="6" s="1"/>
  <c r="AK177" i="6"/>
  <c r="AO177" i="6"/>
  <c r="AT177" i="6"/>
  <c r="A178" i="6"/>
  <c r="Z178" i="6" s="1"/>
  <c r="J178" i="6" s="1"/>
  <c r="B178" i="6"/>
  <c r="C178" i="6"/>
  <c r="E178" i="6"/>
  <c r="AM178" i="6" s="1"/>
  <c r="F178" i="6"/>
  <c r="G178" i="6"/>
  <c r="H178" i="6"/>
  <c r="I178" i="6"/>
  <c r="L178" i="6"/>
  <c r="AK178" i="6"/>
  <c r="AT178" i="6"/>
  <c r="A179" i="6"/>
  <c r="Z179" i="6" s="1"/>
  <c r="J179" i="6" s="1"/>
  <c r="B179" i="6"/>
  <c r="C179" i="6"/>
  <c r="E179" i="6"/>
  <c r="AS179" i="6" s="1"/>
  <c r="F179" i="6"/>
  <c r="G179" i="6"/>
  <c r="H179" i="6"/>
  <c r="I179" i="6"/>
  <c r="L179" i="6"/>
  <c r="AK179" i="6"/>
  <c r="AT179" i="6"/>
  <c r="A180" i="6"/>
  <c r="Y180" i="6" s="1"/>
  <c r="B180" i="6"/>
  <c r="C180" i="6"/>
  <c r="E180" i="6"/>
  <c r="AO180" i="6" s="1"/>
  <c r="F180" i="6"/>
  <c r="G180" i="6"/>
  <c r="H180" i="6"/>
  <c r="I180" i="6"/>
  <c r="L180" i="6"/>
  <c r="AK180" i="6"/>
  <c r="AT180" i="6"/>
  <c r="A181" i="6"/>
  <c r="Z181" i="6" s="1"/>
  <c r="J181" i="6" s="1"/>
  <c r="B181" i="6"/>
  <c r="C181" i="6"/>
  <c r="E181" i="6"/>
  <c r="AM181" i="6" s="1"/>
  <c r="F181" i="6"/>
  <c r="G181" i="6"/>
  <c r="H181" i="6"/>
  <c r="I181" i="6"/>
  <c r="L181" i="6"/>
  <c r="AK181" i="6"/>
  <c r="AT181" i="6"/>
  <c r="A182" i="6"/>
  <c r="Y182" i="6" s="1"/>
  <c r="B182" i="6"/>
  <c r="C182" i="6"/>
  <c r="E182" i="6"/>
  <c r="AP182" i="6" s="1"/>
  <c r="F182" i="6"/>
  <c r="G182" i="6"/>
  <c r="H182" i="6"/>
  <c r="I182" i="6"/>
  <c r="L182" i="6"/>
  <c r="AK182" i="6"/>
  <c r="AT182" i="6"/>
  <c r="A183" i="6"/>
  <c r="Y183" i="6" s="1"/>
  <c r="B183" i="6"/>
  <c r="C183" i="6"/>
  <c r="E183" i="6"/>
  <c r="AO183" i="6" s="1"/>
  <c r="F183" i="6"/>
  <c r="G183" i="6"/>
  <c r="H183" i="6"/>
  <c r="I183" i="6"/>
  <c r="L183" i="6"/>
  <c r="AK183" i="6"/>
  <c r="AT183" i="6"/>
  <c r="A184" i="6"/>
  <c r="Z184" i="6" s="1"/>
  <c r="J184" i="6" s="1"/>
  <c r="B184" i="6"/>
  <c r="C184" i="6"/>
  <c r="E184" i="6"/>
  <c r="AM184" i="6" s="1"/>
  <c r="F184" i="6"/>
  <c r="G184" i="6"/>
  <c r="H184" i="6"/>
  <c r="I184" i="6"/>
  <c r="L184" i="6"/>
  <c r="AK184" i="6"/>
  <c r="AT184" i="6"/>
  <c r="A185" i="6"/>
  <c r="Z185" i="6" s="1"/>
  <c r="J185" i="6" s="1"/>
  <c r="B185" i="6"/>
  <c r="C185" i="6"/>
  <c r="E185" i="6"/>
  <c r="AM185" i="6" s="1"/>
  <c r="F185" i="6"/>
  <c r="G185" i="6"/>
  <c r="H185" i="6"/>
  <c r="I185" i="6"/>
  <c r="L185" i="6"/>
  <c r="Y185" i="6"/>
  <c r="AK185" i="6"/>
  <c r="AO185" i="6"/>
  <c r="AT185" i="6"/>
  <c r="A186" i="6"/>
  <c r="Z186" i="6" s="1"/>
  <c r="J186" i="6" s="1"/>
  <c r="B186" i="6"/>
  <c r="C186" i="6"/>
  <c r="E186" i="6"/>
  <c r="AP186" i="6" s="1"/>
  <c r="F186" i="6"/>
  <c r="G186" i="6"/>
  <c r="H186" i="6"/>
  <c r="I186" i="6"/>
  <c r="L186" i="6"/>
  <c r="AK186" i="6"/>
  <c r="AT186" i="6"/>
  <c r="A187" i="6"/>
  <c r="B187" i="6"/>
  <c r="C187" i="6"/>
  <c r="E187" i="6"/>
  <c r="AP187" i="6" s="1"/>
  <c r="F187" i="6"/>
  <c r="G187" i="6"/>
  <c r="H187" i="6"/>
  <c r="I187" i="6"/>
  <c r="L187" i="6"/>
  <c r="Z187" i="6"/>
  <c r="J187" i="6" s="1"/>
  <c r="AK187" i="6"/>
  <c r="AS187" i="6"/>
  <c r="AT187" i="6"/>
  <c r="A188" i="6"/>
  <c r="Y188" i="6" s="1"/>
  <c r="B188" i="6"/>
  <c r="C188" i="6"/>
  <c r="E188" i="6"/>
  <c r="AS188" i="6" s="1"/>
  <c r="F188" i="6"/>
  <c r="G188" i="6"/>
  <c r="H188" i="6"/>
  <c r="I188" i="6"/>
  <c r="L188" i="6"/>
  <c r="Z188" i="6"/>
  <c r="J188" i="6" s="1"/>
  <c r="AK188" i="6"/>
  <c r="AT188" i="6"/>
  <c r="A189" i="6"/>
  <c r="Y189" i="6" s="1"/>
  <c r="B189" i="6"/>
  <c r="C189" i="6"/>
  <c r="E189" i="6"/>
  <c r="AS189" i="6" s="1"/>
  <c r="F189" i="6"/>
  <c r="G189" i="6"/>
  <c r="H189" i="6"/>
  <c r="I189" i="6"/>
  <c r="L189" i="6"/>
  <c r="AK189" i="6"/>
  <c r="AM189" i="6"/>
  <c r="AO189" i="6"/>
  <c r="AT189" i="6"/>
  <c r="A190" i="6"/>
  <c r="Z190" i="6" s="1"/>
  <c r="J190" i="6" s="1"/>
  <c r="B190" i="6"/>
  <c r="C190" i="6"/>
  <c r="E190" i="6"/>
  <c r="AS190" i="6" s="1"/>
  <c r="F190" i="6"/>
  <c r="G190" i="6"/>
  <c r="H190" i="6"/>
  <c r="I190" i="6"/>
  <c r="L190" i="6"/>
  <c r="AK190" i="6"/>
  <c r="AM190" i="6"/>
  <c r="AO190" i="6"/>
  <c r="AP190" i="6"/>
  <c r="AT190" i="6"/>
  <c r="A191" i="6"/>
  <c r="B191" i="6"/>
  <c r="C191" i="6"/>
  <c r="E191" i="6"/>
  <c r="AO191" i="6" s="1"/>
  <c r="F191" i="6"/>
  <c r="G191" i="6"/>
  <c r="H191" i="6"/>
  <c r="I191" i="6"/>
  <c r="L191" i="6"/>
  <c r="AK191" i="6"/>
  <c r="AT191" i="6"/>
  <c r="A192" i="6"/>
  <c r="Y192" i="6" s="1"/>
  <c r="B192" i="6"/>
  <c r="C192" i="6"/>
  <c r="E192" i="6"/>
  <c r="AS192" i="6" s="1"/>
  <c r="F192" i="6"/>
  <c r="G192" i="6"/>
  <c r="H192" i="6"/>
  <c r="I192" i="6"/>
  <c r="L192" i="6"/>
  <c r="AK192" i="6"/>
  <c r="AP192" i="6"/>
  <c r="AT192" i="6"/>
  <c r="A193" i="6"/>
  <c r="Y193" i="6" s="1"/>
  <c r="B193" i="6"/>
  <c r="C193" i="6"/>
  <c r="E193" i="6"/>
  <c r="AP193" i="6" s="1"/>
  <c r="F193" i="6"/>
  <c r="G193" i="6"/>
  <c r="H193" i="6"/>
  <c r="I193" i="6"/>
  <c r="L193" i="6"/>
  <c r="Z193" i="6"/>
  <c r="J193" i="6" s="1"/>
  <c r="AK193" i="6"/>
  <c r="AT193" i="6"/>
  <c r="A194" i="6"/>
  <c r="Z194" i="6" s="1"/>
  <c r="J194" i="6" s="1"/>
  <c r="B194" i="6"/>
  <c r="C194" i="6"/>
  <c r="E194" i="6"/>
  <c r="AM194" i="6" s="1"/>
  <c r="F194" i="6"/>
  <c r="G194" i="6"/>
  <c r="H194" i="6"/>
  <c r="I194" i="6"/>
  <c r="L194" i="6"/>
  <c r="Y194" i="6"/>
  <c r="AK194" i="6"/>
  <c r="AS194" i="6"/>
  <c r="AT194" i="6"/>
  <c r="A195" i="6"/>
  <c r="Z195" i="6" s="1"/>
  <c r="J195" i="6" s="1"/>
  <c r="B195" i="6"/>
  <c r="C195" i="6"/>
  <c r="E195" i="6"/>
  <c r="AM195" i="6" s="1"/>
  <c r="F195" i="6"/>
  <c r="G195" i="6"/>
  <c r="H195" i="6"/>
  <c r="I195" i="6"/>
  <c r="L195" i="6"/>
  <c r="AK195" i="6"/>
  <c r="AT195" i="6"/>
  <c r="A196" i="6"/>
  <c r="Y196" i="6" s="1"/>
  <c r="B196" i="6"/>
  <c r="C196" i="6"/>
  <c r="E196" i="6"/>
  <c r="AS196" i="6" s="1"/>
  <c r="F196" i="6"/>
  <c r="G196" i="6"/>
  <c r="H196" i="6"/>
  <c r="I196" i="6"/>
  <c r="L196" i="6"/>
  <c r="AK196" i="6"/>
  <c r="AP196" i="6"/>
  <c r="AT196" i="6"/>
  <c r="A197" i="6"/>
  <c r="Y197" i="6" s="1"/>
  <c r="B197" i="6"/>
  <c r="C197" i="6"/>
  <c r="E197" i="6"/>
  <c r="AM197" i="6" s="1"/>
  <c r="F197" i="6"/>
  <c r="G197" i="6"/>
  <c r="H197" i="6"/>
  <c r="I197" i="6"/>
  <c r="L197" i="6"/>
  <c r="AK197" i="6"/>
  <c r="AT197" i="6"/>
  <c r="A198" i="6"/>
  <c r="Z198" i="6" s="1"/>
  <c r="J198" i="6" s="1"/>
  <c r="B198" i="6"/>
  <c r="C198" i="6"/>
  <c r="E198" i="6"/>
  <c r="AM198" i="6" s="1"/>
  <c r="F198" i="6"/>
  <c r="G198" i="6"/>
  <c r="H198" i="6"/>
  <c r="I198" i="6"/>
  <c r="L198" i="6"/>
  <c r="Y198" i="6"/>
  <c r="AK198" i="6"/>
  <c r="AS198" i="6"/>
  <c r="AT198" i="6"/>
  <c r="A199" i="6"/>
  <c r="B199" i="6"/>
  <c r="C199" i="6"/>
  <c r="E199" i="6"/>
  <c r="AO199" i="6" s="1"/>
  <c r="F199" i="6"/>
  <c r="G199" i="6"/>
  <c r="H199" i="6"/>
  <c r="I199" i="6"/>
  <c r="L199" i="6"/>
  <c r="AK199" i="6"/>
  <c r="AT199" i="6"/>
  <c r="A200" i="6"/>
  <c r="Y200" i="6" s="1"/>
  <c r="B200" i="6"/>
  <c r="C200" i="6"/>
  <c r="E200" i="6"/>
  <c r="AO200" i="6" s="1"/>
  <c r="F200" i="6"/>
  <c r="G200" i="6"/>
  <c r="H200" i="6"/>
  <c r="I200" i="6"/>
  <c r="L200" i="6"/>
  <c r="AK200" i="6"/>
  <c r="AT200" i="6"/>
  <c r="A201" i="6"/>
  <c r="B201" i="6"/>
  <c r="C201" i="6"/>
  <c r="E201" i="6"/>
  <c r="AP201" i="6" s="1"/>
  <c r="F201" i="6"/>
  <c r="G201" i="6"/>
  <c r="H201" i="6"/>
  <c r="I201" i="6"/>
  <c r="L201" i="6"/>
  <c r="Y201" i="6"/>
  <c r="Z201" i="6"/>
  <c r="J201" i="6" s="1"/>
  <c r="AK201" i="6"/>
  <c r="AM201" i="6"/>
  <c r="AO201" i="6"/>
  <c r="AS201" i="6"/>
  <c r="AT201" i="6"/>
  <c r="A202" i="6"/>
  <c r="Z202" i="6" s="1"/>
  <c r="J202" i="6" s="1"/>
  <c r="B202" i="6"/>
  <c r="C202" i="6"/>
  <c r="E202" i="6"/>
  <c r="AP202" i="6" s="1"/>
  <c r="F202" i="6"/>
  <c r="G202" i="6"/>
  <c r="H202" i="6"/>
  <c r="I202" i="6"/>
  <c r="L202" i="6"/>
  <c r="Y202" i="6"/>
  <c r="AK202" i="6"/>
  <c r="AM202" i="6"/>
  <c r="AO202" i="6"/>
  <c r="AS202" i="6"/>
  <c r="AT202" i="6"/>
  <c r="A203" i="6"/>
  <c r="Z203" i="6" s="1"/>
  <c r="J203" i="6" s="1"/>
  <c r="B203" i="6"/>
  <c r="C203" i="6"/>
  <c r="E203" i="6"/>
  <c r="AM203" i="6" s="1"/>
  <c r="F203" i="6"/>
  <c r="G203" i="6"/>
  <c r="H203" i="6"/>
  <c r="I203" i="6"/>
  <c r="L203" i="6"/>
  <c r="AK203" i="6"/>
  <c r="AT203" i="6"/>
  <c r="A204" i="6"/>
  <c r="Y204" i="6" s="1"/>
  <c r="B204" i="6"/>
  <c r="C204" i="6"/>
  <c r="E204" i="6"/>
  <c r="AS204" i="6" s="1"/>
  <c r="F204" i="6"/>
  <c r="G204" i="6"/>
  <c r="H204" i="6"/>
  <c r="I204" i="6"/>
  <c r="L204" i="6"/>
  <c r="AK204" i="6"/>
  <c r="AT204" i="6"/>
  <c r="A205" i="6"/>
  <c r="Y205" i="6" s="1"/>
  <c r="B205" i="6"/>
  <c r="C205" i="6"/>
  <c r="E205" i="6"/>
  <c r="AO205" i="6" s="1"/>
  <c r="F205" i="6"/>
  <c r="G205" i="6"/>
  <c r="H205" i="6"/>
  <c r="I205" i="6"/>
  <c r="L205" i="6"/>
  <c r="AK205" i="6"/>
  <c r="AM205" i="6"/>
  <c r="AT205" i="6"/>
  <c r="A206" i="6"/>
  <c r="Z206" i="6" s="1"/>
  <c r="J206" i="6" s="1"/>
  <c r="B206" i="6"/>
  <c r="C206" i="6"/>
  <c r="E206" i="6"/>
  <c r="AP206" i="6" s="1"/>
  <c r="F206" i="6"/>
  <c r="G206" i="6"/>
  <c r="H206" i="6"/>
  <c r="I206" i="6"/>
  <c r="L206" i="6"/>
  <c r="Y206" i="6"/>
  <c r="AK206" i="6"/>
  <c r="AM206" i="6"/>
  <c r="AS206" i="6"/>
  <c r="AT206" i="6"/>
  <c r="A207" i="6"/>
  <c r="Y207" i="6" s="1"/>
  <c r="B207" i="6"/>
  <c r="C207" i="6"/>
  <c r="E207" i="6"/>
  <c r="AP207" i="6" s="1"/>
  <c r="F207" i="6"/>
  <c r="G207" i="6"/>
  <c r="H207" i="6"/>
  <c r="I207" i="6"/>
  <c r="L207" i="6"/>
  <c r="AK207" i="6"/>
  <c r="AT207" i="6"/>
  <c r="A208" i="6"/>
  <c r="Y208" i="6" s="1"/>
  <c r="B208" i="6"/>
  <c r="C208" i="6"/>
  <c r="E208" i="6"/>
  <c r="AP208" i="6" s="1"/>
  <c r="F208" i="6"/>
  <c r="G208" i="6"/>
  <c r="H208" i="6"/>
  <c r="I208" i="6"/>
  <c r="L208" i="6"/>
  <c r="AK208" i="6"/>
  <c r="AT208" i="6"/>
  <c r="A209" i="6"/>
  <c r="Z209" i="6" s="1"/>
  <c r="J209" i="6" s="1"/>
  <c r="B209" i="6"/>
  <c r="C209" i="6"/>
  <c r="E209" i="6"/>
  <c r="AM209" i="6" s="1"/>
  <c r="F209" i="6"/>
  <c r="G209" i="6"/>
  <c r="H209" i="6"/>
  <c r="I209" i="6"/>
  <c r="L209" i="6"/>
  <c r="AK209" i="6"/>
  <c r="AT209" i="6"/>
  <c r="A210" i="6"/>
  <c r="Z210" i="6" s="1"/>
  <c r="J210" i="6" s="1"/>
  <c r="B210" i="6"/>
  <c r="C210" i="6"/>
  <c r="E210" i="6"/>
  <c r="AO210" i="6" s="1"/>
  <c r="F210" i="6"/>
  <c r="G210" i="6"/>
  <c r="H210" i="6"/>
  <c r="I210" i="6"/>
  <c r="L210" i="6"/>
  <c r="Y210" i="6"/>
  <c r="AK210" i="6"/>
  <c r="AS210" i="6"/>
  <c r="AT210" i="6"/>
  <c r="A211" i="6"/>
  <c r="B211" i="6"/>
  <c r="C211" i="6"/>
  <c r="E211" i="6"/>
  <c r="AM211" i="6" s="1"/>
  <c r="F211" i="6"/>
  <c r="G211" i="6"/>
  <c r="H211" i="6"/>
  <c r="I211" i="6"/>
  <c r="L211" i="6"/>
  <c r="Z211" i="6"/>
  <c r="J211" i="6" s="1"/>
  <c r="AK211" i="6"/>
  <c r="AP211" i="6"/>
  <c r="AT211" i="6"/>
  <c r="A106" i="8"/>
  <c r="AI106" i="8" s="1"/>
  <c r="B106" i="8"/>
  <c r="C106" i="8"/>
  <c r="A107" i="8"/>
  <c r="AI107" i="8" s="1"/>
  <c r="B107" i="8"/>
  <c r="C107" i="8"/>
  <c r="A108" i="8"/>
  <c r="AI108" i="8" s="1"/>
  <c r="B108" i="8"/>
  <c r="C108" i="8"/>
  <c r="A109" i="8"/>
  <c r="AI109" i="8" s="1"/>
  <c r="B109" i="8"/>
  <c r="C109" i="8"/>
  <c r="A110" i="8"/>
  <c r="AI110" i="8" s="1"/>
  <c r="B110" i="8"/>
  <c r="C110" i="8"/>
  <c r="A111" i="8"/>
  <c r="AI111" i="8" s="1"/>
  <c r="B111" i="8"/>
  <c r="C111" i="8"/>
  <c r="A112" i="8"/>
  <c r="AI112" i="8" s="1"/>
  <c r="B112" i="8"/>
  <c r="C112" i="8"/>
  <c r="A113" i="8"/>
  <c r="AI113" i="8" s="1"/>
  <c r="B113" i="8"/>
  <c r="C113" i="8"/>
  <c r="A114" i="8"/>
  <c r="AI114" i="8" s="1"/>
  <c r="B114" i="8"/>
  <c r="C114" i="8"/>
  <c r="A115" i="8"/>
  <c r="AI115" i="8" s="1"/>
  <c r="B115" i="8"/>
  <c r="C115" i="8"/>
  <c r="A116" i="8"/>
  <c r="AI116" i="8" s="1"/>
  <c r="B116" i="8"/>
  <c r="C116" i="8"/>
  <c r="A117" i="8"/>
  <c r="B117" i="8"/>
  <c r="C117" i="8"/>
  <c r="AI117" i="8"/>
  <c r="A118" i="8"/>
  <c r="AI118" i="8" s="1"/>
  <c r="B118" i="8"/>
  <c r="C118" i="8"/>
  <c r="A119" i="8"/>
  <c r="AI119" i="8" s="1"/>
  <c r="B119" i="8"/>
  <c r="C119" i="8"/>
  <c r="A120" i="8"/>
  <c r="AI120" i="8" s="1"/>
  <c r="B120" i="8"/>
  <c r="C120" i="8"/>
  <c r="A121" i="8"/>
  <c r="AI121" i="8" s="1"/>
  <c r="B121" i="8"/>
  <c r="C121" i="8"/>
  <c r="A122" i="8"/>
  <c r="AI122" i="8" s="1"/>
  <c r="B122" i="8"/>
  <c r="C122" i="8"/>
  <c r="A123" i="8"/>
  <c r="AI123" i="8" s="1"/>
  <c r="B123" i="8"/>
  <c r="C123" i="8"/>
  <c r="A124" i="8"/>
  <c r="AI124" i="8" s="1"/>
  <c r="B124" i="8"/>
  <c r="C124" i="8"/>
  <c r="A125" i="8"/>
  <c r="AI125" i="8" s="1"/>
  <c r="B125" i="8"/>
  <c r="C125" i="8"/>
  <c r="A126" i="8"/>
  <c r="AI126" i="8" s="1"/>
  <c r="B126" i="8"/>
  <c r="C126" i="8"/>
  <c r="A127" i="8"/>
  <c r="AI127" i="8" s="1"/>
  <c r="B127" i="8"/>
  <c r="C127" i="8"/>
  <c r="A128" i="8"/>
  <c r="AI128" i="8" s="1"/>
  <c r="B128" i="8"/>
  <c r="C128" i="8"/>
  <c r="A129" i="8"/>
  <c r="AI129" i="8" s="1"/>
  <c r="B129" i="8"/>
  <c r="C129" i="8"/>
  <c r="A130" i="8"/>
  <c r="AI130" i="8" s="1"/>
  <c r="B130" i="8"/>
  <c r="C130" i="8"/>
  <c r="A131" i="8"/>
  <c r="B131" i="8"/>
  <c r="C131" i="8"/>
  <c r="AI131" i="8"/>
  <c r="A132" i="8"/>
  <c r="AI132" i="8" s="1"/>
  <c r="B132" i="8"/>
  <c r="C132" i="8"/>
  <c r="A133" i="8"/>
  <c r="AI133" i="8" s="1"/>
  <c r="B133" i="8"/>
  <c r="C133" i="8"/>
  <c r="A134" i="8"/>
  <c r="AI134" i="8" s="1"/>
  <c r="B134" i="8"/>
  <c r="C134" i="8"/>
  <c r="A135" i="8"/>
  <c r="AI135" i="8" s="1"/>
  <c r="B135" i="8"/>
  <c r="C135" i="8"/>
  <c r="A136" i="8"/>
  <c r="AI136" i="8" s="1"/>
  <c r="B136" i="8"/>
  <c r="C136" i="8"/>
  <c r="A137" i="8"/>
  <c r="AI137" i="8" s="1"/>
  <c r="B137" i="8"/>
  <c r="C137" i="8"/>
  <c r="A138" i="8"/>
  <c r="AI138" i="8" s="1"/>
  <c r="B138" i="8"/>
  <c r="C138" i="8"/>
  <c r="A139" i="8"/>
  <c r="AI139" i="8" s="1"/>
  <c r="B139" i="8"/>
  <c r="C139" i="8"/>
  <c r="A140" i="8"/>
  <c r="AI140" i="8" s="1"/>
  <c r="B140" i="8"/>
  <c r="C140" i="8"/>
  <c r="A141" i="8"/>
  <c r="AI141" i="8" s="1"/>
  <c r="B141" i="8"/>
  <c r="C141" i="8"/>
  <c r="A142" i="8"/>
  <c r="AI142" i="8" s="1"/>
  <c r="B142" i="8"/>
  <c r="C142" i="8"/>
  <c r="A143" i="8"/>
  <c r="AI143" i="8" s="1"/>
  <c r="B143" i="8"/>
  <c r="C143" i="8"/>
  <c r="A144" i="8"/>
  <c r="AI144" i="8" s="1"/>
  <c r="B144" i="8"/>
  <c r="C144" i="8"/>
  <c r="A145" i="8"/>
  <c r="AI145" i="8" s="1"/>
  <c r="B145" i="8"/>
  <c r="C145" i="8"/>
  <c r="A146" i="8"/>
  <c r="AI146" i="8" s="1"/>
  <c r="B146" i="8"/>
  <c r="C146" i="8"/>
  <c r="A147" i="8"/>
  <c r="AI147" i="8" s="1"/>
  <c r="B147" i="8"/>
  <c r="C147" i="8"/>
  <c r="A148" i="8"/>
  <c r="AI148" i="8" s="1"/>
  <c r="B148" i="8"/>
  <c r="C148" i="8"/>
  <c r="A149" i="8"/>
  <c r="AI149" i="8" s="1"/>
  <c r="B149" i="8"/>
  <c r="C149" i="8"/>
  <c r="A150" i="8"/>
  <c r="AI150" i="8" s="1"/>
  <c r="B150" i="8"/>
  <c r="C150" i="8"/>
  <c r="A151" i="8"/>
  <c r="AI151" i="8" s="1"/>
  <c r="B151" i="8"/>
  <c r="C151" i="8"/>
  <c r="A152" i="8"/>
  <c r="AI152" i="8" s="1"/>
  <c r="B152" i="8"/>
  <c r="C152" i="8"/>
  <c r="A153" i="8"/>
  <c r="AI153" i="8" s="1"/>
  <c r="B153" i="8"/>
  <c r="C153" i="8"/>
  <c r="A154" i="8"/>
  <c r="AI154" i="8" s="1"/>
  <c r="B154" i="8"/>
  <c r="C154" i="8"/>
  <c r="A155" i="8"/>
  <c r="AI155" i="8" s="1"/>
  <c r="B155" i="8"/>
  <c r="C155" i="8"/>
  <c r="A156" i="8"/>
  <c r="AI156" i="8" s="1"/>
  <c r="B156" i="8"/>
  <c r="C156" i="8"/>
  <c r="A157" i="8"/>
  <c r="AI157" i="8" s="1"/>
  <c r="B157" i="8"/>
  <c r="C157" i="8"/>
  <c r="A158" i="8"/>
  <c r="AI158" i="8" s="1"/>
  <c r="B158" i="8"/>
  <c r="C158" i="8"/>
  <c r="A159" i="8"/>
  <c r="AI159" i="8" s="1"/>
  <c r="B159" i="8"/>
  <c r="C159" i="8"/>
  <c r="A160" i="8"/>
  <c r="AI160" i="8" s="1"/>
  <c r="B160" i="8"/>
  <c r="C160" i="8"/>
  <c r="A161" i="8"/>
  <c r="AI161" i="8" s="1"/>
  <c r="B161" i="8"/>
  <c r="C161" i="8"/>
  <c r="A162" i="8"/>
  <c r="AI162" i="8" s="1"/>
  <c r="B162" i="8"/>
  <c r="C162" i="8"/>
  <c r="A163" i="8"/>
  <c r="B163" i="8"/>
  <c r="C163" i="8"/>
  <c r="AI163" i="8"/>
  <c r="A164" i="8"/>
  <c r="AI164" i="8" s="1"/>
  <c r="B164" i="8"/>
  <c r="C164" i="8"/>
  <c r="A165" i="8"/>
  <c r="AI165" i="8" s="1"/>
  <c r="B165" i="8"/>
  <c r="C165" i="8"/>
  <c r="A166" i="8"/>
  <c r="AI166" i="8" s="1"/>
  <c r="B166" i="8"/>
  <c r="C166" i="8"/>
  <c r="A167" i="8"/>
  <c r="AI167" i="8" s="1"/>
  <c r="B167" i="8"/>
  <c r="C167" i="8"/>
  <c r="A168" i="8"/>
  <c r="AI168" i="8" s="1"/>
  <c r="B168" i="8"/>
  <c r="C168" i="8"/>
  <c r="A169" i="8"/>
  <c r="AI169" i="8" s="1"/>
  <c r="B169" i="8"/>
  <c r="C169" i="8"/>
  <c r="A170" i="8"/>
  <c r="AI170" i="8" s="1"/>
  <c r="B170" i="8"/>
  <c r="C170" i="8"/>
  <c r="A171" i="8"/>
  <c r="AI171" i="8" s="1"/>
  <c r="B171" i="8"/>
  <c r="C171" i="8"/>
  <c r="A172" i="8"/>
  <c r="AI172" i="8" s="1"/>
  <c r="B172" i="8"/>
  <c r="C172" i="8"/>
  <c r="A173" i="8"/>
  <c r="AI173" i="8" s="1"/>
  <c r="B173" i="8"/>
  <c r="C173" i="8"/>
  <c r="A174" i="8"/>
  <c r="AI174" i="8" s="1"/>
  <c r="B174" i="8"/>
  <c r="C174" i="8"/>
  <c r="A175" i="8"/>
  <c r="AI175" i="8" s="1"/>
  <c r="B175" i="8"/>
  <c r="C175" i="8"/>
  <c r="A176" i="8"/>
  <c r="AI176" i="8" s="1"/>
  <c r="B176" i="8"/>
  <c r="C176" i="8"/>
  <c r="A177" i="8"/>
  <c r="AI177" i="8" s="1"/>
  <c r="B177" i="8"/>
  <c r="C177" i="8"/>
  <c r="A178" i="8"/>
  <c r="AI178" i="8" s="1"/>
  <c r="B178" i="8"/>
  <c r="C178" i="8"/>
  <c r="A179" i="8"/>
  <c r="AI179" i="8" s="1"/>
  <c r="B179" i="8"/>
  <c r="C179" i="8"/>
  <c r="A180" i="8"/>
  <c r="AI180" i="8" s="1"/>
  <c r="B180" i="8"/>
  <c r="C180" i="8"/>
  <c r="A181" i="8"/>
  <c r="AI181" i="8" s="1"/>
  <c r="B181" i="8"/>
  <c r="C181" i="8"/>
  <c r="A182" i="8"/>
  <c r="AI182" i="8" s="1"/>
  <c r="B182" i="8"/>
  <c r="C182" i="8"/>
  <c r="A183" i="8"/>
  <c r="AI183" i="8" s="1"/>
  <c r="B183" i="8"/>
  <c r="C183" i="8"/>
  <c r="A184" i="8"/>
  <c r="AI184" i="8" s="1"/>
  <c r="B184" i="8"/>
  <c r="C184" i="8"/>
  <c r="A185" i="8"/>
  <c r="AI185" i="8" s="1"/>
  <c r="B185" i="8"/>
  <c r="C185" i="8"/>
  <c r="A186" i="8"/>
  <c r="AI186" i="8" s="1"/>
  <c r="B186" i="8"/>
  <c r="C186" i="8"/>
  <c r="A187" i="8"/>
  <c r="AI187" i="8" s="1"/>
  <c r="B187" i="8"/>
  <c r="C187" i="8"/>
  <c r="A188" i="8"/>
  <c r="AI188" i="8" s="1"/>
  <c r="B188" i="8"/>
  <c r="C188" i="8"/>
  <c r="A189" i="8"/>
  <c r="B189" i="8"/>
  <c r="C189" i="8"/>
  <c r="AI189" i="8"/>
  <c r="A190" i="8"/>
  <c r="AI190" i="8" s="1"/>
  <c r="B190" i="8"/>
  <c r="C190" i="8"/>
  <c r="A191" i="8"/>
  <c r="AI191" i="8" s="1"/>
  <c r="B191" i="8"/>
  <c r="C191" i="8"/>
  <c r="A192" i="8"/>
  <c r="AI192" i="8" s="1"/>
  <c r="B192" i="8"/>
  <c r="C192" i="8"/>
  <c r="A193" i="8"/>
  <c r="AI193" i="8" s="1"/>
  <c r="B193" i="8"/>
  <c r="C193" i="8"/>
  <c r="A194" i="8"/>
  <c r="AI194" i="8" s="1"/>
  <c r="B194" i="8"/>
  <c r="C194" i="8"/>
  <c r="A195" i="8"/>
  <c r="AI195" i="8" s="1"/>
  <c r="B195" i="8"/>
  <c r="C195" i="8"/>
  <c r="A196" i="8"/>
  <c r="AI196" i="8" s="1"/>
  <c r="B196" i="8"/>
  <c r="C196" i="8"/>
  <c r="A197" i="8"/>
  <c r="AI197" i="8" s="1"/>
  <c r="B197" i="8"/>
  <c r="C197" i="8"/>
  <c r="A198" i="8"/>
  <c r="AI198" i="8" s="1"/>
  <c r="B198" i="8"/>
  <c r="C198" i="8"/>
  <c r="A199" i="8"/>
  <c r="AI199" i="8" s="1"/>
  <c r="B199" i="8"/>
  <c r="C199" i="8"/>
  <c r="A200" i="8"/>
  <c r="AI200" i="8" s="1"/>
  <c r="B200" i="8"/>
  <c r="C200" i="8"/>
  <c r="A201" i="8"/>
  <c r="AI201" i="8" s="1"/>
  <c r="B201" i="8"/>
  <c r="C201" i="8"/>
  <c r="A202" i="8"/>
  <c r="AI202" i="8" s="1"/>
  <c r="B202" i="8"/>
  <c r="C202" i="8"/>
  <c r="A203" i="8"/>
  <c r="AI203" i="8" s="1"/>
  <c r="B203" i="8"/>
  <c r="C203" i="8"/>
  <c r="A204" i="8"/>
  <c r="AI204" i="8" s="1"/>
  <c r="B204" i="8"/>
  <c r="C204" i="8"/>
  <c r="A205" i="8"/>
  <c r="AI205" i="8" s="1"/>
  <c r="B205" i="8"/>
  <c r="C205" i="8"/>
  <c r="A206" i="8"/>
  <c r="AI206" i="8" s="1"/>
  <c r="B206" i="8"/>
  <c r="C206" i="8"/>
  <c r="AO207" i="6" l="1"/>
  <c r="AP181" i="6"/>
  <c r="Z143" i="6"/>
  <c r="J143" i="6" s="1"/>
  <c r="AO138" i="6"/>
  <c r="Z114" i="6"/>
  <c r="J114" i="6" s="1"/>
  <c r="E32" i="5"/>
  <c r="J32" i="5"/>
  <c r="J14" i="5"/>
  <c r="E14" i="5"/>
  <c r="J203" i="5"/>
  <c r="E203" i="5"/>
  <c r="E200" i="5"/>
  <c r="J200" i="5"/>
  <c r="E196" i="5"/>
  <c r="J196" i="5"/>
  <c r="E192" i="5"/>
  <c r="J192" i="5"/>
  <c r="J183" i="5"/>
  <c r="E183" i="5"/>
  <c r="J179" i="5"/>
  <c r="E179" i="5"/>
  <c r="J175" i="5"/>
  <c r="E175" i="5"/>
  <c r="E171" i="5"/>
  <c r="J171" i="5"/>
  <c r="E154" i="5"/>
  <c r="J154" i="5"/>
  <c r="E150" i="5"/>
  <c r="J150" i="5"/>
  <c r="R143" i="5"/>
  <c r="I143" i="5" s="1"/>
  <c r="E137" i="5"/>
  <c r="J137" i="5"/>
  <c r="U97" i="5"/>
  <c r="E67" i="5"/>
  <c r="J67" i="5"/>
  <c r="E50" i="5"/>
  <c r="J50" i="5"/>
  <c r="AS209" i="6"/>
  <c r="AM171" i="6"/>
  <c r="Z160" i="6"/>
  <c r="J160" i="6" s="1"/>
  <c r="AS123" i="6"/>
  <c r="AM111" i="6"/>
  <c r="J30" i="5"/>
  <c r="E30" i="5"/>
  <c r="E16" i="5"/>
  <c r="J16" i="5"/>
  <c r="J198" i="5"/>
  <c r="E198" i="5"/>
  <c r="E194" i="5"/>
  <c r="J194" i="5"/>
  <c r="J190" i="5"/>
  <c r="E190" i="5"/>
  <c r="R184" i="5"/>
  <c r="I184" i="5" s="1"/>
  <c r="T184" i="5" s="1"/>
  <c r="E181" i="5"/>
  <c r="J181" i="5"/>
  <c r="E177" i="5"/>
  <c r="J177" i="5"/>
  <c r="J173" i="5"/>
  <c r="E173" i="5"/>
  <c r="E152" i="5"/>
  <c r="J152" i="5"/>
  <c r="J135" i="5"/>
  <c r="E135" i="5"/>
  <c r="E133" i="5"/>
  <c r="J133" i="5"/>
  <c r="J130" i="5"/>
  <c r="E130" i="5"/>
  <c r="E105" i="5"/>
  <c r="J105" i="5"/>
  <c r="AP209" i="6"/>
  <c r="AM207" i="6"/>
  <c r="AM199" i="6"/>
  <c r="AO192" i="6"/>
  <c r="Y186" i="6"/>
  <c r="AO163" i="6"/>
  <c r="Z162" i="6"/>
  <c r="J162" i="6" s="1"/>
  <c r="AS151" i="6"/>
  <c r="AS139" i="6"/>
  <c r="AM138" i="6"/>
  <c r="AS130" i="6"/>
  <c r="AO129" i="6"/>
  <c r="AP123" i="6"/>
  <c r="E28" i="5"/>
  <c r="J28" i="5"/>
  <c r="J21" i="5"/>
  <c r="E21" i="5"/>
  <c r="E210" i="5"/>
  <c r="J210" i="5"/>
  <c r="E208" i="5"/>
  <c r="J208" i="5"/>
  <c r="E206" i="5"/>
  <c r="J206" i="5"/>
  <c r="J188" i="5"/>
  <c r="E188" i="5"/>
  <c r="J169" i="5"/>
  <c r="E169" i="5"/>
  <c r="J167" i="5"/>
  <c r="E167" i="5"/>
  <c r="E165" i="5"/>
  <c r="J165" i="5"/>
  <c r="E163" i="5"/>
  <c r="J163" i="5"/>
  <c r="J148" i="5"/>
  <c r="E148" i="5"/>
  <c r="J142" i="5"/>
  <c r="E142" i="5"/>
  <c r="R138" i="5"/>
  <c r="I138" i="5" s="1"/>
  <c r="P126" i="5"/>
  <c r="J125" i="5"/>
  <c r="E125" i="5"/>
  <c r="J123" i="5"/>
  <c r="E123" i="5"/>
  <c r="E121" i="5"/>
  <c r="J121" i="5"/>
  <c r="J119" i="5"/>
  <c r="E119" i="5"/>
  <c r="J103" i="5"/>
  <c r="E103" i="5"/>
  <c r="E96" i="5"/>
  <c r="J96" i="5"/>
  <c r="J65" i="5"/>
  <c r="E65" i="5"/>
  <c r="R51" i="5"/>
  <c r="I51" i="5" s="1"/>
  <c r="T51" i="5" s="1"/>
  <c r="E48" i="5"/>
  <c r="J48" i="5"/>
  <c r="AS197" i="6"/>
  <c r="AO123" i="6"/>
  <c r="E19" i="5"/>
  <c r="J19" i="5"/>
  <c r="J159" i="5"/>
  <c r="E159" i="5"/>
  <c r="J146" i="5"/>
  <c r="E146" i="5"/>
  <c r="E140" i="5"/>
  <c r="J140" i="5"/>
  <c r="E131" i="5"/>
  <c r="J131" i="5"/>
  <c r="E128" i="5"/>
  <c r="J128" i="5"/>
  <c r="E117" i="5"/>
  <c r="J117" i="5"/>
  <c r="J113" i="5"/>
  <c r="E113" i="5"/>
  <c r="J109" i="5"/>
  <c r="E109" i="5"/>
  <c r="J106" i="5"/>
  <c r="E106" i="5"/>
  <c r="E92" i="5"/>
  <c r="J92" i="5"/>
  <c r="E86" i="5"/>
  <c r="J86" i="5"/>
  <c r="E82" i="5"/>
  <c r="J82" i="5"/>
  <c r="E76" i="5"/>
  <c r="J76" i="5"/>
  <c r="E72" i="5"/>
  <c r="J72" i="5"/>
  <c r="E42" i="5"/>
  <c r="J42" i="5"/>
  <c r="AM210" i="6"/>
  <c r="AO193" i="6"/>
  <c r="AM144" i="6"/>
  <c r="J35" i="5"/>
  <c r="E35" i="5"/>
  <c r="E24" i="5"/>
  <c r="J24" i="5"/>
  <c r="E17" i="5"/>
  <c r="J17" i="5"/>
  <c r="J68" i="5"/>
  <c r="E68" i="5"/>
  <c r="J61" i="5"/>
  <c r="E61" i="5"/>
  <c r="J59" i="5"/>
  <c r="E59" i="5"/>
  <c r="E57" i="5"/>
  <c r="J57" i="5"/>
  <c r="J55" i="5"/>
  <c r="E55" i="5"/>
  <c r="E53" i="5"/>
  <c r="J53" i="5"/>
  <c r="E40" i="5"/>
  <c r="J40" i="5"/>
  <c r="AA208" i="6"/>
  <c r="K208" i="6" s="1"/>
  <c r="AF208" i="6" s="1"/>
  <c r="N208" i="6" s="1"/>
  <c r="AA187" i="6"/>
  <c r="K187" i="6" s="1"/>
  <c r="AF187" i="6" s="1"/>
  <c r="N187" i="6" s="1"/>
  <c r="AO182" i="6"/>
  <c r="AS159" i="6"/>
  <c r="AS156" i="6"/>
  <c r="AP142" i="6"/>
  <c r="J31" i="5"/>
  <c r="E31" i="5"/>
  <c r="J15" i="5"/>
  <c r="E15" i="5"/>
  <c r="E211" i="5"/>
  <c r="J211" i="5"/>
  <c r="J199" i="5"/>
  <c r="E199" i="5"/>
  <c r="E197" i="5"/>
  <c r="J197" i="5"/>
  <c r="E195" i="5"/>
  <c r="J195" i="5"/>
  <c r="E193" i="5"/>
  <c r="J193" i="5"/>
  <c r="J191" i="5"/>
  <c r="E191" i="5"/>
  <c r="E189" i="5"/>
  <c r="J189" i="5"/>
  <c r="E184" i="5"/>
  <c r="J184" i="5"/>
  <c r="J182" i="5"/>
  <c r="E182" i="5"/>
  <c r="E180" i="5"/>
  <c r="J180" i="5"/>
  <c r="E178" i="5"/>
  <c r="J178" i="5"/>
  <c r="E176" i="5"/>
  <c r="J176" i="5"/>
  <c r="J174" i="5"/>
  <c r="E174" i="5"/>
  <c r="E172" i="5"/>
  <c r="J172" i="5"/>
  <c r="J170" i="5"/>
  <c r="E170" i="5"/>
  <c r="J153" i="5"/>
  <c r="E153" i="5"/>
  <c r="J151" i="5"/>
  <c r="E151" i="5"/>
  <c r="E149" i="5"/>
  <c r="J149" i="5"/>
  <c r="R145" i="5"/>
  <c r="I145" i="5" s="1"/>
  <c r="J143" i="5"/>
  <c r="E143" i="5"/>
  <c r="E138" i="5"/>
  <c r="J138" i="5"/>
  <c r="E136" i="5"/>
  <c r="J136" i="5"/>
  <c r="E134" i="5"/>
  <c r="J134" i="5"/>
  <c r="J126" i="5"/>
  <c r="E126" i="5"/>
  <c r="E107" i="5"/>
  <c r="J107" i="5"/>
  <c r="E104" i="5"/>
  <c r="J104" i="5"/>
  <c r="J97" i="5"/>
  <c r="E97" i="5"/>
  <c r="E66" i="5"/>
  <c r="J66" i="5"/>
  <c r="J51" i="5"/>
  <c r="E51" i="5"/>
  <c r="E161" i="5"/>
  <c r="J161" i="5"/>
  <c r="E115" i="5"/>
  <c r="J115" i="5"/>
  <c r="J111" i="5"/>
  <c r="E111" i="5"/>
  <c r="J101" i="5"/>
  <c r="E101" i="5"/>
  <c r="E94" i="5"/>
  <c r="J94" i="5"/>
  <c r="E88" i="5"/>
  <c r="J88" i="5"/>
  <c r="E80" i="5"/>
  <c r="J80" i="5"/>
  <c r="J74" i="5"/>
  <c r="E74" i="5"/>
  <c r="J63" i="5"/>
  <c r="E63" i="5"/>
  <c r="AM187" i="6"/>
  <c r="J33" i="5"/>
  <c r="E33" i="5"/>
  <c r="E26" i="5"/>
  <c r="J26" i="5"/>
  <c r="E22" i="5"/>
  <c r="J22" i="5"/>
  <c r="E204" i="5"/>
  <c r="J204" i="5"/>
  <c r="E155" i="5"/>
  <c r="J155" i="5"/>
  <c r="E70" i="5"/>
  <c r="J70" i="5"/>
  <c r="Z205" i="6"/>
  <c r="J205" i="6" s="1"/>
  <c r="AM191" i="6"/>
  <c r="AA191" i="6"/>
  <c r="AS185" i="6"/>
  <c r="AS171" i="6"/>
  <c r="AS162" i="6"/>
  <c r="Z158" i="6"/>
  <c r="J158" i="6" s="1"/>
  <c r="AA145" i="6"/>
  <c r="AB145" i="6" s="1"/>
  <c r="AA137" i="6"/>
  <c r="AB137" i="6" s="1"/>
  <c r="AA136" i="6"/>
  <c r="AM113" i="6"/>
  <c r="J29" i="5"/>
  <c r="E29" i="5"/>
  <c r="R21" i="5"/>
  <c r="I21" i="5" s="1"/>
  <c r="P16" i="5"/>
  <c r="J209" i="5"/>
  <c r="E209" i="5"/>
  <c r="J207" i="5"/>
  <c r="E207" i="5"/>
  <c r="E168" i="5"/>
  <c r="J168" i="5"/>
  <c r="E166" i="5"/>
  <c r="J166" i="5"/>
  <c r="J164" i="5"/>
  <c r="E164" i="5"/>
  <c r="E162" i="5"/>
  <c r="J162" i="5"/>
  <c r="E147" i="5"/>
  <c r="J147" i="5"/>
  <c r="J141" i="5"/>
  <c r="E141" i="5"/>
  <c r="E124" i="5"/>
  <c r="J124" i="5"/>
  <c r="E122" i="5"/>
  <c r="J122" i="5"/>
  <c r="E120" i="5"/>
  <c r="J120" i="5"/>
  <c r="U106" i="5"/>
  <c r="J95" i="5"/>
  <c r="E95" i="5"/>
  <c r="J49" i="5"/>
  <c r="E49" i="5"/>
  <c r="J47" i="5"/>
  <c r="E47" i="5"/>
  <c r="E37" i="5"/>
  <c r="J37" i="5"/>
  <c r="E201" i="5"/>
  <c r="J201" i="5"/>
  <c r="E186" i="5"/>
  <c r="J186" i="5"/>
  <c r="J90" i="5"/>
  <c r="E90" i="5"/>
  <c r="J84" i="5"/>
  <c r="E84" i="5"/>
  <c r="J78" i="5"/>
  <c r="E78" i="5"/>
  <c r="J46" i="5"/>
  <c r="E46" i="5"/>
  <c r="J44" i="5"/>
  <c r="E44" i="5"/>
  <c r="AO197" i="6"/>
  <c r="J157" i="5"/>
  <c r="E157" i="5"/>
  <c r="E99" i="5"/>
  <c r="J99" i="5"/>
  <c r="Y190" i="6"/>
  <c r="AP185" i="6"/>
  <c r="Y184" i="6"/>
  <c r="AS173" i="6"/>
  <c r="Z170" i="6"/>
  <c r="J170" i="6" s="1"/>
  <c r="AP162" i="6"/>
  <c r="Z137" i="6"/>
  <c r="J137" i="6" s="1"/>
  <c r="Y135" i="6"/>
  <c r="AM114" i="6"/>
  <c r="AP111" i="6"/>
  <c r="E38" i="5"/>
  <c r="J38" i="5"/>
  <c r="E27" i="5"/>
  <c r="J27" i="5"/>
  <c r="J20" i="5"/>
  <c r="E20" i="5"/>
  <c r="R210" i="5"/>
  <c r="I210" i="5" s="1"/>
  <c r="V210" i="5" s="1"/>
  <c r="E205" i="5"/>
  <c r="J205" i="5"/>
  <c r="E202" i="5"/>
  <c r="J202" i="5"/>
  <c r="J187" i="5"/>
  <c r="E187" i="5"/>
  <c r="J185" i="5"/>
  <c r="E185" i="5"/>
  <c r="E160" i="5"/>
  <c r="J160" i="5"/>
  <c r="J158" i="5"/>
  <c r="E158" i="5"/>
  <c r="P148" i="5"/>
  <c r="E144" i="5"/>
  <c r="J144" i="5"/>
  <c r="R142" i="5"/>
  <c r="I142" i="5" s="1"/>
  <c r="V142" i="5" s="1"/>
  <c r="J132" i="5"/>
  <c r="E132" i="5"/>
  <c r="J129" i="5"/>
  <c r="E129" i="5"/>
  <c r="E118" i="5"/>
  <c r="J118" i="5"/>
  <c r="E116" i="5"/>
  <c r="J116" i="5"/>
  <c r="E114" i="5"/>
  <c r="J114" i="5"/>
  <c r="E112" i="5"/>
  <c r="J112" i="5"/>
  <c r="J110" i="5"/>
  <c r="E110" i="5"/>
  <c r="P103" i="5"/>
  <c r="E102" i="5"/>
  <c r="J102" i="5"/>
  <c r="P96" i="5"/>
  <c r="J93" i="5"/>
  <c r="E93" i="5"/>
  <c r="E91" i="5"/>
  <c r="J91" i="5"/>
  <c r="E89" i="5"/>
  <c r="J89" i="5"/>
  <c r="J87" i="5"/>
  <c r="E87" i="5"/>
  <c r="J85" i="5"/>
  <c r="E85" i="5"/>
  <c r="E83" i="5"/>
  <c r="J83" i="5"/>
  <c r="J81" i="5"/>
  <c r="E81" i="5"/>
  <c r="J79" i="5"/>
  <c r="E79" i="5"/>
  <c r="J77" i="5"/>
  <c r="E77" i="5"/>
  <c r="J75" i="5"/>
  <c r="E75" i="5"/>
  <c r="E73" i="5"/>
  <c r="J73" i="5"/>
  <c r="J71" i="5"/>
  <c r="E71" i="5"/>
  <c r="R65" i="5"/>
  <c r="I65" i="5" s="1"/>
  <c r="E64" i="5"/>
  <c r="J64" i="5"/>
  <c r="J62" i="5"/>
  <c r="E62" i="5"/>
  <c r="J45" i="5"/>
  <c r="E45" i="5"/>
  <c r="E43" i="5"/>
  <c r="J43" i="5"/>
  <c r="J36" i="5"/>
  <c r="E36" i="5"/>
  <c r="E34" i="5"/>
  <c r="J34" i="5"/>
  <c r="J25" i="5"/>
  <c r="E25" i="5"/>
  <c r="J23" i="5"/>
  <c r="E23" i="5"/>
  <c r="E18" i="5"/>
  <c r="J18" i="5"/>
  <c r="E156" i="5"/>
  <c r="J156" i="5"/>
  <c r="E145" i="5"/>
  <c r="J145" i="5"/>
  <c r="R140" i="5"/>
  <c r="I140" i="5" s="1"/>
  <c r="V140" i="5" s="1"/>
  <c r="E139" i="5"/>
  <c r="J139" i="5"/>
  <c r="J127" i="5"/>
  <c r="E127" i="5"/>
  <c r="J108" i="5"/>
  <c r="E108" i="5"/>
  <c r="P106" i="5"/>
  <c r="J100" i="5"/>
  <c r="E100" i="5"/>
  <c r="E98" i="5"/>
  <c r="J98" i="5"/>
  <c r="E69" i="5"/>
  <c r="J69" i="5"/>
  <c r="E60" i="5"/>
  <c r="J60" i="5"/>
  <c r="J58" i="5"/>
  <c r="E58" i="5"/>
  <c r="E56" i="5"/>
  <c r="J56" i="5"/>
  <c r="E54" i="5"/>
  <c r="J54" i="5"/>
  <c r="E52" i="5"/>
  <c r="J52" i="5"/>
  <c r="R46" i="5"/>
  <c r="I46" i="5" s="1"/>
  <c r="T46" i="5" s="1"/>
  <c r="E41" i="5"/>
  <c r="J41" i="5"/>
  <c r="J39" i="5"/>
  <c r="E39" i="5"/>
  <c r="W102" i="5"/>
  <c r="U104" i="5"/>
  <c r="AM204" i="6"/>
  <c r="AA182" i="6"/>
  <c r="AM179" i="6"/>
  <c r="AS177" i="6"/>
  <c r="AO176" i="6"/>
  <c r="Y172" i="6"/>
  <c r="Z166" i="6"/>
  <c r="J166" i="6" s="1"/>
  <c r="AM163" i="6"/>
  <c r="AM154" i="6"/>
  <c r="AM149" i="6"/>
  <c r="AS146" i="6"/>
  <c r="AM142" i="6"/>
  <c r="AM126" i="6"/>
  <c r="AM118" i="6"/>
  <c r="R35" i="5"/>
  <c r="I35" i="5" s="1"/>
  <c r="R201" i="5"/>
  <c r="I201" i="5" s="1"/>
  <c r="R198" i="5"/>
  <c r="I198" i="5" s="1"/>
  <c r="T198" i="5" s="1"/>
  <c r="R180" i="5"/>
  <c r="I180" i="5" s="1"/>
  <c r="U180" i="5" s="1"/>
  <c r="R171" i="5"/>
  <c r="I171" i="5" s="1"/>
  <c r="R141" i="5"/>
  <c r="I141" i="5" s="1"/>
  <c r="T141" i="5" s="1"/>
  <c r="R128" i="5"/>
  <c r="I128" i="5" s="1"/>
  <c r="T128" i="5" s="1"/>
  <c r="T103" i="5"/>
  <c r="P99" i="5"/>
  <c r="AO126" i="6"/>
  <c r="AA123" i="6"/>
  <c r="U103" i="5"/>
  <c r="Y181" i="6"/>
  <c r="AP177" i="6"/>
  <c r="AM176" i="6"/>
  <c r="AA158" i="6"/>
  <c r="K158" i="6" s="1"/>
  <c r="AP146" i="6"/>
  <c r="AS143" i="6"/>
  <c r="AP135" i="6"/>
  <c r="Y134" i="6"/>
  <c r="AA131" i="6"/>
  <c r="K131" i="6" s="1"/>
  <c r="AM121" i="6"/>
  <c r="Y116" i="6"/>
  <c r="R28" i="5"/>
  <c r="I28" i="5" s="1"/>
  <c r="V28" i="5" s="1"/>
  <c r="P188" i="5"/>
  <c r="R176" i="5"/>
  <c r="I176" i="5" s="1"/>
  <c r="P149" i="5"/>
  <c r="R43" i="5"/>
  <c r="I43" i="5" s="1"/>
  <c r="U43" i="5" s="1"/>
  <c r="AM168" i="6"/>
  <c r="AO147" i="6"/>
  <c r="AO206" i="6"/>
  <c r="AA200" i="6"/>
  <c r="AB200" i="6" s="1"/>
  <c r="AP197" i="6"/>
  <c r="AM180" i="6"/>
  <c r="AS172" i="6"/>
  <c r="AA135" i="6"/>
  <c r="K135" i="6" s="1"/>
  <c r="AD135" i="6" s="1"/>
  <c r="M135" i="6" s="1"/>
  <c r="AA133" i="6"/>
  <c r="AP129" i="6"/>
  <c r="AM128" i="6"/>
  <c r="AA128" i="6"/>
  <c r="AB128" i="6" s="1"/>
  <c r="AP117" i="6"/>
  <c r="AA112" i="6"/>
  <c r="R159" i="5"/>
  <c r="I159" i="5" s="1"/>
  <c r="R147" i="5"/>
  <c r="I147" i="5" s="1"/>
  <c r="Y133" i="5"/>
  <c r="R122" i="5"/>
  <c r="I122" i="5" s="1"/>
  <c r="U98" i="5"/>
  <c r="T97" i="5"/>
  <c r="AO174" i="6"/>
  <c r="AS155" i="6"/>
  <c r="AA144" i="6"/>
  <c r="AA207" i="6"/>
  <c r="AA192" i="6"/>
  <c r="AB192" i="6" s="1"/>
  <c r="AO172" i="6"/>
  <c r="AS163" i="6"/>
  <c r="AA156" i="6"/>
  <c r="K156" i="6" s="1"/>
  <c r="AA153" i="6"/>
  <c r="K153" i="6" s="1"/>
  <c r="AD153" i="6" s="1"/>
  <c r="M153" i="6" s="1"/>
  <c r="Y147" i="6"/>
  <c r="Y146" i="6"/>
  <c r="AS126" i="6"/>
  <c r="Z125" i="6"/>
  <c r="J125" i="6" s="1"/>
  <c r="R37" i="5"/>
  <c r="R19" i="5"/>
  <c r="I19" i="5" s="1"/>
  <c r="T19" i="5" s="1"/>
  <c r="AM188" i="6"/>
  <c r="AO128" i="6"/>
  <c r="AP200" i="6"/>
  <c r="Z192" i="6"/>
  <c r="J192" i="6" s="1"/>
  <c r="AS181" i="6"/>
  <c r="AM172" i="6"/>
  <c r="Z153" i="6"/>
  <c r="J153" i="6" s="1"/>
  <c r="AA152" i="6"/>
  <c r="AB152" i="6" s="1"/>
  <c r="AA148" i="6"/>
  <c r="K148" i="6" s="1"/>
  <c r="AS118" i="6"/>
  <c r="AA115" i="6"/>
  <c r="Z111" i="6"/>
  <c r="J111" i="6" s="1"/>
  <c r="R173" i="5"/>
  <c r="I173" i="5" s="1"/>
  <c r="Y102" i="5"/>
  <c r="P98" i="5"/>
  <c r="P97" i="5"/>
  <c r="R47" i="5"/>
  <c r="I47" i="5" s="1"/>
  <c r="T47" i="5" s="1"/>
  <c r="R42" i="5"/>
  <c r="I42" i="5" s="1"/>
  <c r="U42" i="5" s="1"/>
  <c r="R211" i="5"/>
  <c r="I211" i="5" s="1"/>
  <c r="T211" i="5" s="1"/>
  <c r="P25" i="5"/>
  <c r="R25" i="5"/>
  <c r="I25" i="5" s="1"/>
  <c r="P17" i="5"/>
  <c r="R17" i="5"/>
  <c r="I17" i="5" s="1"/>
  <c r="Y132" i="5"/>
  <c r="W132" i="5"/>
  <c r="X132" i="5"/>
  <c r="Z208" i="6"/>
  <c r="J208" i="6" s="1"/>
  <c r="AP204" i="6"/>
  <c r="AM200" i="6"/>
  <c r="AA198" i="6"/>
  <c r="AB198" i="6" s="1"/>
  <c r="AA194" i="6"/>
  <c r="K194" i="6" s="1"/>
  <c r="AD194" i="6" s="1"/>
  <c r="M194" i="6" s="1"/>
  <c r="AM193" i="6"/>
  <c r="AP189" i="6"/>
  <c r="AA183" i="6"/>
  <c r="AM182" i="6"/>
  <c r="P33" i="5"/>
  <c r="R33" i="5"/>
  <c r="I33" i="5" s="1"/>
  <c r="AM120" i="6"/>
  <c r="AO120" i="6"/>
  <c r="AP120" i="6"/>
  <c r="AS120" i="6"/>
  <c r="AA120" i="6"/>
  <c r="P124" i="5"/>
  <c r="R124" i="5"/>
  <c r="I124" i="5" s="1"/>
  <c r="P117" i="5"/>
  <c r="R117" i="5"/>
  <c r="I117" i="5" s="1"/>
  <c r="U117" i="5" s="1"/>
  <c r="AS205" i="6"/>
  <c r="AP198" i="6"/>
  <c r="AP194" i="6"/>
  <c r="AM175" i="6"/>
  <c r="P209" i="5"/>
  <c r="R209" i="5"/>
  <c r="I209" i="5" s="1"/>
  <c r="P196" i="5"/>
  <c r="R196" i="5"/>
  <c r="I196" i="5" s="1"/>
  <c r="T196" i="5" s="1"/>
  <c r="P194" i="5"/>
  <c r="R194" i="5"/>
  <c r="I194" i="5" s="1"/>
  <c r="T194" i="5" s="1"/>
  <c r="P192" i="5"/>
  <c r="R192" i="5"/>
  <c r="I192" i="5" s="1"/>
  <c r="T192" i="5" s="1"/>
  <c r="P190" i="5"/>
  <c r="R190" i="5"/>
  <c r="I190" i="5" s="1"/>
  <c r="T190" i="5" s="1"/>
  <c r="X56" i="5"/>
  <c r="W56" i="5"/>
  <c r="Y56" i="5"/>
  <c r="AO209" i="6"/>
  <c r="AA209" i="6"/>
  <c r="Z204" i="6"/>
  <c r="J204" i="6" s="1"/>
  <c r="Z200" i="6"/>
  <c r="J200" i="6" s="1"/>
  <c r="AA199" i="6"/>
  <c r="AO198" i="6"/>
  <c r="Z197" i="6"/>
  <c r="J197" i="6" s="1"/>
  <c r="AM196" i="6"/>
  <c r="AO194" i="6"/>
  <c r="AM192" i="6"/>
  <c r="AP188" i="6"/>
  <c r="AO181" i="6"/>
  <c r="AS180" i="6"/>
  <c r="AF135" i="6"/>
  <c r="N135" i="6" s="1"/>
  <c r="AA127" i="6"/>
  <c r="AB127" i="6" s="1"/>
  <c r="AM127" i="6"/>
  <c r="X54" i="5"/>
  <c r="Y54" i="5"/>
  <c r="AA211" i="6"/>
  <c r="AM208" i="6"/>
  <c r="AS207" i="6"/>
  <c r="AS193" i="6"/>
  <c r="Z189" i="6"/>
  <c r="J189" i="6" s="1"/>
  <c r="AO184" i="6"/>
  <c r="AS182" i="6"/>
  <c r="Y149" i="6"/>
  <c r="Z149" i="6"/>
  <c r="J149" i="6" s="1"/>
  <c r="K123" i="6"/>
  <c r="AB123" i="6"/>
  <c r="AP210" i="6"/>
  <c r="AP205" i="6"/>
  <c r="Z196" i="6"/>
  <c r="J196" i="6" s="1"/>
  <c r="AS186" i="6"/>
  <c r="AM183" i="6"/>
  <c r="AP179" i="6"/>
  <c r="AA179" i="6"/>
  <c r="Y155" i="6"/>
  <c r="Z155" i="6"/>
  <c r="J155" i="6" s="1"/>
  <c r="Y122" i="6"/>
  <c r="Z122" i="6"/>
  <c r="J122" i="6" s="1"/>
  <c r="X172" i="5"/>
  <c r="W172" i="5"/>
  <c r="Y172" i="5"/>
  <c r="P169" i="5"/>
  <c r="AS211" i="6"/>
  <c r="Y209" i="6"/>
  <c r="AD208" i="6"/>
  <c r="M208" i="6" s="1"/>
  <c r="AA206" i="6"/>
  <c r="AB206" i="6" s="1"/>
  <c r="AA202" i="6"/>
  <c r="K202" i="6" s="1"/>
  <c r="AP180" i="6"/>
  <c r="AA177" i="6"/>
  <c r="K177" i="6" s="1"/>
  <c r="AC177" i="6" s="1"/>
  <c r="AE177" i="6" s="1"/>
  <c r="Y168" i="6"/>
  <c r="Z168" i="6"/>
  <c r="J168" i="6" s="1"/>
  <c r="Y117" i="6"/>
  <c r="Z117" i="6"/>
  <c r="J117" i="6" s="1"/>
  <c r="K115" i="6"/>
  <c r="AD115" i="6" s="1"/>
  <c r="M115" i="6" s="1"/>
  <c r="AB115" i="6"/>
  <c r="W147" i="5"/>
  <c r="X147" i="5"/>
  <c r="Y147" i="5"/>
  <c r="P79" i="5"/>
  <c r="R79" i="5"/>
  <c r="I79" i="5" s="1"/>
  <c r="U79" i="5" s="1"/>
  <c r="AM174" i="6"/>
  <c r="AA171" i="6"/>
  <c r="AB171" i="6" s="1"/>
  <c r="Z167" i="6"/>
  <c r="J167" i="6" s="1"/>
  <c r="AA165" i="6"/>
  <c r="AP164" i="6"/>
  <c r="Z163" i="6"/>
  <c r="J163" i="6" s="1"/>
  <c r="AP155" i="6"/>
  <c r="Z151" i="6"/>
  <c r="J151" i="6" s="1"/>
  <c r="AP150" i="6"/>
  <c r="AM147" i="6"/>
  <c r="AP143" i="6"/>
  <c r="AP139" i="6"/>
  <c r="AP137" i="6"/>
  <c r="AS135" i="6"/>
  <c r="AP131" i="6"/>
  <c r="W155" i="5"/>
  <c r="X155" i="5"/>
  <c r="P150" i="5"/>
  <c r="R150" i="5"/>
  <c r="I150" i="5" s="1"/>
  <c r="V150" i="5" s="1"/>
  <c r="W111" i="5"/>
  <c r="X111" i="5"/>
  <c r="Y111" i="5"/>
  <c r="X108" i="5"/>
  <c r="W108" i="5"/>
  <c r="R102" i="5"/>
  <c r="I102" i="5" s="1"/>
  <c r="P102" i="5"/>
  <c r="P40" i="5"/>
  <c r="R40" i="5"/>
  <c r="I40" i="5" s="1"/>
  <c r="AO164" i="6"/>
  <c r="AP161" i="6"/>
  <c r="Z159" i="6"/>
  <c r="J159" i="6" s="1"/>
  <c r="AP158" i="6"/>
  <c r="AO155" i="6"/>
  <c r="AS154" i="6"/>
  <c r="AO150" i="6"/>
  <c r="Z145" i="6"/>
  <c r="J145" i="6" s="1"/>
  <c r="AO143" i="6"/>
  <c r="Z142" i="6"/>
  <c r="J142" i="6" s="1"/>
  <c r="AO139" i="6"/>
  <c r="Z138" i="6"/>
  <c r="J138" i="6" s="1"/>
  <c r="AM137" i="6"/>
  <c r="AP134" i="6"/>
  <c r="AO131" i="6"/>
  <c r="AP125" i="6"/>
  <c r="AO122" i="6"/>
  <c r="AS121" i="6"/>
  <c r="AO117" i="6"/>
  <c r="R38" i="5"/>
  <c r="I38" i="5" s="1"/>
  <c r="U38" i="5" s="1"/>
  <c r="R30" i="5"/>
  <c r="I30" i="5" s="1"/>
  <c r="T30" i="5" s="1"/>
  <c r="R22" i="5"/>
  <c r="I22" i="5" s="1"/>
  <c r="R14" i="5"/>
  <c r="I14" i="5" s="1"/>
  <c r="P207" i="5"/>
  <c r="R207" i="5"/>
  <c r="I207" i="5" s="1"/>
  <c r="T207" i="5" s="1"/>
  <c r="V200" i="5"/>
  <c r="X188" i="5"/>
  <c r="W188" i="5"/>
  <c r="X184" i="5"/>
  <c r="W184" i="5"/>
  <c r="X182" i="5"/>
  <c r="W182" i="5"/>
  <c r="Y182" i="5"/>
  <c r="P155" i="5"/>
  <c r="R155" i="5"/>
  <c r="I155" i="5" s="1"/>
  <c r="U155" i="5" s="1"/>
  <c r="W141" i="5"/>
  <c r="Y141" i="5"/>
  <c r="W138" i="5"/>
  <c r="X138" i="5"/>
  <c r="Y138" i="5"/>
  <c r="W130" i="5"/>
  <c r="X130" i="5"/>
  <c r="Y130" i="5"/>
  <c r="R113" i="5"/>
  <c r="I113" i="5" s="1"/>
  <c r="U113" i="5" s="1"/>
  <c r="P111" i="5"/>
  <c r="R108" i="5"/>
  <c r="I108" i="5" s="1"/>
  <c r="T108" i="5" s="1"/>
  <c r="P108" i="5"/>
  <c r="X104" i="5"/>
  <c r="Y104" i="5"/>
  <c r="X100" i="5"/>
  <c r="W100" i="5"/>
  <c r="Y100" i="5"/>
  <c r="Y178" i="6"/>
  <c r="AA174" i="6"/>
  <c r="AB174" i="6" s="1"/>
  <c r="AA173" i="6"/>
  <c r="Z171" i="6"/>
  <c r="J171" i="6" s="1"/>
  <c r="AM170" i="6"/>
  <c r="AM161" i="6"/>
  <c r="AM160" i="6"/>
  <c r="AO158" i="6"/>
  <c r="AS153" i="6"/>
  <c r="AO152" i="6"/>
  <c r="AS142" i="6"/>
  <c r="AM136" i="6"/>
  <c r="AO134" i="6"/>
  <c r="AS133" i="6"/>
  <c r="Z129" i="6"/>
  <c r="J129" i="6" s="1"/>
  <c r="AO125" i="6"/>
  <c r="AM122" i="6"/>
  <c r="AM117" i="6"/>
  <c r="AO114" i="6"/>
  <c r="AS112" i="6"/>
  <c r="R31" i="5"/>
  <c r="I31" i="5" s="1"/>
  <c r="T31" i="5" s="1"/>
  <c r="R23" i="5"/>
  <c r="R15" i="5"/>
  <c r="I15" i="5" s="1"/>
  <c r="T15" i="5" s="1"/>
  <c r="T204" i="5"/>
  <c r="V204" i="5"/>
  <c r="P170" i="5"/>
  <c r="R170" i="5"/>
  <c r="I170" i="5" s="1"/>
  <c r="T170" i="5" s="1"/>
  <c r="U138" i="5"/>
  <c r="T138" i="5"/>
  <c r="V138" i="5"/>
  <c r="U130" i="5"/>
  <c r="T130" i="5"/>
  <c r="V130" i="5"/>
  <c r="P120" i="5"/>
  <c r="R120" i="5"/>
  <c r="I120" i="5" s="1"/>
  <c r="T120" i="5" s="1"/>
  <c r="Y96" i="5"/>
  <c r="X87" i="5"/>
  <c r="Y87" i="5"/>
  <c r="P75" i="5"/>
  <c r="R75" i="5"/>
  <c r="I75" i="5" s="1"/>
  <c r="T75" i="5" s="1"/>
  <c r="Y173" i="6"/>
  <c r="AM134" i="6"/>
  <c r="AM125" i="6"/>
  <c r="AA117" i="6"/>
  <c r="Z115" i="6"/>
  <c r="J115" i="6" s="1"/>
  <c r="R32" i="5"/>
  <c r="R24" i="5"/>
  <c r="I24" i="5" s="1"/>
  <c r="V24" i="5" s="1"/>
  <c r="P197" i="5"/>
  <c r="R197" i="5"/>
  <c r="I197" i="5" s="1"/>
  <c r="U197" i="5" s="1"/>
  <c r="P195" i="5"/>
  <c r="R195" i="5"/>
  <c r="I195" i="5" s="1"/>
  <c r="V195" i="5" s="1"/>
  <c r="P193" i="5"/>
  <c r="R193" i="5"/>
  <c r="I193" i="5" s="1"/>
  <c r="T193" i="5" s="1"/>
  <c r="P191" i="5"/>
  <c r="R191" i="5"/>
  <c r="I191" i="5" s="1"/>
  <c r="T191" i="5" s="1"/>
  <c r="W186" i="5"/>
  <c r="P185" i="5"/>
  <c r="R185" i="5"/>
  <c r="I185" i="5" s="1"/>
  <c r="T185" i="5" s="1"/>
  <c r="X178" i="5"/>
  <c r="W178" i="5"/>
  <c r="Y178" i="5"/>
  <c r="X176" i="5"/>
  <c r="Y176" i="5"/>
  <c r="R125" i="5"/>
  <c r="I125" i="5" s="1"/>
  <c r="V125" i="5" s="1"/>
  <c r="P123" i="5"/>
  <c r="R123" i="5"/>
  <c r="I123" i="5" s="1"/>
  <c r="V123" i="5" s="1"/>
  <c r="P118" i="5"/>
  <c r="R118" i="5"/>
  <c r="I118" i="5" s="1"/>
  <c r="W96" i="5"/>
  <c r="X64" i="5"/>
  <c r="W64" i="5"/>
  <c r="Y62" i="5"/>
  <c r="AB164" i="6"/>
  <c r="AA161" i="6"/>
  <c r="AB161" i="6" s="1"/>
  <c r="AA150" i="6"/>
  <c r="AB131" i="6"/>
  <c r="AA125" i="6"/>
  <c r="P208" i="5"/>
  <c r="R208" i="5"/>
  <c r="I208" i="5" s="1"/>
  <c r="T208" i="5" s="1"/>
  <c r="T201" i="5"/>
  <c r="V201" i="5"/>
  <c r="P189" i="5"/>
  <c r="R189" i="5"/>
  <c r="I189" i="5" s="1"/>
  <c r="U189" i="5" s="1"/>
  <c r="W154" i="5"/>
  <c r="X154" i="5"/>
  <c r="Y154" i="5"/>
  <c r="P151" i="5"/>
  <c r="R151" i="5"/>
  <c r="I151" i="5" s="1"/>
  <c r="U151" i="5" s="1"/>
  <c r="Y146" i="5"/>
  <c r="X121" i="5"/>
  <c r="W121" i="5"/>
  <c r="Y121" i="5"/>
  <c r="R101" i="5"/>
  <c r="I101" i="5" s="1"/>
  <c r="P101" i="5"/>
  <c r="X98" i="5"/>
  <c r="W98" i="5"/>
  <c r="Y98" i="5"/>
  <c r="X83" i="5"/>
  <c r="Y83" i="5"/>
  <c r="W62" i="5"/>
  <c r="P59" i="5"/>
  <c r="R59" i="5"/>
  <c r="I59" i="5" s="1"/>
  <c r="AP153" i="6"/>
  <c r="AS150" i="6"/>
  <c r="AA130" i="6"/>
  <c r="AB130" i="6" s="1"/>
  <c r="R34" i="5"/>
  <c r="I34" i="5" s="1"/>
  <c r="R26" i="5"/>
  <c r="R18" i="5"/>
  <c r="I18" i="5" s="1"/>
  <c r="X187" i="5"/>
  <c r="W187" i="5"/>
  <c r="U154" i="5"/>
  <c r="T154" i="5"/>
  <c r="V154" i="5"/>
  <c r="W149" i="5"/>
  <c r="X149" i="5"/>
  <c r="Y149" i="5"/>
  <c r="X146" i="5"/>
  <c r="W139" i="5"/>
  <c r="X139" i="5"/>
  <c r="W131" i="5"/>
  <c r="X131" i="5"/>
  <c r="Y131" i="5"/>
  <c r="P121" i="5"/>
  <c r="R121" i="5"/>
  <c r="I121" i="5" s="1"/>
  <c r="P112" i="5"/>
  <c r="R112" i="5"/>
  <c r="I112" i="5" s="1"/>
  <c r="X48" i="5"/>
  <c r="W48" i="5"/>
  <c r="Y48" i="5"/>
  <c r="AA160" i="6"/>
  <c r="AB160" i="6" s="1"/>
  <c r="AA143" i="6"/>
  <c r="P206" i="5"/>
  <c r="R206" i="5"/>
  <c r="I206" i="5" s="1"/>
  <c r="T206" i="5" s="1"/>
  <c r="T203" i="5"/>
  <c r="V203" i="5"/>
  <c r="Y155" i="5"/>
  <c r="U145" i="5"/>
  <c r="T145" i="5"/>
  <c r="P139" i="5"/>
  <c r="R139" i="5"/>
  <c r="I139" i="5" s="1"/>
  <c r="P119" i="5"/>
  <c r="R119" i="5"/>
  <c r="R107" i="5"/>
  <c r="I107" i="5" s="1"/>
  <c r="R186" i="5"/>
  <c r="I186" i="5" s="1"/>
  <c r="T186" i="5" s="1"/>
  <c r="W185" i="5"/>
  <c r="Y170" i="5"/>
  <c r="R165" i="5"/>
  <c r="I165" i="5" s="1"/>
  <c r="T165" i="5" s="1"/>
  <c r="R163" i="5"/>
  <c r="I163" i="5" s="1"/>
  <c r="V163" i="5" s="1"/>
  <c r="R131" i="5"/>
  <c r="I131" i="5" s="1"/>
  <c r="U96" i="5"/>
  <c r="Y81" i="5"/>
  <c r="R199" i="5"/>
  <c r="I199" i="5" s="1"/>
  <c r="U199" i="5" s="1"/>
  <c r="R181" i="5"/>
  <c r="I181" i="5" s="1"/>
  <c r="T181" i="5" s="1"/>
  <c r="R177" i="5"/>
  <c r="I177" i="5" s="1"/>
  <c r="T177" i="5" s="1"/>
  <c r="Y169" i="5"/>
  <c r="R164" i="5"/>
  <c r="I164" i="5" s="1"/>
  <c r="V164" i="5" s="1"/>
  <c r="R162" i="5"/>
  <c r="I162" i="5" s="1"/>
  <c r="V162" i="5" s="1"/>
  <c r="R160" i="5"/>
  <c r="I160" i="5" s="1"/>
  <c r="V160" i="5" s="1"/>
  <c r="R158" i="5"/>
  <c r="I158" i="5" s="1"/>
  <c r="V158" i="5" s="1"/>
  <c r="R156" i="5"/>
  <c r="I156" i="5" s="1"/>
  <c r="V156" i="5" s="1"/>
  <c r="R153" i="5"/>
  <c r="I153" i="5" s="1"/>
  <c r="V153" i="5" s="1"/>
  <c r="R152" i="5"/>
  <c r="I152" i="5" s="1"/>
  <c r="R137" i="5"/>
  <c r="I137" i="5" s="1"/>
  <c r="R136" i="5"/>
  <c r="R135" i="5"/>
  <c r="I135" i="5" s="1"/>
  <c r="U135" i="5" s="1"/>
  <c r="R134" i="5"/>
  <c r="I134" i="5" s="1"/>
  <c r="R133" i="5"/>
  <c r="I133" i="5" s="1"/>
  <c r="V133" i="5" s="1"/>
  <c r="R109" i="5"/>
  <c r="I109" i="5" s="1"/>
  <c r="P105" i="5"/>
  <c r="W81" i="5"/>
  <c r="R44" i="5"/>
  <c r="I44" i="5" s="1"/>
  <c r="T44" i="5" s="1"/>
  <c r="W169" i="5"/>
  <c r="R168" i="5"/>
  <c r="I168" i="5" s="1"/>
  <c r="U168" i="5" s="1"/>
  <c r="Y106" i="5"/>
  <c r="P104" i="5"/>
  <c r="R77" i="5"/>
  <c r="I77" i="5" s="1"/>
  <c r="Y72" i="5"/>
  <c r="R146" i="5"/>
  <c r="I146" i="5" s="1"/>
  <c r="R132" i="5"/>
  <c r="I132" i="5" s="1"/>
  <c r="V132" i="5" s="1"/>
  <c r="W106" i="5"/>
  <c r="U100" i="5"/>
  <c r="U99" i="5"/>
  <c r="W72" i="5"/>
  <c r="R39" i="5"/>
  <c r="I39" i="5" s="1"/>
  <c r="U39" i="5" s="1"/>
  <c r="R205" i="5"/>
  <c r="I205" i="5" s="1"/>
  <c r="U205" i="5" s="1"/>
  <c r="T99" i="5"/>
  <c r="W211" i="5"/>
  <c r="X211" i="5"/>
  <c r="Y211" i="5"/>
  <c r="W197" i="5"/>
  <c r="X197" i="5"/>
  <c r="Y197" i="5"/>
  <c r="W195" i="5"/>
  <c r="X195" i="5"/>
  <c r="Y195" i="5"/>
  <c r="W194" i="5"/>
  <c r="X194" i="5"/>
  <c r="Y194" i="5"/>
  <c r="W193" i="5"/>
  <c r="X193" i="5"/>
  <c r="Y193" i="5"/>
  <c r="W192" i="5"/>
  <c r="X192" i="5"/>
  <c r="Y192" i="5"/>
  <c r="W191" i="5"/>
  <c r="X191" i="5"/>
  <c r="Y191" i="5"/>
  <c r="W190" i="5"/>
  <c r="X190" i="5"/>
  <c r="Y190" i="5"/>
  <c r="X174" i="5"/>
  <c r="W174" i="5"/>
  <c r="Y174" i="5"/>
  <c r="X168" i="5"/>
  <c r="W168" i="5"/>
  <c r="Y168" i="5"/>
  <c r="W209" i="5"/>
  <c r="X209" i="5"/>
  <c r="Y209" i="5"/>
  <c r="W208" i="5"/>
  <c r="X208" i="5"/>
  <c r="Y208" i="5"/>
  <c r="W207" i="5"/>
  <c r="X207" i="5"/>
  <c r="Y207" i="5"/>
  <c r="W206" i="5"/>
  <c r="X206" i="5"/>
  <c r="Y206" i="5"/>
  <c r="W189" i="5"/>
  <c r="X189" i="5"/>
  <c r="Y189" i="5"/>
  <c r="T168" i="5"/>
  <c r="W198" i="5"/>
  <c r="X198" i="5"/>
  <c r="Y198" i="5"/>
  <c r="X177" i="5"/>
  <c r="W177" i="5"/>
  <c r="Y177" i="5"/>
  <c r="X164" i="5"/>
  <c r="W164" i="5"/>
  <c r="Y164" i="5"/>
  <c r="X162" i="5"/>
  <c r="W162" i="5"/>
  <c r="Y162" i="5"/>
  <c r="X158" i="5"/>
  <c r="W158" i="5"/>
  <c r="Y158" i="5"/>
  <c r="W205" i="5"/>
  <c r="X205" i="5"/>
  <c r="Y205" i="5"/>
  <c r="X171" i="5"/>
  <c r="W171" i="5"/>
  <c r="Y171" i="5"/>
  <c r="X166" i="5"/>
  <c r="W166" i="5"/>
  <c r="Y166" i="5"/>
  <c r="Y148" i="5"/>
  <c r="W148" i="5"/>
  <c r="X148" i="5"/>
  <c r="U139" i="5"/>
  <c r="T139" i="5"/>
  <c r="V139" i="5"/>
  <c r="W210" i="5"/>
  <c r="X210" i="5"/>
  <c r="Y210" i="5"/>
  <c r="W204" i="5"/>
  <c r="X204" i="5"/>
  <c r="Y204" i="5"/>
  <c r="W183" i="5"/>
  <c r="X183" i="5"/>
  <c r="Y183" i="5"/>
  <c r="X179" i="5"/>
  <c r="W179" i="5"/>
  <c r="Y179" i="5"/>
  <c r="T171" i="5"/>
  <c r="U171" i="5"/>
  <c r="V171" i="5"/>
  <c r="W196" i="5"/>
  <c r="X196" i="5"/>
  <c r="Y196" i="5"/>
  <c r="W203" i="5"/>
  <c r="X203" i="5"/>
  <c r="Y203" i="5"/>
  <c r="W202" i="5"/>
  <c r="X202" i="5"/>
  <c r="Y202" i="5"/>
  <c r="X175" i="5"/>
  <c r="W175" i="5"/>
  <c r="Y175" i="5"/>
  <c r="W201" i="5"/>
  <c r="X201" i="5"/>
  <c r="Y201" i="5"/>
  <c r="T180" i="5"/>
  <c r="T173" i="5"/>
  <c r="U173" i="5"/>
  <c r="V173" i="5"/>
  <c r="W199" i="5"/>
  <c r="X199" i="5"/>
  <c r="Y199" i="5"/>
  <c r="X181" i="5"/>
  <c r="W181" i="5"/>
  <c r="Y181" i="5"/>
  <c r="X160" i="5"/>
  <c r="W160" i="5"/>
  <c r="Y160" i="5"/>
  <c r="X156" i="5"/>
  <c r="W156" i="5"/>
  <c r="Y156" i="5"/>
  <c r="W200" i="5"/>
  <c r="X200" i="5"/>
  <c r="Y200" i="5"/>
  <c r="T176" i="5"/>
  <c r="U176" i="5"/>
  <c r="V176" i="5"/>
  <c r="X167" i="5"/>
  <c r="Y167" i="5"/>
  <c r="W167" i="5"/>
  <c r="U147" i="5"/>
  <c r="T147" i="5"/>
  <c r="V147" i="5"/>
  <c r="Y140" i="5"/>
  <c r="W140" i="5"/>
  <c r="X140" i="5"/>
  <c r="V187" i="5"/>
  <c r="V184" i="5"/>
  <c r="Y180" i="5"/>
  <c r="T157" i="5"/>
  <c r="U157" i="5"/>
  <c r="I144" i="5"/>
  <c r="W135" i="5"/>
  <c r="X135" i="5"/>
  <c r="Y135" i="5"/>
  <c r="U129" i="5"/>
  <c r="T129" i="5"/>
  <c r="V129" i="5"/>
  <c r="X127" i="5"/>
  <c r="W127" i="5"/>
  <c r="Y127" i="5"/>
  <c r="X126" i="5"/>
  <c r="W126" i="5"/>
  <c r="I119" i="5"/>
  <c r="U211" i="5"/>
  <c r="U210" i="5"/>
  <c r="U209" i="5"/>
  <c r="U204" i="5"/>
  <c r="U203" i="5"/>
  <c r="U202" i="5"/>
  <c r="U201" i="5"/>
  <c r="U200" i="5"/>
  <c r="U198" i="5"/>
  <c r="U195" i="5"/>
  <c r="U192" i="5"/>
  <c r="U190" i="5"/>
  <c r="U188" i="5"/>
  <c r="U187" i="5"/>
  <c r="U184" i="5"/>
  <c r="W180" i="5"/>
  <c r="W176" i="5"/>
  <c r="R174" i="5"/>
  <c r="I174" i="5" s="1"/>
  <c r="Y173" i="5"/>
  <c r="W170" i="5"/>
  <c r="R166" i="5"/>
  <c r="I166" i="5" s="1"/>
  <c r="Y165" i="5"/>
  <c r="Y163" i="5"/>
  <c r="Y161" i="5"/>
  <c r="Y159" i="5"/>
  <c r="Y157" i="5"/>
  <c r="X151" i="5"/>
  <c r="Y151" i="5"/>
  <c r="X143" i="5"/>
  <c r="Y143" i="5"/>
  <c r="T135" i="5"/>
  <c r="W134" i="5"/>
  <c r="X134" i="5"/>
  <c r="X133" i="5"/>
  <c r="U132" i="5"/>
  <c r="I127" i="5"/>
  <c r="V211" i="5"/>
  <c r="V207" i="5"/>
  <c r="V198" i="5"/>
  <c r="V196" i="5"/>
  <c r="V193" i="5"/>
  <c r="V192" i="5"/>
  <c r="V190" i="5"/>
  <c r="U165" i="5"/>
  <c r="T159" i="5"/>
  <c r="U159" i="5"/>
  <c r="I136" i="5"/>
  <c r="P116" i="5"/>
  <c r="R116" i="5"/>
  <c r="I116" i="5" s="1"/>
  <c r="P84" i="5"/>
  <c r="R84" i="5"/>
  <c r="I84" i="5" s="1"/>
  <c r="T210" i="5"/>
  <c r="T202" i="5"/>
  <c r="T188" i="5"/>
  <c r="R182" i="5"/>
  <c r="R178" i="5"/>
  <c r="W173" i="5"/>
  <c r="V170" i="5"/>
  <c r="R169" i="5"/>
  <c r="I169" i="5" s="1"/>
  <c r="W165" i="5"/>
  <c r="W163" i="5"/>
  <c r="W161" i="5"/>
  <c r="W159" i="5"/>
  <c r="W157" i="5"/>
  <c r="U134" i="5"/>
  <c r="T134" i="5"/>
  <c r="V134" i="5"/>
  <c r="X93" i="5"/>
  <c r="W93" i="5"/>
  <c r="Y93" i="5"/>
  <c r="R172" i="5"/>
  <c r="I172" i="5" s="1"/>
  <c r="V159" i="5"/>
  <c r="V157" i="5"/>
  <c r="W152" i="5"/>
  <c r="Y152" i="5"/>
  <c r="W144" i="5"/>
  <c r="Y144" i="5"/>
  <c r="W136" i="5"/>
  <c r="Y136" i="5"/>
  <c r="U133" i="5"/>
  <c r="T133" i="5"/>
  <c r="X120" i="5"/>
  <c r="W120" i="5"/>
  <c r="Y120" i="5"/>
  <c r="P114" i="5"/>
  <c r="R114" i="5"/>
  <c r="I114" i="5" s="1"/>
  <c r="T163" i="5"/>
  <c r="U163" i="5"/>
  <c r="R183" i="5"/>
  <c r="I183" i="5" s="1"/>
  <c r="R179" i="5"/>
  <c r="I179" i="5" s="1"/>
  <c r="R175" i="5"/>
  <c r="I175" i="5" s="1"/>
  <c r="R167" i="5"/>
  <c r="I167" i="5" s="1"/>
  <c r="T164" i="5"/>
  <c r="U164" i="5"/>
  <c r="T162" i="5"/>
  <c r="U162" i="5"/>
  <c r="T160" i="5"/>
  <c r="W150" i="5"/>
  <c r="X150" i="5"/>
  <c r="W142" i="5"/>
  <c r="X142" i="5"/>
  <c r="X128" i="5"/>
  <c r="W128" i="5"/>
  <c r="Y128" i="5"/>
  <c r="Y188" i="5"/>
  <c r="Y187" i="5"/>
  <c r="Y186" i="5"/>
  <c r="Y185" i="5"/>
  <c r="Y184" i="5"/>
  <c r="U150" i="5"/>
  <c r="T150" i="5"/>
  <c r="U148" i="5"/>
  <c r="T148" i="5"/>
  <c r="V148" i="5"/>
  <c r="U143" i="5"/>
  <c r="T143" i="5"/>
  <c r="V143" i="5"/>
  <c r="U142" i="5"/>
  <c r="T142" i="5"/>
  <c r="U140" i="5"/>
  <c r="T140" i="5"/>
  <c r="W115" i="5"/>
  <c r="X115" i="5"/>
  <c r="Y115" i="5"/>
  <c r="T161" i="5"/>
  <c r="U161" i="5"/>
  <c r="W153" i="5"/>
  <c r="X153" i="5"/>
  <c r="X152" i="5"/>
  <c r="W145" i="5"/>
  <c r="X145" i="5"/>
  <c r="X144" i="5"/>
  <c r="W137" i="5"/>
  <c r="X137" i="5"/>
  <c r="X136" i="5"/>
  <c r="N124" i="5"/>
  <c r="X122" i="5"/>
  <c r="W122" i="5"/>
  <c r="Y122" i="5"/>
  <c r="U149" i="5"/>
  <c r="V149" i="5"/>
  <c r="U141" i="5"/>
  <c r="V141" i="5"/>
  <c r="X129" i="5"/>
  <c r="W129" i="5"/>
  <c r="Y129" i="5"/>
  <c r="Y126" i="5"/>
  <c r="X125" i="5"/>
  <c r="W125" i="5"/>
  <c r="Y125" i="5"/>
  <c r="X119" i="5"/>
  <c r="W119" i="5"/>
  <c r="Y119" i="5"/>
  <c r="X117" i="5"/>
  <c r="Y117" i="5"/>
  <c r="W117" i="5"/>
  <c r="V110" i="5"/>
  <c r="T110" i="5"/>
  <c r="U110" i="5"/>
  <c r="T131" i="5"/>
  <c r="V124" i="5"/>
  <c r="T124" i="5"/>
  <c r="U124" i="5"/>
  <c r="Y123" i="5"/>
  <c r="P110" i="5"/>
  <c r="X103" i="5"/>
  <c r="Y103" i="5"/>
  <c r="X91" i="5"/>
  <c r="W91" i="5"/>
  <c r="Y91" i="5"/>
  <c r="X88" i="5"/>
  <c r="W88" i="5"/>
  <c r="Y88" i="5"/>
  <c r="X63" i="5"/>
  <c r="W63" i="5"/>
  <c r="Y63" i="5"/>
  <c r="W123" i="5"/>
  <c r="V121" i="5"/>
  <c r="T121" i="5"/>
  <c r="U121" i="5"/>
  <c r="V118" i="5"/>
  <c r="T118" i="5"/>
  <c r="U118" i="5"/>
  <c r="X97" i="5"/>
  <c r="Y97" i="5"/>
  <c r="V88" i="5"/>
  <c r="U88" i="5"/>
  <c r="V126" i="5"/>
  <c r="T126" i="5"/>
  <c r="U126" i="5"/>
  <c r="X107" i="5"/>
  <c r="Y107" i="5"/>
  <c r="V94" i="5"/>
  <c r="U94" i="5"/>
  <c r="T94" i="5"/>
  <c r="X85" i="5"/>
  <c r="W85" i="5"/>
  <c r="Y85" i="5"/>
  <c r="V117" i="5"/>
  <c r="T117" i="5"/>
  <c r="X101" i="5"/>
  <c r="Y101" i="5"/>
  <c r="X95" i="5"/>
  <c r="Y95" i="5"/>
  <c r="X92" i="5"/>
  <c r="W92" i="5"/>
  <c r="Y92" i="5"/>
  <c r="X89" i="5"/>
  <c r="W89" i="5"/>
  <c r="Y89" i="5"/>
  <c r="V120" i="5"/>
  <c r="U120" i="5"/>
  <c r="X118" i="5"/>
  <c r="Y118" i="5"/>
  <c r="X116" i="5"/>
  <c r="Y116" i="5"/>
  <c r="X113" i="5"/>
  <c r="W113" i="5"/>
  <c r="V95" i="5"/>
  <c r="U95" i="5"/>
  <c r="T95" i="5"/>
  <c r="P92" i="5"/>
  <c r="R92" i="5"/>
  <c r="I92" i="5" s="1"/>
  <c r="V145" i="5"/>
  <c r="V137" i="5"/>
  <c r="X114" i="5"/>
  <c r="Y114" i="5"/>
  <c r="X112" i="5"/>
  <c r="Y112" i="5"/>
  <c r="X109" i="5"/>
  <c r="W109" i="5"/>
  <c r="X105" i="5"/>
  <c r="Y105" i="5"/>
  <c r="W103" i="5"/>
  <c r="V90" i="5"/>
  <c r="U90" i="5"/>
  <c r="T90" i="5"/>
  <c r="P83" i="5"/>
  <c r="R83" i="5"/>
  <c r="I83" i="5" s="1"/>
  <c r="X70" i="5"/>
  <c r="W70" i="5"/>
  <c r="Y70" i="5"/>
  <c r="V122" i="5"/>
  <c r="T122" i="5"/>
  <c r="U122" i="5"/>
  <c r="V112" i="5"/>
  <c r="U112" i="5"/>
  <c r="T112" i="5"/>
  <c r="X110" i="5"/>
  <c r="Y110" i="5"/>
  <c r="X99" i="5"/>
  <c r="Y99" i="5"/>
  <c r="X84" i="5"/>
  <c r="W84" i="5"/>
  <c r="Y84" i="5"/>
  <c r="R115" i="5"/>
  <c r="I115" i="5" s="1"/>
  <c r="R111" i="5"/>
  <c r="I111" i="5" s="1"/>
  <c r="T106" i="5"/>
  <c r="T104" i="5"/>
  <c r="T102" i="5"/>
  <c r="T100" i="5"/>
  <c r="T98" i="5"/>
  <c r="T96" i="5"/>
  <c r="P94" i="5"/>
  <c r="P86" i="5"/>
  <c r="P82" i="5"/>
  <c r="P78" i="5"/>
  <c r="R78" i="5"/>
  <c r="I78" i="5" s="1"/>
  <c r="X57" i="5"/>
  <c r="W57" i="5"/>
  <c r="Y57" i="5"/>
  <c r="X50" i="5"/>
  <c r="W50" i="5"/>
  <c r="Y50" i="5"/>
  <c r="U109" i="5"/>
  <c r="P93" i="5"/>
  <c r="R93" i="5"/>
  <c r="I93" i="5" s="1"/>
  <c r="P85" i="5"/>
  <c r="R85" i="5"/>
  <c r="I85" i="5" s="1"/>
  <c r="P69" i="5"/>
  <c r="R69" i="5"/>
  <c r="I69" i="5" s="1"/>
  <c r="X66" i="5"/>
  <c r="W66" i="5"/>
  <c r="Y66" i="5"/>
  <c r="P53" i="5"/>
  <c r="R53" i="5"/>
  <c r="I53" i="5" s="1"/>
  <c r="X45" i="5"/>
  <c r="W45" i="5"/>
  <c r="Y45" i="5"/>
  <c r="P91" i="5"/>
  <c r="R91" i="5"/>
  <c r="I91" i="5" s="1"/>
  <c r="X90" i="5"/>
  <c r="W90" i="5"/>
  <c r="W87" i="5"/>
  <c r="X80" i="5"/>
  <c r="Y80" i="5"/>
  <c r="X74" i="5"/>
  <c r="W74" i="5"/>
  <c r="Y74" i="5"/>
  <c r="P70" i="5"/>
  <c r="R70" i="5"/>
  <c r="I70" i="5" s="1"/>
  <c r="V67" i="5"/>
  <c r="U67" i="5"/>
  <c r="T67" i="5"/>
  <c r="P63" i="5"/>
  <c r="R63" i="5"/>
  <c r="I63" i="5" s="1"/>
  <c r="X46" i="5"/>
  <c r="Y46" i="5"/>
  <c r="P90" i="5"/>
  <c r="P80" i="5"/>
  <c r="R80" i="5"/>
  <c r="I80" i="5" s="1"/>
  <c r="X58" i="5"/>
  <c r="W58" i="5"/>
  <c r="Y58" i="5"/>
  <c r="P54" i="5"/>
  <c r="R54" i="5"/>
  <c r="I54" i="5" s="1"/>
  <c r="V46" i="5"/>
  <c r="T40" i="5"/>
  <c r="U40" i="5"/>
  <c r="V40" i="5"/>
  <c r="P89" i="5"/>
  <c r="R89" i="5"/>
  <c r="I89" i="5" s="1"/>
  <c r="P71" i="5"/>
  <c r="R71" i="5"/>
  <c r="I71" i="5" s="1"/>
  <c r="X65" i="5"/>
  <c r="W65" i="5"/>
  <c r="Y65" i="5"/>
  <c r="V59" i="5"/>
  <c r="U59" i="5"/>
  <c r="T59" i="5"/>
  <c r="V49" i="5"/>
  <c r="U49" i="5"/>
  <c r="T49" i="5"/>
  <c r="T41" i="5"/>
  <c r="U41" i="5"/>
  <c r="V41" i="5"/>
  <c r="P88" i="5"/>
  <c r="V86" i="5"/>
  <c r="U86" i="5"/>
  <c r="X82" i="5"/>
  <c r="W82" i="5"/>
  <c r="X76" i="5"/>
  <c r="W76" i="5"/>
  <c r="X68" i="5"/>
  <c r="W68" i="5"/>
  <c r="Y68" i="5"/>
  <c r="V65" i="5"/>
  <c r="U65" i="5"/>
  <c r="T65" i="5"/>
  <c r="P64" i="5"/>
  <c r="R64" i="5"/>
  <c r="I64" i="5" s="1"/>
  <c r="X52" i="5"/>
  <c r="W52" i="5"/>
  <c r="Y52" i="5"/>
  <c r="P95" i="5"/>
  <c r="X94" i="5"/>
  <c r="W94" i="5"/>
  <c r="Y90" i="5"/>
  <c r="P87" i="5"/>
  <c r="R87" i="5"/>
  <c r="I87" i="5" s="1"/>
  <c r="X86" i="5"/>
  <c r="W86" i="5"/>
  <c r="V82" i="5"/>
  <c r="T82" i="5"/>
  <c r="U82" i="5"/>
  <c r="X78" i="5"/>
  <c r="W78" i="5"/>
  <c r="Y78" i="5"/>
  <c r="X73" i="5"/>
  <c r="W73" i="5"/>
  <c r="Y73" i="5"/>
  <c r="P72" i="5"/>
  <c r="R72" i="5"/>
  <c r="I72" i="5" s="1"/>
  <c r="X60" i="5"/>
  <c r="W60" i="5"/>
  <c r="X43" i="5"/>
  <c r="W43" i="5"/>
  <c r="X77" i="5"/>
  <c r="W77" i="5"/>
  <c r="P68" i="5"/>
  <c r="R68" i="5"/>
  <c r="I68" i="5" s="1"/>
  <c r="X61" i="5"/>
  <c r="W61" i="5"/>
  <c r="P52" i="5"/>
  <c r="R52" i="5"/>
  <c r="I52" i="5" s="1"/>
  <c r="X75" i="5"/>
  <c r="W75" i="5"/>
  <c r="P66" i="5"/>
  <c r="R66" i="5"/>
  <c r="I66" i="5" s="1"/>
  <c r="V61" i="5"/>
  <c r="U61" i="5"/>
  <c r="X59" i="5"/>
  <c r="W59" i="5"/>
  <c r="P50" i="5"/>
  <c r="R50" i="5"/>
  <c r="I50" i="5" s="1"/>
  <c r="T48" i="5"/>
  <c r="V48" i="5"/>
  <c r="V44" i="5"/>
  <c r="U44" i="5"/>
  <c r="X40" i="5"/>
  <c r="Y40" i="5"/>
  <c r="N39" i="5"/>
  <c r="R81" i="5"/>
  <c r="I81" i="5" s="1"/>
  <c r="R73" i="5"/>
  <c r="I73" i="5" s="1"/>
  <c r="X71" i="5"/>
  <c r="W71" i="5"/>
  <c r="P62" i="5"/>
  <c r="R62" i="5"/>
  <c r="I62" i="5" s="1"/>
  <c r="R57" i="5"/>
  <c r="I57" i="5" s="1"/>
  <c r="X55" i="5"/>
  <c r="W55" i="5"/>
  <c r="W54" i="5"/>
  <c r="P48" i="5"/>
  <c r="X47" i="5"/>
  <c r="Y47" i="5"/>
  <c r="X44" i="5"/>
  <c r="W44" i="5"/>
  <c r="P76" i="5"/>
  <c r="R76" i="5"/>
  <c r="I76" i="5" s="1"/>
  <c r="X69" i="5"/>
  <c r="W69" i="5"/>
  <c r="P60" i="5"/>
  <c r="R60" i="5"/>
  <c r="I60" i="5" s="1"/>
  <c r="R55" i="5"/>
  <c r="I55" i="5" s="1"/>
  <c r="X53" i="5"/>
  <c r="W53" i="5"/>
  <c r="P45" i="5"/>
  <c r="R45" i="5"/>
  <c r="I45" i="5" s="1"/>
  <c r="X41" i="5"/>
  <c r="W41" i="5"/>
  <c r="Y41" i="5"/>
  <c r="X79" i="5"/>
  <c r="W79" i="5"/>
  <c r="P74" i="5"/>
  <c r="R74" i="5"/>
  <c r="I74" i="5" s="1"/>
  <c r="X67" i="5"/>
  <c r="W67" i="5"/>
  <c r="Y64" i="5"/>
  <c r="P58" i="5"/>
  <c r="R58" i="5"/>
  <c r="I58" i="5" s="1"/>
  <c r="X51" i="5"/>
  <c r="W51" i="5"/>
  <c r="X42" i="5"/>
  <c r="W42" i="5"/>
  <c r="P56" i="5"/>
  <c r="R56" i="5"/>
  <c r="I56" i="5" s="1"/>
  <c r="V51" i="5"/>
  <c r="U51" i="5"/>
  <c r="X49" i="5"/>
  <c r="W49" i="5"/>
  <c r="V43" i="5"/>
  <c r="W38" i="5"/>
  <c r="X38" i="5"/>
  <c r="Y38" i="5"/>
  <c r="W30" i="5"/>
  <c r="X30" i="5"/>
  <c r="Y30" i="5"/>
  <c r="W22" i="5"/>
  <c r="X22" i="5"/>
  <c r="Y22" i="5"/>
  <c r="T21" i="5"/>
  <c r="U21" i="5"/>
  <c r="V21" i="5"/>
  <c r="W14" i="5"/>
  <c r="X14" i="5"/>
  <c r="Y14" i="5"/>
  <c r="W29" i="5"/>
  <c r="X29" i="5"/>
  <c r="Y29" i="5"/>
  <c r="V38" i="5"/>
  <c r="W31" i="5"/>
  <c r="X31" i="5"/>
  <c r="Y31" i="5"/>
  <c r="W23" i="5"/>
  <c r="X23" i="5"/>
  <c r="Y23" i="5"/>
  <c r="W15" i="5"/>
  <c r="X15" i="5"/>
  <c r="Y15" i="5"/>
  <c r="T14" i="5"/>
  <c r="U14" i="5"/>
  <c r="V14" i="5"/>
  <c r="W32" i="5"/>
  <c r="X32" i="5"/>
  <c r="Y32" i="5"/>
  <c r="U31" i="5"/>
  <c r="Y24" i="5"/>
  <c r="W24" i="5"/>
  <c r="X24" i="5"/>
  <c r="W16" i="5"/>
  <c r="X16" i="5"/>
  <c r="Y16" i="5"/>
  <c r="W33" i="5"/>
  <c r="X33" i="5"/>
  <c r="Y33" i="5"/>
  <c r="Y25" i="5"/>
  <c r="W25" i="5"/>
  <c r="X25" i="5"/>
  <c r="T24" i="5"/>
  <c r="W17" i="5"/>
  <c r="Y17" i="5"/>
  <c r="X17" i="5"/>
  <c r="T16" i="5"/>
  <c r="U16" i="5"/>
  <c r="V16" i="5"/>
  <c r="W37" i="5"/>
  <c r="Y37" i="5"/>
  <c r="X37" i="5"/>
  <c r="W34" i="5"/>
  <c r="X34" i="5"/>
  <c r="Y34" i="5"/>
  <c r="T33" i="5"/>
  <c r="U33" i="5"/>
  <c r="V33" i="5"/>
  <c r="W26" i="5"/>
  <c r="X26" i="5"/>
  <c r="Y26" i="5"/>
  <c r="T25" i="5"/>
  <c r="U25" i="5"/>
  <c r="V25" i="5"/>
  <c r="W18" i="5"/>
  <c r="X18" i="5"/>
  <c r="Y18" i="5"/>
  <c r="W21" i="5"/>
  <c r="X21" i="5"/>
  <c r="Y21" i="5"/>
  <c r="W35" i="5"/>
  <c r="X35" i="5"/>
  <c r="Y35" i="5"/>
  <c r="W27" i="5"/>
  <c r="X27" i="5"/>
  <c r="Y27" i="5"/>
  <c r="W19" i="5"/>
  <c r="X19" i="5"/>
  <c r="Y19" i="5"/>
  <c r="T18" i="5"/>
  <c r="U18" i="5"/>
  <c r="V18" i="5"/>
  <c r="W36" i="5"/>
  <c r="X36" i="5"/>
  <c r="Y36" i="5"/>
  <c r="W28" i="5"/>
  <c r="X28" i="5"/>
  <c r="Y28" i="5"/>
  <c r="W20" i="5"/>
  <c r="X20" i="5"/>
  <c r="Y20" i="5"/>
  <c r="V19" i="5"/>
  <c r="I37" i="5"/>
  <c r="I36" i="5"/>
  <c r="I32" i="5"/>
  <c r="I29" i="5"/>
  <c r="I27" i="5"/>
  <c r="I26" i="5"/>
  <c r="I23" i="5"/>
  <c r="I20" i="5"/>
  <c r="K207" i="6"/>
  <c r="AB207" i="6"/>
  <c r="AB209" i="6"/>
  <c r="K209" i="6"/>
  <c r="Y191" i="6"/>
  <c r="Z191" i="6"/>
  <c r="J191" i="6" s="1"/>
  <c r="AA185" i="6"/>
  <c r="AO169" i="6"/>
  <c r="AS169" i="6"/>
  <c r="AA169" i="6"/>
  <c r="AM169" i="6"/>
  <c r="AP169" i="6"/>
  <c r="AO211" i="6"/>
  <c r="AB202" i="6"/>
  <c r="AA210" i="6"/>
  <c r="AB208" i="6"/>
  <c r="AA205" i="6"/>
  <c r="Z207" i="6"/>
  <c r="J207" i="6" s="1"/>
  <c r="AO208" i="6"/>
  <c r="AS208" i="6"/>
  <c r="AP203" i="6"/>
  <c r="AA203" i="6"/>
  <c r="AS203" i="6"/>
  <c r="AO203" i="6"/>
  <c r="AB199" i="6"/>
  <c r="K199" i="6"/>
  <c r="AP195" i="6"/>
  <c r="AA195" i="6"/>
  <c r="AS195" i="6"/>
  <c r="AO195" i="6"/>
  <c r="AA189" i="6"/>
  <c r="AA197" i="6"/>
  <c r="AB191" i="6"/>
  <c r="K191" i="6"/>
  <c r="AA190" i="6"/>
  <c r="AF202" i="6"/>
  <c r="N202" i="6" s="1"/>
  <c r="AC202" i="6"/>
  <c r="AE202" i="6" s="1"/>
  <c r="AD202" i="6"/>
  <c r="M202" i="6" s="1"/>
  <c r="Y211" i="6"/>
  <c r="Y199" i="6"/>
  <c r="Z199" i="6"/>
  <c r="J199" i="6" s="1"/>
  <c r="Y203" i="6"/>
  <c r="AA201" i="6"/>
  <c r="AS199" i="6"/>
  <c r="Y195" i="6"/>
  <c r="AA193" i="6"/>
  <c r="AS191" i="6"/>
  <c r="AO187" i="6"/>
  <c r="AB177" i="6"/>
  <c r="AA170" i="6"/>
  <c r="AA204" i="6"/>
  <c r="AA196" i="6"/>
  <c r="AA188" i="6"/>
  <c r="AP184" i="6"/>
  <c r="AA181" i="6"/>
  <c r="K174" i="6"/>
  <c r="AS166" i="6"/>
  <c r="AA166" i="6"/>
  <c r="AM166" i="6"/>
  <c r="AP166" i="6"/>
  <c r="AB165" i="6"/>
  <c r="K165" i="6"/>
  <c r="AO204" i="6"/>
  <c r="AS200" i="6"/>
  <c r="AP199" i="6"/>
  <c r="AO196" i="6"/>
  <c r="K192" i="6"/>
  <c r="AP191" i="6"/>
  <c r="AO188" i="6"/>
  <c r="Z182" i="6"/>
  <c r="J182" i="6" s="1"/>
  <c r="AP178" i="6"/>
  <c r="AS178" i="6"/>
  <c r="AO178" i="6"/>
  <c r="Y174" i="6"/>
  <c r="Z174" i="6"/>
  <c r="J174" i="6" s="1"/>
  <c r="AO186" i="6"/>
  <c r="AA180" i="6"/>
  <c r="AF177" i="6"/>
  <c r="N177" i="6" s="1"/>
  <c r="K173" i="6"/>
  <c r="AB173" i="6"/>
  <c r="AB182" i="6"/>
  <c r="K182" i="6"/>
  <c r="K179" i="6"/>
  <c r="AB179" i="6"/>
  <c r="AA167" i="6"/>
  <c r="Y187" i="6"/>
  <c r="AM186" i="6"/>
  <c r="AA186" i="6"/>
  <c r="AS184" i="6"/>
  <c r="AA184" i="6"/>
  <c r="AA176" i="6"/>
  <c r="AP173" i="6"/>
  <c r="AS168" i="6"/>
  <c r="AP176" i="6"/>
  <c r="AA142" i="6"/>
  <c r="AS183" i="6"/>
  <c r="AO179" i="6"/>
  <c r="Y179" i="6"/>
  <c r="AS175" i="6"/>
  <c r="AM173" i="6"/>
  <c r="AS170" i="6"/>
  <c r="AO168" i="6"/>
  <c r="Y164" i="6"/>
  <c r="Z164" i="6"/>
  <c r="J164" i="6" s="1"/>
  <c r="K161" i="6"/>
  <c r="Z180" i="6"/>
  <c r="J180" i="6" s="1"/>
  <c r="AA175" i="6"/>
  <c r="Y169" i="6"/>
  <c r="AA159" i="6"/>
  <c r="AP157" i="6"/>
  <c r="AA157" i="6"/>
  <c r="AS157" i="6"/>
  <c r="AO157" i="6"/>
  <c r="AB150" i="6"/>
  <c r="K150" i="6"/>
  <c r="AP183" i="6"/>
  <c r="Z183" i="6"/>
  <c r="J183" i="6" s="1"/>
  <c r="AA178" i="6"/>
  <c r="AP175" i="6"/>
  <c r="Z175" i="6"/>
  <c r="J175" i="6" s="1"/>
  <c r="AP165" i="6"/>
  <c r="AS165" i="6"/>
  <c r="AO165" i="6"/>
  <c r="AF164" i="6"/>
  <c r="N164" i="6" s="1"/>
  <c r="AC164" i="6"/>
  <c r="AE164" i="6" s="1"/>
  <c r="AD164" i="6"/>
  <c r="M164" i="6" s="1"/>
  <c r="AA172" i="6"/>
  <c r="AA168" i="6"/>
  <c r="Y161" i="6"/>
  <c r="Z161" i="6"/>
  <c r="J161" i="6" s="1"/>
  <c r="Y144" i="6"/>
  <c r="Z144" i="6"/>
  <c r="J144" i="6" s="1"/>
  <c r="Y165" i="6"/>
  <c r="AA163" i="6"/>
  <c r="AS161" i="6"/>
  <c r="AP160" i="6"/>
  <c r="Y157" i="6"/>
  <c r="AA155" i="6"/>
  <c r="AP148" i="6"/>
  <c r="AS148" i="6"/>
  <c r="AO160" i="6"/>
  <c r="Z152" i="6"/>
  <c r="J152" i="6" s="1"/>
  <c r="AS149" i="6"/>
  <c r="AO149" i="6"/>
  <c r="AA149" i="6"/>
  <c r="AB143" i="6"/>
  <c r="K143" i="6"/>
  <c r="AP140" i="6"/>
  <c r="AA140" i="6"/>
  <c r="AS140" i="6"/>
  <c r="AO140" i="6"/>
  <c r="AB136" i="6"/>
  <c r="K136" i="6"/>
  <c r="Z148" i="6"/>
  <c r="J148" i="6" s="1"/>
  <c r="Z156" i="6"/>
  <c r="J156" i="6" s="1"/>
  <c r="AM152" i="6"/>
  <c r="Y136" i="6"/>
  <c r="Z136" i="6"/>
  <c r="J136" i="6" s="1"/>
  <c r="AA162" i="6"/>
  <c r="AA154" i="6"/>
  <c r="AA151" i="6"/>
  <c r="Z154" i="6"/>
  <c r="J154" i="6" s="1"/>
  <c r="AA146" i="6"/>
  <c r="AM140" i="6"/>
  <c r="AS152" i="6"/>
  <c r="AB144" i="6"/>
  <c r="K144" i="6"/>
  <c r="AS144" i="6"/>
  <c r="Y140" i="6"/>
  <c r="AA138" i="6"/>
  <c r="AS136" i="6"/>
  <c r="AP132" i="6"/>
  <c r="AA132" i="6"/>
  <c r="AS132" i="6"/>
  <c r="AO132" i="6"/>
  <c r="AF123" i="6"/>
  <c r="N123" i="6" s="1"/>
  <c r="AC123" i="6"/>
  <c r="AE123" i="6" s="1"/>
  <c r="AD123" i="6"/>
  <c r="M123" i="6" s="1"/>
  <c r="AB120" i="6"/>
  <c r="K120" i="6"/>
  <c r="AA141" i="6"/>
  <c r="AA134" i="6"/>
  <c r="AP124" i="6"/>
  <c r="AS124" i="6"/>
  <c r="AO124" i="6"/>
  <c r="AA147" i="6"/>
  <c r="AS145" i="6"/>
  <c r="K145" i="6"/>
  <c r="AP144" i="6"/>
  <c r="AO141" i="6"/>
  <c r="AA139" i="6"/>
  <c r="AS137" i="6"/>
  <c r="K137" i="6"/>
  <c r="AP136" i="6"/>
  <c r="K125" i="6"/>
  <c r="AB125" i="6"/>
  <c r="Y120" i="6"/>
  <c r="Z120" i="6"/>
  <c r="J120" i="6" s="1"/>
  <c r="AA118" i="6"/>
  <c r="AC115" i="6"/>
  <c r="AE115" i="6" s="1"/>
  <c r="AB112" i="6"/>
  <c r="K112" i="6"/>
  <c r="AP116" i="6"/>
  <c r="AS116" i="6"/>
  <c r="AO116" i="6"/>
  <c r="AA111" i="6"/>
  <c r="Y128" i="6"/>
  <c r="Z128" i="6"/>
  <c r="J128" i="6" s="1"/>
  <c r="K117" i="6"/>
  <c r="AB117" i="6"/>
  <c r="K133" i="6"/>
  <c r="AB133" i="6"/>
  <c r="AF131" i="6"/>
  <c r="N131" i="6" s="1"/>
  <c r="AC131" i="6"/>
  <c r="AE131" i="6" s="1"/>
  <c r="AD131" i="6"/>
  <c r="M131" i="6" s="1"/>
  <c r="AA126" i="6"/>
  <c r="AA119" i="6"/>
  <c r="AM116" i="6"/>
  <c r="Y112" i="6"/>
  <c r="Z112" i="6"/>
  <c r="J112" i="6" s="1"/>
  <c r="Y132" i="6"/>
  <c r="AP127" i="6"/>
  <c r="AA122" i="6"/>
  <c r="AP119" i="6"/>
  <c r="AA114" i="6"/>
  <c r="Z130" i="6"/>
  <c r="J130" i="6" s="1"/>
  <c r="AO127" i="6"/>
  <c r="AP122" i="6"/>
  <c r="AO119" i="6"/>
  <c r="AP114" i="6"/>
  <c r="Z131" i="6"/>
  <c r="J131" i="6" s="1"/>
  <c r="Z123" i="6"/>
  <c r="J123" i="6" s="1"/>
  <c r="AA129" i="6"/>
  <c r="AS127" i="6"/>
  <c r="Z126" i="6"/>
  <c r="J126" i="6" s="1"/>
  <c r="AA121" i="6"/>
  <c r="Z118" i="6"/>
  <c r="J118" i="6" s="1"/>
  <c r="AA113" i="6"/>
  <c r="AA124" i="6"/>
  <c r="AP121" i="6"/>
  <c r="Z121" i="6"/>
  <c r="J121" i="6" s="1"/>
  <c r="AA116" i="6"/>
  <c r="AP113" i="6"/>
  <c r="Z113" i="6"/>
  <c r="J113" i="6" s="1"/>
  <c r="AK207" i="2"/>
  <c r="AC207" i="2"/>
  <c r="AB207" i="2"/>
  <c r="AF207" i="2" s="1"/>
  <c r="AA207" i="2"/>
  <c r="L207" i="2"/>
  <c r="AK206" i="2"/>
  <c r="AC206" i="2"/>
  <c r="AB206" i="2"/>
  <c r="AF206" i="2" s="1"/>
  <c r="AA206" i="2"/>
  <c r="L206" i="2"/>
  <c r="Q210" i="5" s="1"/>
  <c r="AK205" i="2"/>
  <c r="AC205" i="2"/>
  <c r="AB205" i="2"/>
  <c r="AE205" i="2" s="1"/>
  <c r="AA205" i="2"/>
  <c r="L205" i="2"/>
  <c r="AK204" i="2"/>
  <c r="AC204" i="2"/>
  <c r="AB204" i="2"/>
  <c r="AG204" i="2" s="1"/>
  <c r="AA204" i="2"/>
  <c r="L204" i="2"/>
  <c r="Q208" i="5" s="1"/>
  <c r="AK203" i="2"/>
  <c r="AC203" i="2"/>
  <c r="AB203" i="2"/>
  <c r="AF203" i="2" s="1"/>
  <c r="AA203" i="2"/>
  <c r="L203" i="2"/>
  <c r="X207" i="6" s="1"/>
  <c r="AK202" i="2"/>
  <c r="AC202" i="2"/>
  <c r="AB202" i="2"/>
  <c r="AF202" i="2" s="1"/>
  <c r="AA202" i="2"/>
  <c r="L202" i="2"/>
  <c r="X206" i="6" s="1"/>
  <c r="AK201" i="2"/>
  <c r="AC201" i="2"/>
  <c r="AB201" i="2"/>
  <c r="AE201" i="2" s="1"/>
  <c r="AA201" i="2"/>
  <c r="L201" i="2"/>
  <c r="AK200" i="2"/>
  <c r="AC200" i="2"/>
  <c r="AB200" i="2"/>
  <c r="AG200" i="2" s="1"/>
  <c r="AA200" i="2"/>
  <c r="L200" i="2"/>
  <c r="AK199" i="2"/>
  <c r="AC199" i="2"/>
  <c r="AB199" i="2"/>
  <c r="AE199" i="2" s="1"/>
  <c r="AA199" i="2"/>
  <c r="L199" i="2"/>
  <c r="AK198" i="2"/>
  <c r="AC198" i="2"/>
  <c r="AB198" i="2"/>
  <c r="AA198" i="2"/>
  <c r="L198" i="2"/>
  <c r="AK197" i="2"/>
  <c r="AC197" i="2"/>
  <c r="AB197" i="2"/>
  <c r="AG197" i="2" s="1"/>
  <c r="AA197" i="2"/>
  <c r="L197" i="2"/>
  <c r="AK196" i="2"/>
  <c r="AC196" i="2"/>
  <c r="AB196" i="2"/>
  <c r="AF196" i="2" s="1"/>
  <c r="AA196" i="2"/>
  <c r="L196" i="2"/>
  <c r="AK195" i="2"/>
  <c r="AC195" i="2"/>
  <c r="AB195" i="2"/>
  <c r="AE195" i="2" s="1"/>
  <c r="AA195" i="2"/>
  <c r="L195" i="2"/>
  <c r="AK194" i="2"/>
  <c r="AC194" i="2"/>
  <c r="AB194" i="2"/>
  <c r="AF194" i="2" s="1"/>
  <c r="AA194" i="2"/>
  <c r="L194" i="2"/>
  <c r="Q198" i="5" s="1"/>
  <c r="AK193" i="2"/>
  <c r="AC193" i="2"/>
  <c r="AB193" i="2"/>
  <c r="AE193" i="2" s="1"/>
  <c r="AA193" i="2"/>
  <c r="L193" i="2"/>
  <c r="AK192" i="2"/>
  <c r="AC192" i="2"/>
  <c r="AB192" i="2"/>
  <c r="AA192" i="2"/>
  <c r="L192" i="2"/>
  <c r="Q196" i="5" s="1"/>
  <c r="AK191" i="2"/>
  <c r="AC191" i="2"/>
  <c r="AB191" i="2"/>
  <c r="AG191" i="2" s="1"/>
  <c r="AA191" i="2"/>
  <c r="L191" i="2"/>
  <c r="Q195" i="5" s="1"/>
  <c r="AK190" i="2"/>
  <c r="AC190" i="2"/>
  <c r="AB190" i="2"/>
  <c r="AF190" i="2" s="1"/>
  <c r="AA190" i="2"/>
  <c r="L190" i="2"/>
  <c r="Q194" i="5" s="1"/>
  <c r="AK189" i="2"/>
  <c r="AC189" i="2"/>
  <c r="AB189" i="2"/>
  <c r="AG189" i="2" s="1"/>
  <c r="AA189" i="2"/>
  <c r="L189" i="2"/>
  <c r="X193" i="6" s="1"/>
  <c r="AK188" i="2"/>
  <c r="AD188" i="2"/>
  <c r="AC188" i="2"/>
  <c r="AB188" i="2"/>
  <c r="AA188" i="2"/>
  <c r="L188" i="2"/>
  <c r="X192" i="6" s="1"/>
  <c r="AK187" i="2"/>
  <c r="AC187" i="2"/>
  <c r="AB187" i="2"/>
  <c r="AF187" i="2" s="1"/>
  <c r="AA187" i="2"/>
  <c r="L187" i="2"/>
  <c r="AK186" i="2"/>
  <c r="AC186" i="2"/>
  <c r="AB186" i="2"/>
  <c r="AA186" i="2"/>
  <c r="L186" i="2"/>
  <c r="Q190" i="5" s="1"/>
  <c r="AK185" i="2"/>
  <c r="AC185" i="2"/>
  <c r="AB185" i="2"/>
  <c r="AG185" i="2" s="1"/>
  <c r="AA185" i="2"/>
  <c r="L185" i="2"/>
  <c r="Q189" i="5" s="1"/>
  <c r="AK184" i="2"/>
  <c r="AC184" i="2"/>
  <c r="AB184" i="2"/>
  <c r="AF184" i="2" s="1"/>
  <c r="AA184" i="2"/>
  <c r="L184" i="2"/>
  <c r="AK183" i="2"/>
  <c r="AC183" i="2"/>
  <c r="AB183" i="2"/>
  <c r="AF183" i="2" s="1"/>
  <c r="AA183" i="2"/>
  <c r="L183" i="2"/>
  <c r="AK182" i="2"/>
  <c r="AC182" i="2"/>
  <c r="AB182" i="2"/>
  <c r="AG182" i="2" s="1"/>
  <c r="AA182" i="2"/>
  <c r="L182" i="2"/>
  <c r="Q186" i="5" s="1"/>
  <c r="AK181" i="2"/>
  <c r="AC181" i="2"/>
  <c r="AB181" i="2"/>
  <c r="AA181" i="2"/>
  <c r="L181" i="2"/>
  <c r="Q185" i="5" s="1"/>
  <c r="AK180" i="2"/>
  <c r="AC180" i="2"/>
  <c r="AB180" i="2"/>
  <c r="AG180" i="2" s="1"/>
  <c r="AA180" i="2"/>
  <c r="L180" i="2"/>
  <c r="AK179" i="2"/>
  <c r="AC179" i="2"/>
  <c r="AB179" i="2"/>
  <c r="AA179" i="2"/>
  <c r="L179" i="2"/>
  <c r="AK178" i="2"/>
  <c r="AC178" i="2"/>
  <c r="AB178" i="2"/>
  <c r="AA178" i="2"/>
  <c r="L178" i="2"/>
  <c r="AK177" i="2"/>
  <c r="AC177" i="2"/>
  <c r="AB177" i="2"/>
  <c r="AG177" i="2" s="1"/>
  <c r="AA177" i="2"/>
  <c r="L177" i="2"/>
  <c r="Q181" i="5" s="1"/>
  <c r="AK176" i="2"/>
  <c r="AC176" i="2"/>
  <c r="AB176" i="2"/>
  <c r="AF176" i="2" s="1"/>
  <c r="AA176" i="2"/>
  <c r="L176" i="2"/>
  <c r="AK175" i="2"/>
  <c r="AC175" i="2"/>
  <c r="AB175" i="2"/>
  <c r="AF175" i="2" s="1"/>
  <c r="AA175" i="2"/>
  <c r="L175" i="2"/>
  <c r="X179" i="6" s="1"/>
  <c r="AK174" i="2"/>
  <c r="AC174" i="2"/>
  <c r="AB174" i="2"/>
  <c r="AA174" i="2"/>
  <c r="L174" i="2"/>
  <c r="Q178" i="5" s="1"/>
  <c r="AK173" i="2"/>
  <c r="AC173" i="2"/>
  <c r="AB173" i="2"/>
  <c r="AG173" i="2" s="1"/>
  <c r="AA173" i="2"/>
  <c r="L173" i="2"/>
  <c r="AK172" i="2"/>
  <c r="AC172" i="2"/>
  <c r="AB172" i="2"/>
  <c r="AF172" i="2" s="1"/>
  <c r="AA172" i="2"/>
  <c r="L172" i="2"/>
  <c r="Q176" i="5" s="1"/>
  <c r="AK171" i="2"/>
  <c r="AC171" i="2"/>
  <c r="AB171" i="2"/>
  <c r="AA171" i="2"/>
  <c r="L171" i="2"/>
  <c r="Q175" i="5" s="1"/>
  <c r="AK170" i="2"/>
  <c r="AC170" i="2"/>
  <c r="AB170" i="2"/>
  <c r="AG170" i="2" s="1"/>
  <c r="AA170" i="2"/>
  <c r="L170" i="2"/>
  <c r="AK169" i="2"/>
  <c r="AC169" i="2"/>
  <c r="AB169" i="2"/>
  <c r="AG169" i="2" s="1"/>
  <c r="AA169" i="2"/>
  <c r="L169" i="2"/>
  <c r="AK168" i="2"/>
  <c r="AC168" i="2"/>
  <c r="AB168" i="2"/>
  <c r="AF168" i="2" s="1"/>
  <c r="AA168" i="2"/>
  <c r="L168" i="2"/>
  <c r="AK167" i="2"/>
  <c r="AC167" i="2"/>
  <c r="AB167" i="2"/>
  <c r="AF167" i="2" s="1"/>
  <c r="AA167" i="2"/>
  <c r="L167" i="2"/>
  <c r="AK166" i="2"/>
  <c r="AC166" i="2"/>
  <c r="AB166" i="2"/>
  <c r="AG166" i="2" s="1"/>
  <c r="AA166" i="2"/>
  <c r="L166" i="2"/>
  <c r="Q170" i="5" s="1"/>
  <c r="AK165" i="2"/>
  <c r="AC165" i="2"/>
  <c r="AB165" i="2"/>
  <c r="AA165" i="2"/>
  <c r="L165" i="2"/>
  <c r="X169" i="6" s="1"/>
  <c r="AK164" i="2"/>
  <c r="AC164" i="2"/>
  <c r="AB164" i="2"/>
  <c r="AA164" i="2"/>
  <c r="L164" i="2"/>
  <c r="AK163" i="2"/>
  <c r="AC163" i="2"/>
  <c r="AB163" i="2"/>
  <c r="AA163" i="2"/>
  <c r="L163" i="2"/>
  <c r="Q167" i="5" s="1"/>
  <c r="AK162" i="2"/>
  <c r="AC162" i="2"/>
  <c r="AB162" i="2"/>
  <c r="AA162" i="2"/>
  <c r="L162" i="2"/>
  <c r="AK161" i="2"/>
  <c r="AC161" i="2"/>
  <c r="AB161" i="2"/>
  <c r="AG161" i="2" s="1"/>
  <c r="AA161" i="2"/>
  <c r="L161" i="2"/>
  <c r="AK160" i="2"/>
  <c r="AC160" i="2"/>
  <c r="AB160" i="2"/>
  <c r="AF160" i="2" s="1"/>
  <c r="AA160" i="2"/>
  <c r="L160" i="2"/>
  <c r="AK159" i="2"/>
  <c r="AC159" i="2"/>
  <c r="AB159" i="2"/>
  <c r="AF159" i="2" s="1"/>
  <c r="AA159" i="2"/>
  <c r="L159" i="2"/>
  <c r="AK158" i="2"/>
  <c r="AC158" i="2"/>
  <c r="AB158" i="2"/>
  <c r="AA158" i="2"/>
  <c r="L158" i="2"/>
  <c r="AK157" i="2"/>
  <c r="AC157" i="2"/>
  <c r="AB157" i="2"/>
  <c r="AG157" i="2" s="1"/>
  <c r="AA157" i="2"/>
  <c r="L157" i="2"/>
  <c r="AK156" i="2"/>
  <c r="AC156" i="2"/>
  <c r="AB156" i="2"/>
  <c r="AF156" i="2" s="1"/>
  <c r="AA156" i="2"/>
  <c r="L156" i="2"/>
  <c r="AK155" i="2"/>
  <c r="AC155" i="2"/>
  <c r="AB155" i="2"/>
  <c r="AA155" i="2"/>
  <c r="L155" i="2"/>
  <c r="X159" i="6" s="1"/>
  <c r="AK154" i="2"/>
  <c r="AC154" i="2"/>
  <c r="AB154" i="2"/>
  <c r="AG154" i="2" s="1"/>
  <c r="AA154" i="2"/>
  <c r="L154" i="2"/>
  <c r="AK153" i="2"/>
  <c r="AC153" i="2"/>
  <c r="AB153" i="2"/>
  <c r="AG153" i="2" s="1"/>
  <c r="AA153" i="2"/>
  <c r="L153" i="2"/>
  <c r="X157" i="6" s="1"/>
  <c r="AK152" i="2"/>
  <c r="AC152" i="2"/>
  <c r="AB152" i="2"/>
  <c r="AF152" i="2" s="1"/>
  <c r="AA152" i="2"/>
  <c r="L152" i="2"/>
  <c r="X156" i="6" s="1"/>
  <c r="AK151" i="2"/>
  <c r="AC151" i="2"/>
  <c r="AB151" i="2"/>
  <c r="AF151" i="2" s="1"/>
  <c r="AA151" i="2"/>
  <c r="L151" i="2"/>
  <c r="AK150" i="2"/>
  <c r="AC150" i="2"/>
  <c r="AB150" i="2"/>
  <c r="AG150" i="2" s="1"/>
  <c r="AA150" i="2"/>
  <c r="L150" i="2"/>
  <c r="AK149" i="2"/>
  <c r="AC149" i="2"/>
  <c r="AB149" i="2"/>
  <c r="AA149" i="2"/>
  <c r="L149" i="2"/>
  <c r="Q153" i="5" s="1"/>
  <c r="AK148" i="2"/>
  <c r="AC148" i="2"/>
  <c r="AB148" i="2"/>
  <c r="AG148" i="2" s="1"/>
  <c r="AA148" i="2"/>
  <c r="L148" i="2"/>
  <c r="AK147" i="2"/>
  <c r="AC147" i="2"/>
  <c r="AB147" i="2"/>
  <c r="AE147" i="2" s="1"/>
  <c r="AA147" i="2"/>
  <c r="L147" i="2"/>
  <c r="AK146" i="2"/>
  <c r="AC146" i="2"/>
  <c r="AB146" i="2"/>
  <c r="AG146" i="2" s="1"/>
  <c r="AA146" i="2"/>
  <c r="L146" i="2"/>
  <c r="Q150" i="5" s="1"/>
  <c r="AK145" i="2"/>
  <c r="AC145" i="2"/>
  <c r="AB145" i="2"/>
  <c r="AG145" i="2" s="1"/>
  <c r="AA145" i="2"/>
  <c r="L145" i="2"/>
  <c r="AK144" i="2"/>
  <c r="AC144" i="2"/>
  <c r="AB144" i="2"/>
  <c r="AA144" i="2"/>
  <c r="L144" i="2"/>
  <c r="AK143" i="2"/>
  <c r="AC143" i="2"/>
  <c r="AB143" i="2"/>
  <c r="AG143" i="2" s="1"/>
  <c r="AA143" i="2"/>
  <c r="L143" i="2"/>
  <c r="AD143" i="2" s="1"/>
  <c r="AK142" i="2"/>
  <c r="AC142" i="2"/>
  <c r="AB142" i="2"/>
  <c r="AA142" i="2"/>
  <c r="L142" i="2"/>
  <c r="AK141" i="2"/>
  <c r="AC141" i="2"/>
  <c r="AB141" i="2"/>
  <c r="AA141" i="2"/>
  <c r="L141" i="2"/>
  <c r="AK140" i="2"/>
  <c r="AC140" i="2"/>
  <c r="AB140" i="2"/>
  <c r="AF140" i="2" s="1"/>
  <c r="AA140" i="2"/>
  <c r="L140" i="2"/>
  <c r="AK139" i="2"/>
  <c r="AC139" i="2"/>
  <c r="AB139" i="2"/>
  <c r="AE139" i="2" s="1"/>
  <c r="AA139" i="2"/>
  <c r="L139" i="2"/>
  <c r="AK138" i="2"/>
  <c r="AC138" i="2"/>
  <c r="AB138" i="2"/>
  <c r="AA138" i="2"/>
  <c r="L138" i="2"/>
  <c r="AK137" i="2"/>
  <c r="AC137" i="2"/>
  <c r="AB137" i="2"/>
  <c r="AG137" i="2" s="1"/>
  <c r="AA137" i="2"/>
  <c r="L137" i="2"/>
  <c r="Q141" i="5" s="1"/>
  <c r="AK136" i="2"/>
  <c r="AC136" i="2"/>
  <c r="AB136" i="2"/>
  <c r="AF136" i="2" s="1"/>
  <c r="AA136" i="2"/>
  <c r="L136" i="2"/>
  <c r="Q140" i="5" s="1"/>
  <c r="AK135" i="2"/>
  <c r="AC135" i="2"/>
  <c r="AB135" i="2"/>
  <c r="AF135" i="2" s="1"/>
  <c r="AA135" i="2"/>
  <c r="L135" i="2"/>
  <c r="Q139" i="5" s="1"/>
  <c r="AK134" i="2"/>
  <c r="AC134" i="2"/>
  <c r="AB134" i="2"/>
  <c r="AG134" i="2" s="1"/>
  <c r="AA134" i="2"/>
  <c r="L134" i="2"/>
  <c r="AK133" i="2"/>
  <c r="AC133" i="2"/>
  <c r="AB133" i="2"/>
  <c r="AF133" i="2" s="1"/>
  <c r="AA133" i="2"/>
  <c r="L133" i="2"/>
  <c r="Q137" i="5" s="1"/>
  <c r="AK132" i="2"/>
  <c r="AC132" i="2"/>
  <c r="AB132" i="2"/>
  <c r="AF132" i="2" s="1"/>
  <c r="AA132" i="2"/>
  <c r="L132" i="2"/>
  <c r="AK131" i="2"/>
  <c r="AC131" i="2"/>
  <c r="AB131" i="2"/>
  <c r="AF131" i="2" s="1"/>
  <c r="AA131" i="2"/>
  <c r="L131" i="2"/>
  <c r="AK130" i="2"/>
  <c r="AC130" i="2"/>
  <c r="AB130" i="2"/>
  <c r="AG130" i="2" s="1"/>
  <c r="AA130" i="2"/>
  <c r="L130" i="2"/>
  <c r="AK129" i="2"/>
  <c r="AC129" i="2"/>
  <c r="AB129" i="2"/>
  <c r="AA129" i="2"/>
  <c r="L129" i="2"/>
  <c r="Q133" i="5" s="1"/>
  <c r="AK128" i="2"/>
  <c r="AC128" i="2"/>
  <c r="AB128" i="2"/>
  <c r="AA128" i="2"/>
  <c r="L128" i="2"/>
  <c r="Q132" i="5" s="1"/>
  <c r="AK127" i="2"/>
  <c r="AC127" i="2"/>
  <c r="AB127" i="2"/>
  <c r="AF127" i="2" s="1"/>
  <c r="AA127" i="2"/>
  <c r="L127" i="2"/>
  <c r="Q131" i="5" s="1"/>
  <c r="AK126" i="2"/>
  <c r="AC126" i="2"/>
  <c r="AB126" i="2"/>
  <c r="AA126" i="2"/>
  <c r="L126" i="2"/>
  <c r="AK125" i="2"/>
  <c r="AC125" i="2"/>
  <c r="AB125" i="2"/>
  <c r="AF125" i="2" s="1"/>
  <c r="AA125" i="2"/>
  <c r="L125" i="2"/>
  <c r="AK124" i="2"/>
  <c r="AC124" i="2"/>
  <c r="AB124" i="2"/>
  <c r="AA124" i="2"/>
  <c r="L124" i="2"/>
  <c r="AK123" i="2"/>
  <c r="AC123" i="2"/>
  <c r="AB123" i="2"/>
  <c r="AF123" i="2" s="1"/>
  <c r="AA123" i="2"/>
  <c r="L123" i="2"/>
  <c r="AK122" i="2"/>
  <c r="AC122" i="2"/>
  <c r="AB122" i="2"/>
  <c r="AA122" i="2"/>
  <c r="L122" i="2"/>
  <c r="AK121" i="2"/>
  <c r="AC121" i="2"/>
  <c r="AB121" i="2"/>
  <c r="AA121" i="2"/>
  <c r="L121" i="2"/>
  <c r="Q125" i="5" s="1"/>
  <c r="AK120" i="2"/>
  <c r="AC120" i="2"/>
  <c r="AB120" i="2"/>
  <c r="AA120" i="2"/>
  <c r="L120" i="2"/>
  <c r="X124" i="6" s="1"/>
  <c r="AK119" i="2"/>
  <c r="AC119" i="2"/>
  <c r="AB119" i="2"/>
  <c r="AF119" i="2" s="1"/>
  <c r="AA119" i="2"/>
  <c r="L119" i="2"/>
  <c r="AK118" i="2"/>
  <c r="AC118" i="2"/>
  <c r="AB118" i="2"/>
  <c r="AA118" i="2"/>
  <c r="L118" i="2"/>
  <c r="Q122" i="5" s="1"/>
  <c r="AK117" i="2"/>
  <c r="AC117" i="2"/>
  <c r="AB117" i="2"/>
  <c r="AF117" i="2" s="1"/>
  <c r="AA117" i="2"/>
  <c r="L117" i="2"/>
  <c r="AK116" i="2"/>
  <c r="AC116" i="2"/>
  <c r="AB116" i="2"/>
  <c r="AA116" i="2"/>
  <c r="L116" i="2"/>
  <c r="Q120" i="5" s="1"/>
  <c r="AK115" i="2"/>
  <c r="AC115" i="2"/>
  <c r="AB115" i="2"/>
  <c r="AF115" i="2" s="1"/>
  <c r="AA115" i="2"/>
  <c r="L115" i="2"/>
  <c r="AK114" i="2"/>
  <c r="AC114" i="2"/>
  <c r="AB114" i="2"/>
  <c r="AA114" i="2"/>
  <c r="L114" i="2"/>
  <c r="AK113" i="2"/>
  <c r="AC113" i="2"/>
  <c r="AB113" i="2"/>
  <c r="AA113" i="2"/>
  <c r="L113" i="2"/>
  <c r="AK112" i="2"/>
  <c r="AC112" i="2"/>
  <c r="AB112" i="2"/>
  <c r="AA112" i="2"/>
  <c r="L112" i="2"/>
  <c r="AK111" i="2"/>
  <c r="AC111" i="2"/>
  <c r="AB111" i="2"/>
  <c r="AF111" i="2" s="1"/>
  <c r="AA111" i="2"/>
  <c r="L111" i="2"/>
  <c r="Q115" i="5" s="1"/>
  <c r="AK110" i="2"/>
  <c r="AC110" i="2"/>
  <c r="AB110" i="2"/>
  <c r="AA110" i="2"/>
  <c r="L110" i="2"/>
  <c r="Q114" i="5" s="1"/>
  <c r="AK109" i="2"/>
  <c r="AC109" i="2"/>
  <c r="AB109" i="2"/>
  <c r="AF109" i="2" s="1"/>
  <c r="AA109" i="2"/>
  <c r="L109" i="2"/>
  <c r="AK108" i="2"/>
  <c r="AC108" i="2"/>
  <c r="AB108" i="2"/>
  <c r="AA108" i="2"/>
  <c r="L108" i="2"/>
  <c r="Q112" i="5" s="1"/>
  <c r="AK107" i="2"/>
  <c r="AC107" i="2"/>
  <c r="AB107" i="2"/>
  <c r="AF107" i="2" s="1"/>
  <c r="AA107" i="2"/>
  <c r="L107" i="2"/>
  <c r="Q111" i="5" s="1"/>
  <c r="AK106" i="2"/>
  <c r="AC106" i="2"/>
  <c r="AB106" i="2"/>
  <c r="AA106" i="2"/>
  <c r="L106" i="2"/>
  <c r="AD106" i="2" s="1"/>
  <c r="AK105" i="2"/>
  <c r="AC105" i="2"/>
  <c r="AB105" i="2"/>
  <c r="AF105" i="2" s="1"/>
  <c r="AA105" i="2"/>
  <c r="L105" i="2"/>
  <c r="AD105" i="2" s="1"/>
  <c r="AK104" i="2"/>
  <c r="AC104" i="2"/>
  <c r="AB104" i="2"/>
  <c r="AF104" i="2" s="1"/>
  <c r="AA104" i="2"/>
  <c r="L104" i="2"/>
  <c r="AD104" i="2" s="1"/>
  <c r="AK103" i="2"/>
  <c r="AC103" i="2"/>
  <c r="AB103" i="2"/>
  <c r="AF103" i="2" s="1"/>
  <c r="AA103" i="2"/>
  <c r="L103" i="2"/>
  <c r="AD103" i="2" s="1"/>
  <c r="AK102" i="2"/>
  <c r="AC102" i="2"/>
  <c r="AB102" i="2"/>
  <c r="AF102" i="2" s="1"/>
  <c r="AA102" i="2"/>
  <c r="L102" i="2"/>
  <c r="AF115" i="6" l="1"/>
  <c r="N115" i="6" s="1"/>
  <c r="K130" i="6"/>
  <c r="AC194" i="6"/>
  <c r="AE194" i="6" s="1"/>
  <c r="AC208" i="6"/>
  <c r="AE208" i="6" s="1"/>
  <c r="U19" i="5"/>
  <c r="V30" i="5"/>
  <c r="U128" i="5"/>
  <c r="U193" i="5"/>
  <c r="Z193" i="5" s="1"/>
  <c r="V180" i="5"/>
  <c r="AC135" i="6"/>
  <c r="AE135" i="6" s="1"/>
  <c r="AB135" i="6"/>
  <c r="K152" i="6"/>
  <c r="AF194" i="6"/>
  <c r="N194" i="6" s="1"/>
  <c r="K206" i="6"/>
  <c r="U28" i="5"/>
  <c r="V31" i="5"/>
  <c r="U30" i="5"/>
  <c r="V39" i="5"/>
  <c r="U46" i="5"/>
  <c r="V75" i="5"/>
  <c r="V128" i="5"/>
  <c r="V206" i="5"/>
  <c r="V135" i="5"/>
  <c r="K127" i="6"/>
  <c r="AC127" i="6" s="1"/>
  <c r="AE127" i="6" s="1"/>
  <c r="AC187" i="6"/>
  <c r="AE187" i="6" s="1"/>
  <c r="K198" i="6"/>
  <c r="T28" i="5"/>
  <c r="U196" i="5"/>
  <c r="AD187" i="6"/>
  <c r="M187" i="6" s="1"/>
  <c r="AB158" i="6"/>
  <c r="K171" i="6"/>
  <c r="AD189" i="2"/>
  <c r="K160" i="6"/>
  <c r="AD177" i="6"/>
  <c r="M177" i="6" s="1"/>
  <c r="T43" i="5"/>
  <c r="U206" i="5"/>
  <c r="AB187" i="6"/>
  <c r="U207" i="5"/>
  <c r="U123" i="5"/>
  <c r="T123" i="5"/>
  <c r="V177" i="5"/>
  <c r="U177" i="5"/>
  <c r="Z150" i="5"/>
  <c r="Z139" i="5"/>
  <c r="AD156" i="6"/>
  <c r="M156" i="6" s="1"/>
  <c r="AF156" i="6"/>
  <c r="N156" i="6" s="1"/>
  <c r="AC156" i="6"/>
  <c r="AE156" i="6" s="1"/>
  <c r="AF153" i="6"/>
  <c r="N153" i="6" s="1"/>
  <c r="AB194" i="6"/>
  <c r="U24" i="5"/>
  <c r="T42" i="5"/>
  <c r="U75" i="5"/>
  <c r="V194" i="5"/>
  <c r="T132" i="5"/>
  <c r="Z132" i="5" s="1"/>
  <c r="U186" i="5"/>
  <c r="U194" i="5"/>
  <c r="AD152" i="2"/>
  <c r="AD155" i="2"/>
  <c r="AC153" i="6"/>
  <c r="AE153" i="6" s="1"/>
  <c r="V15" i="5"/>
  <c r="T38" i="5"/>
  <c r="T39" i="5"/>
  <c r="T79" i="5"/>
  <c r="V165" i="5"/>
  <c r="V186" i="5"/>
  <c r="V155" i="5"/>
  <c r="K128" i="6"/>
  <c r="K200" i="6"/>
  <c r="AF200" i="6" s="1"/>
  <c r="N200" i="6" s="1"/>
  <c r="U15" i="5"/>
  <c r="U47" i="5"/>
  <c r="V79" i="5"/>
  <c r="U156" i="5"/>
  <c r="Z156" i="5" s="1"/>
  <c r="U170" i="5"/>
  <c r="Z170" i="5" s="1"/>
  <c r="T155" i="5"/>
  <c r="AB148" i="6"/>
  <c r="V47" i="5"/>
  <c r="U125" i="5"/>
  <c r="V151" i="5"/>
  <c r="T156" i="5"/>
  <c r="V191" i="5"/>
  <c r="U191" i="5"/>
  <c r="V208" i="5"/>
  <c r="AD203" i="2"/>
  <c r="AB153" i="6"/>
  <c r="V42" i="5"/>
  <c r="T125" i="5"/>
  <c r="Z125" i="5" s="1"/>
  <c r="T151" i="5"/>
  <c r="U158" i="5"/>
  <c r="Z158" i="5" s="1"/>
  <c r="U208" i="5"/>
  <c r="AB156" i="6"/>
  <c r="T158" i="5"/>
  <c r="T195" i="5"/>
  <c r="AE196" i="2"/>
  <c r="AD115" i="2"/>
  <c r="X119" i="6"/>
  <c r="AD134" i="2"/>
  <c r="Q138" i="5"/>
  <c r="X138" i="6"/>
  <c r="AD142" i="2"/>
  <c r="X146" i="6"/>
  <c r="Q149" i="5"/>
  <c r="Z149" i="5" s="1"/>
  <c r="X149" i="6"/>
  <c r="AD148" i="2"/>
  <c r="X152" i="6"/>
  <c r="AD154" i="2"/>
  <c r="X158" i="6"/>
  <c r="AD157" i="2"/>
  <c r="X161" i="6"/>
  <c r="AD168" i="2"/>
  <c r="X172" i="6"/>
  <c r="AD179" i="2"/>
  <c r="X183" i="6"/>
  <c r="AD196" i="2"/>
  <c r="Q200" i="5"/>
  <c r="Z200" i="5" s="1"/>
  <c r="X200" i="6"/>
  <c r="AD199" i="2"/>
  <c r="Q203" i="5"/>
  <c r="X203" i="6"/>
  <c r="AD205" i="2"/>
  <c r="X209" i="6"/>
  <c r="Z186" i="5"/>
  <c r="V77" i="5"/>
  <c r="T77" i="5"/>
  <c r="U77" i="5"/>
  <c r="V109" i="5"/>
  <c r="T109" i="5"/>
  <c r="Q193" i="5"/>
  <c r="Q146" i="5"/>
  <c r="V108" i="5"/>
  <c r="U108" i="5"/>
  <c r="Q169" i="5"/>
  <c r="AD112" i="2"/>
  <c r="X116" i="6"/>
  <c r="AD123" i="2"/>
  <c r="X127" i="6"/>
  <c r="Q127" i="5"/>
  <c r="AD131" i="2"/>
  <c r="X135" i="6"/>
  <c r="AD139" i="2"/>
  <c r="Q143" i="5"/>
  <c r="Z143" i="5" s="1"/>
  <c r="X143" i="6"/>
  <c r="AD162" i="2"/>
  <c r="X166" i="6"/>
  <c r="AD173" i="2"/>
  <c r="X177" i="6"/>
  <c r="AD176" i="2"/>
  <c r="Q180" i="5"/>
  <c r="X180" i="6"/>
  <c r="Q188" i="5"/>
  <c r="Z188" i="5" s="1"/>
  <c r="X188" i="6"/>
  <c r="AD187" i="2"/>
  <c r="X191" i="6"/>
  <c r="AD193" i="2"/>
  <c r="X197" i="6"/>
  <c r="Z112" i="5"/>
  <c r="Z196" i="5"/>
  <c r="T205" i="5"/>
  <c r="V205" i="5"/>
  <c r="Q152" i="5"/>
  <c r="Q161" i="5"/>
  <c r="Z161" i="5" s="1"/>
  <c r="T189" i="5"/>
  <c r="V189" i="5"/>
  <c r="Q124" i="5"/>
  <c r="AD109" i="2"/>
  <c r="X113" i="6"/>
  <c r="AD117" i="2"/>
  <c r="X121" i="6"/>
  <c r="AD128" i="2"/>
  <c r="X132" i="6"/>
  <c r="AD136" i="2"/>
  <c r="X140" i="6"/>
  <c r="AD150" i="2"/>
  <c r="Q154" i="5"/>
  <c r="Z154" i="5" s="1"/>
  <c r="X154" i="6"/>
  <c r="AD159" i="2"/>
  <c r="X163" i="6"/>
  <c r="AD170" i="2"/>
  <c r="X174" i="6"/>
  <c r="AD181" i="2"/>
  <c r="X185" i="6"/>
  <c r="AD190" i="2"/>
  <c r="X194" i="6"/>
  <c r="AD201" i="2"/>
  <c r="X205" i="6"/>
  <c r="AD207" i="2"/>
  <c r="X211" i="6"/>
  <c r="Z210" i="5"/>
  <c r="V181" i="5"/>
  <c r="U146" i="5"/>
  <c r="T146" i="5"/>
  <c r="V146" i="5"/>
  <c r="T199" i="5"/>
  <c r="V199" i="5"/>
  <c r="Q206" i="5"/>
  <c r="Q207" i="5"/>
  <c r="Z207" i="5" s="1"/>
  <c r="V102" i="5"/>
  <c r="U102" i="5"/>
  <c r="AD114" i="2"/>
  <c r="X118" i="6"/>
  <c r="AD125" i="2"/>
  <c r="X129" i="6"/>
  <c r="Q129" i="5"/>
  <c r="Z129" i="5" s="1"/>
  <c r="AD133" i="2"/>
  <c r="X137" i="6"/>
  <c r="AD141" i="2"/>
  <c r="X145" i="6"/>
  <c r="Q145" i="5"/>
  <c r="AD144" i="2"/>
  <c r="Q148" i="5"/>
  <c r="X148" i="6"/>
  <c r="AD147" i="2"/>
  <c r="X151" i="6"/>
  <c r="AD156" i="2"/>
  <c r="X160" i="6"/>
  <c r="AD164" i="2"/>
  <c r="X168" i="6"/>
  <c r="AD167" i="2"/>
  <c r="X171" i="6"/>
  <c r="AD178" i="2"/>
  <c r="X182" i="6"/>
  <c r="AD195" i="2"/>
  <c r="X199" i="6"/>
  <c r="AD198" i="2"/>
  <c r="Q202" i="5"/>
  <c r="Z202" i="5" s="1"/>
  <c r="X202" i="6"/>
  <c r="AD202" i="2"/>
  <c r="AD204" i="2"/>
  <c r="X208" i="6"/>
  <c r="Z141" i="5"/>
  <c r="Q174" i="5"/>
  <c r="Q177" i="5"/>
  <c r="Z177" i="5" s="1"/>
  <c r="Z189" i="5"/>
  <c r="V185" i="5"/>
  <c r="U181" i="5"/>
  <c r="Q168" i="5"/>
  <c r="Q109" i="5"/>
  <c r="Q156" i="5"/>
  <c r="Q199" i="5"/>
  <c r="U153" i="5"/>
  <c r="T153" i="5"/>
  <c r="Z153" i="5" s="1"/>
  <c r="Q163" i="5"/>
  <c r="V113" i="5"/>
  <c r="T113" i="5"/>
  <c r="Z138" i="5"/>
  <c r="AD126" i="2"/>
  <c r="Q130" i="5"/>
  <c r="Z130" i="5" s="1"/>
  <c r="X130" i="6"/>
  <c r="AD111" i="2"/>
  <c r="X115" i="6"/>
  <c r="AD119" i="2"/>
  <c r="X123" i="6"/>
  <c r="AD122" i="2"/>
  <c r="Q126" i="5"/>
  <c r="Z126" i="5" s="1"/>
  <c r="X126" i="6"/>
  <c r="AD130" i="2"/>
  <c r="X134" i="6"/>
  <c r="AD138" i="2"/>
  <c r="Q142" i="5"/>
  <c r="Z142" i="5" s="1"/>
  <c r="X142" i="6"/>
  <c r="AD145" i="2"/>
  <c r="AD161" i="2"/>
  <c r="X165" i="6"/>
  <c r="AD165" i="2"/>
  <c r="AD172" i="2"/>
  <c r="X176" i="6"/>
  <c r="AD183" i="2"/>
  <c r="X187" i="6"/>
  <c r="Q187" i="5"/>
  <c r="AD186" i="2"/>
  <c r="X190" i="6"/>
  <c r="AD192" i="2"/>
  <c r="X196" i="6"/>
  <c r="Z140" i="5"/>
  <c r="Z148" i="5"/>
  <c r="Z190" i="5"/>
  <c r="Z198" i="5"/>
  <c r="Z206" i="5"/>
  <c r="Q158" i="5"/>
  <c r="Q107" i="5"/>
  <c r="Q151" i="5"/>
  <c r="Q118" i="5"/>
  <c r="Q113" i="5"/>
  <c r="AD108" i="2"/>
  <c r="X112" i="6"/>
  <c r="AD116" i="2"/>
  <c r="X120" i="6"/>
  <c r="AD120" i="2"/>
  <c r="AD127" i="2"/>
  <c r="X131" i="6"/>
  <c r="AD135" i="2"/>
  <c r="X139" i="6"/>
  <c r="Q147" i="5"/>
  <c r="Z147" i="5" s="1"/>
  <c r="X147" i="6"/>
  <c r="AD149" i="2"/>
  <c r="X153" i="6"/>
  <c r="AD158" i="2"/>
  <c r="X162" i="6"/>
  <c r="AD169" i="2"/>
  <c r="X173" i="6"/>
  <c r="Q173" i="5"/>
  <c r="AD180" i="2"/>
  <c r="Q184" i="5"/>
  <c r="Z184" i="5" s="1"/>
  <c r="X184" i="6"/>
  <c r="AD184" i="2"/>
  <c r="AD200" i="2"/>
  <c r="Q204" i="5"/>
  <c r="Z204" i="5" s="1"/>
  <c r="X204" i="6"/>
  <c r="AD206" i="2"/>
  <c r="X210" i="6"/>
  <c r="Z122" i="5"/>
  <c r="Z145" i="5"/>
  <c r="Z120" i="5"/>
  <c r="Q110" i="5"/>
  <c r="Q179" i="5"/>
  <c r="Z187" i="5"/>
  <c r="Z203" i="5"/>
  <c r="Q182" i="5"/>
  <c r="Q134" i="5"/>
  <c r="Z134" i="5" s="1"/>
  <c r="Q160" i="5"/>
  <c r="Q157" i="5"/>
  <c r="Q165" i="5"/>
  <c r="U131" i="5"/>
  <c r="V131" i="5"/>
  <c r="V107" i="5"/>
  <c r="T107" i="5"/>
  <c r="U107" i="5"/>
  <c r="Q121" i="5"/>
  <c r="Q191" i="5"/>
  <c r="T197" i="5"/>
  <c r="V197" i="5"/>
  <c r="Q211" i="5"/>
  <c r="Z211" i="5" s="1"/>
  <c r="Q192" i="5"/>
  <c r="Z192" i="5" s="1"/>
  <c r="T209" i="5"/>
  <c r="V209" i="5"/>
  <c r="Z209" i="5" s="1"/>
  <c r="K183" i="6"/>
  <c r="AB183" i="6"/>
  <c r="AD113" i="2"/>
  <c r="X117" i="6"/>
  <c r="AD124" i="2"/>
  <c r="Q128" i="5"/>
  <c r="X128" i="6"/>
  <c r="AD132" i="2"/>
  <c r="X136" i="6"/>
  <c r="AD140" i="2"/>
  <c r="Q144" i="5"/>
  <c r="X144" i="6"/>
  <c r="AD146" i="2"/>
  <c r="X150" i="6"/>
  <c r="AD153" i="2"/>
  <c r="AD163" i="2"/>
  <c r="X167" i="6"/>
  <c r="AD166" i="2"/>
  <c r="X170" i="6"/>
  <c r="AD174" i="2"/>
  <c r="X178" i="6"/>
  <c r="AD177" i="2"/>
  <c r="X181" i="6"/>
  <c r="AD194" i="2"/>
  <c r="X198" i="6"/>
  <c r="AD197" i="2"/>
  <c r="Q201" i="5"/>
  <c r="Z201" i="5" s="1"/>
  <c r="X201" i="6"/>
  <c r="Z121" i="5"/>
  <c r="Q183" i="5"/>
  <c r="Q172" i="5"/>
  <c r="Q116" i="5"/>
  <c r="V168" i="5"/>
  <c r="Q135" i="5"/>
  <c r="Q162" i="5"/>
  <c r="Z162" i="5" s="1"/>
  <c r="V101" i="5"/>
  <c r="T101" i="5"/>
  <c r="U101" i="5"/>
  <c r="Q205" i="5"/>
  <c r="Z205" i="5" s="1"/>
  <c r="Q197" i="5"/>
  <c r="Q108" i="5"/>
  <c r="Z108" i="5" s="1"/>
  <c r="Q209" i="5"/>
  <c r="Q117" i="5"/>
  <c r="Z117" i="5" s="1"/>
  <c r="AD107" i="2"/>
  <c r="X111" i="6"/>
  <c r="AD102" i="2"/>
  <c r="Q106" i="5"/>
  <c r="Z106" i="5" s="1"/>
  <c r="AD110" i="2"/>
  <c r="X114" i="6"/>
  <c r="AD118" i="2"/>
  <c r="X122" i="6"/>
  <c r="AD121" i="2"/>
  <c r="X125" i="6"/>
  <c r="AD129" i="2"/>
  <c r="X133" i="6"/>
  <c r="AD137" i="2"/>
  <c r="X141" i="6"/>
  <c r="AD151" i="2"/>
  <c r="X155" i="6"/>
  <c r="AD160" i="2"/>
  <c r="X164" i="6"/>
  <c r="AD171" i="2"/>
  <c r="X175" i="6"/>
  <c r="AD175" i="2"/>
  <c r="AD182" i="2"/>
  <c r="X186" i="6"/>
  <c r="AD185" i="2"/>
  <c r="X189" i="6"/>
  <c r="AD191" i="2"/>
  <c r="X195" i="6"/>
  <c r="U160" i="5"/>
  <c r="Z133" i="5"/>
  <c r="Q166" i="5"/>
  <c r="Z195" i="5"/>
  <c r="Q171" i="5"/>
  <c r="Z171" i="5" s="1"/>
  <c r="U185" i="5"/>
  <c r="Z185" i="5" s="1"/>
  <c r="Q136" i="5"/>
  <c r="Q164" i="5"/>
  <c r="Z164" i="5" s="1"/>
  <c r="U137" i="5"/>
  <c r="T137" i="5"/>
  <c r="Z137" i="5" s="1"/>
  <c r="Q159" i="5"/>
  <c r="Q119" i="5"/>
  <c r="Q123" i="5"/>
  <c r="Q155" i="5"/>
  <c r="Z155" i="5" s="1"/>
  <c r="AB211" i="6"/>
  <c r="K211" i="6"/>
  <c r="AE145" i="2"/>
  <c r="AE157" i="2"/>
  <c r="AE146" i="2"/>
  <c r="AE115" i="2"/>
  <c r="AE176" i="2"/>
  <c r="AG115" i="2"/>
  <c r="AG140" i="2"/>
  <c r="AG176" i="2"/>
  <c r="AE185" i="2"/>
  <c r="AE177" i="2"/>
  <c r="AG202" i="2"/>
  <c r="AE117" i="2"/>
  <c r="T167" i="5"/>
  <c r="Z167" i="5" s="1"/>
  <c r="U167" i="5"/>
  <c r="V167" i="5"/>
  <c r="V84" i="5"/>
  <c r="U84" i="5"/>
  <c r="T84" i="5"/>
  <c r="V74" i="5"/>
  <c r="T74" i="5"/>
  <c r="U74" i="5"/>
  <c r="V62" i="5"/>
  <c r="T62" i="5"/>
  <c r="U62" i="5"/>
  <c r="X39" i="5"/>
  <c r="W39" i="5"/>
  <c r="Y39" i="5"/>
  <c r="V80" i="5"/>
  <c r="T80" i="5"/>
  <c r="U80" i="5"/>
  <c r="V111" i="5"/>
  <c r="U111" i="5"/>
  <c r="T111" i="5"/>
  <c r="T166" i="5"/>
  <c r="U166" i="5"/>
  <c r="V166" i="5"/>
  <c r="Z176" i="5"/>
  <c r="Z180" i="5"/>
  <c r="U136" i="5"/>
  <c r="T136" i="5"/>
  <c r="V136" i="5"/>
  <c r="V58" i="5"/>
  <c r="T58" i="5"/>
  <c r="U58" i="5"/>
  <c r="V76" i="5"/>
  <c r="T76" i="5"/>
  <c r="U76" i="5"/>
  <c r="V85" i="5"/>
  <c r="U85" i="5"/>
  <c r="T85" i="5"/>
  <c r="V78" i="5"/>
  <c r="T78" i="5"/>
  <c r="U78" i="5"/>
  <c r="V115" i="5"/>
  <c r="U115" i="5"/>
  <c r="T115" i="5"/>
  <c r="Z110" i="5"/>
  <c r="X124" i="5"/>
  <c r="W124" i="5"/>
  <c r="Y124" i="5"/>
  <c r="V175" i="5"/>
  <c r="T175" i="5"/>
  <c r="U175" i="5"/>
  <c r="Z163" i="5"/>
  <c r="I178" i="5"/>
  <c r="U152" i="5"/>
  <c r="T152" i="5"/>
  <c r="V152" i="5"/>
  <c r="T45" i="5"/>
  <c r="V45" i="5"/>
  <c r="U45" i="5"/>
  <c r="V60" i="5"/>
  <c r="T60" i="5"/>
  <c r="U60" i="5"/>
  <c r="V71" i="5"/>
  <c r="U71" i="5"/>
  <c r="T71" i="5"/>
  <c r="V92" i="5"/>
  <c r="U92" i="5"/>
  <c r="T92" i="5"/>
  <c r="Z128" i="5"/>
  <c r="V179" i="5"/>
  <c r="T179" i="5"/>
  <c r="U179" i="5"/>
  <c r="I182" i="5"/>
  <c r="V116" i="5"/>
  <c r="U116" i="5"/>
  <c r="T116" i="5"/>
  <c r="V55" i="5"/>
  <c r="U55" i="5"/>
  <c r="T55" i="5"/>
  <c r="V68" i="5"/>
  <c r="T68" i="5"/>
  <c r="U68" i="5"/>
  <c r="V87" i="5"/>
  <c r="U87" i="5"/>
  <c r="T87" i="5"/>
  <c r="T183" i="5"/>
  <c r="U183" i="5"/>
  <c r="V183" i="5"/>
  <c r="V114" i="5"/>
  <c r="T114" i="5"/>
  <c r="U114" i="5"/>
  <c r="Z159" i="5"/>
  <c r="U144" i="5"/>
  <c r="T144" i="5"/>
  <c r="V144" i="5"/>
  <c r="V56" i="5"/>
  <c r="T56" i="5"/>
  <c r="U56" i="5"/>
  <c r="V91" i="5"/>
  <c r="U91" i="5"/>
  <c r="T91" i="5"/>
  <c r="V52" i="5"/>
  <c r="T52" i="5"/>
  <c r="U52" i="5"/>
  <c r="V64" i="5"/>
  <c r="T64" i="5"/>
  <c r="U64" i="5"/>
  <c r="V70" i="5"/>
  <c r="T70" i="5"/>
  <c r="U70" i="5"/>
  <c r="V69" i="5"/>
  <c r="U69" i="5"/>
  <c r="T69" i="5"/>
  <c r="V93" i="5"/>
  <c r="U93" i="5"/>
  <c r="T93" i="5"/>
  <c r="V83" i="5"/>
  <c r="U83" i="5"/>
  <c r="T83" i="5"/>
  <c r="T174" i="5"/>
  <c r="U174" i="5"/>
  <c r="V174" i="5"/>
  <c r="Z173" i="5"/>
  <c r="V73" i="5"/>
  <c r="U73" i="5"/>
  <c r="T73" i="5"/>
  <c r="V50" i="5"/>
  <c r="T50" i="5"/>
  <c r="U50" i="5"/>
  <c r="V66" i="5"/>
  <c r="T66" i="5"/>
  <c r="U66" i="5"/>
  <c r="V72" i="5"/>
  <c r="T72" i="5"/>
  <c r="U72" i="5"/>
  <c r="V89" i="5"/>
  <c r="U89" i="5"/>
  <c r="T89" i="5"/>
  <c r="T169" i="5"/>
  <c r="V169" i="5"/>
  <c r="U169" i="5"/>
  <c r="V127" i="5"/>
  <c r="T127" i="5"/>
  <c r="U127" i="5"/>
  <c r="Z157" i="5"/>
  <c r="V81" i="5"/>
  <c r="T81" i="5"/>
  <c r="U81" i="5"/>
  <c r="V57" i="5"/>
  <c r="U57" i="5"/>
  <c r="T57" i="5"/>
  <c r="V54" i="5"/>
  <c r="T54" i="5"/>
  <c r="U54" i="5"/>
  <c r="V63" i="5"/>
  <c r="U63" i="5"/>
  <c r="T63" i="5"/>
  <c r="V53" i="5"/>
  <c r="U53" i="5"/>
  <c r="T53" i="5"/>
  <c r="Z118" i="5"/>
  <c r="T172" i="5"/>
  <c r="V172" i="5"/>
  <c r="U172" i="5"/>
  <c r="Z135" i="5"/>
  <c r="V119" i="5"/>
  <c r="T119" i="5"/>
  <c r="U119" i="5"/>
  <c r="T32" i="5"/>
  <c r="U32" i="5"/>
  <c r="V32" i="5"/>
  <c r="T17" i="5"/>
  <c r="U17" i="5"/>
  <c r="V17" i="5"/>
  <c r="T34" i="5"/>
  <c r="U34" i="5"/>
  <c r="V34" i="5"/>
  <c r="T29" i="5"/>
  <c r="U29" i="5"/>
  <c r="V29" i="5"/>
  <c r="T20" i="5"/>
  <c r="U20" i="5"/>
  <c r="V20" i="5"/>
  <c r="T35" i="5"/>
  <c r="U35" i="5"/>
  <c r="V35" i="5"/>
  <c r="T22" i="5"/>
  <c r="U22" i="5"/>
  <c r="V22" i="5"/>
  <c r="T36" i="5"/>
  <c r="U36" i="5"/>
  <c r="V36" i="5"/>
  <c r="T23" i="5"/>
  <c r="U23" i="5"/>
  <c r="V23" i="5"/>
  <c r="T37" i="5"/>
  <c r="U37" i="5"/>
  <c r="V37" i="5"/>
  <c r="T26" i="5"/>
  <c r="U26" i="5"/>
  <c r="V26" i="5"/>
  <c r="T27" i="5"/>
  <c r="U27" i="5"/>
  <c r="V27" i="5"/>
  <c r="AE133" i="2"/>
  <c r="AE156" i="2"/>
  <c r="AE170" i="2"/>
  <c r="AE131" i="2"/>
  <c r="AG133" i="2"/>
  <c r="AE169" i="2"/>
  <c r="AG184" i="2"/>
  <c r="AE105" i="2"/>
  <c r="AG131" i="2"/>
  <c r="AE154" i="2"/>
  <c r="AE168" i="2"/>
  <c r="AE204" i="2"/>
  <c r="AE152" i="2"/>
  <c r="AE153" i="2"/>
  <c r="AE140" i="2"/>
  <c r="AG196" i="2"/>
  <c r="AD136" i="6"/>
  <c r="M136" i="6" s="1"/>
  <c r="AF136" i="6"/>
  <c r="N136" i="6" s="1"/>
  <c r="AC136" i="6"/>
  <c r="AE136" i="6" s="1"/>
  <c r="AB113" i="6"/>
  <c r="K113" i="6"/>
  <c r="AB126" i="6"/>
  <c r="K126" i="6"/>
  <c r="AC145" i="6"/>
  <c r="AE145" i="6" s="1"/>
  <c r="AF145" i="6"/>
  <c r="N145" i="6" s="1"/>
  <c r="AD145" i="6"/>
  <c r="M145" i="6" s="1"/>
  <c r="K141" i="6"/>
  <c r="AB141" i="6"/>
  <c r="AC143" i="6"/>
  <c r="AE143" i="6" s="1"/>
  <c r="AD143" i="6"/>
  <c r="M143" i="6" s="1"/>
  <c r="AF143" i="6"/>
  <c r="N143" i="6" s="1"/>
  <c r="AB172" i="6"/>
  <c r="K172" i="6"/>
  <c r="AF150" i="6"/>
  <c r="N150" i="6" s="1"/>
  <c r="AC150" i="6"/>
  <c r="AE150" i="6" s="1"/>
  <c r="AD150" i="6"/>
  <c r="M150" i="6" s="1"/>
  <c r="AC148" i="6"/>
  <c r="AE148" i="6" s="1"/>
  <c r="AD148" i="6"/>
  <c r="M148" i="6" s="1"/>
  <c r="AF148" i="6"/>
  <c r="N148" i="6" s="1"/>
  <c r="K196" i="6"/>
  <c r="AB196" i="6"/>
  <c r="AD191" i="6"/>
  <c r="M191" i="6" s="1"/>
  <c r="AF191" i="6"/>
  <c r="N191" i="6" s="1"/>
  <c r="AC191" i="6"/>
  <c r="AE191" i="6" s="1"/>
  <c r="AB203" i="6"/>
  <c r="K203" i="6"/>
  <c r="AD128" i="6"/>
  <c r="M128" i="6" s="1"/>
  <c r="AF128" i="6"/>
  <c r="N128" i="6" s="1"/>
  <c r="AC128" i="6"/>
  <c r="AE128" i="6" s="1"/>
  <c r="AB195" i="6"/>
  <c r="K195" i="6"/>
  <c r="AB129" i="6"/>
  <c r="K129" i="6"/>
  <c r="AC133" i="6"/>
  <c r="AE133" i="6" s="1"/>
  <c r="AD133" i="6"/>
  <c r="M133" i="6" s="1"/>
  <c r="AF133" i="6"/>
  <c r="N133" i="6" s="1"/>
  <c r="AC130" i="6"/>
  <c r="AE130" i="6" s="1"/>
  <c r="AD130" i="6"/>
  <c r="M130" i="6" s="1"/>
  <c r="AF130" i="6"/>
  <c r="N130" i="6" s="1"/>
  <c r="AB118" i="6"/>
  <c r="K118" i="6"/>
  <c r="AC125" i="6"/>
  <c r="AE125" i="6" s="1"/>
  <c r="AD125" i="6"/>
  <c r="M125" i="6" s="1"/>
  <c r="AF125" i="6"/>
  <c r="N125" i="6" s="1"/>
  <c r="K139" i="6"/>
  <c r="AB139" i="6"/>
  <c r="AB138" i="6"/>
  <c r="K138" i="6"/>
  <c r="AB155" i="6"/>
  <c r="K155" i="6"/>
  <c r="AB163" i="6"/>
  <c r="K163" i="6"/>
  <c r="AB178" i="6"/>
  <c r="K178" i="6"/>
  <c r="AC179" i="6"/>
  <c r="AE179" i="6" s="1"/>
  <c r="AD179" i="6"/>
  <c r="M179" i="6" s="1"/>
  <c r="AF179" i="6"/>
  <c r="N179" i="6" s="1"/>
  <c r="AC173" i="6"/>
  <c r="AE173" i="6" s="1"/>
  <c r="AD173" i="6"/>
  <c r="M173" i="6" s="1"/>
  <c r="AF173" i="6"/>
  <c r="N173" i="6" s="1"/>
  <c r="AC165" i="6"/>
  <c r="AE165" i="6" s="1"/>
  <c r="AF165" i="6"/>
  <c r="N165" i="6" s="1"/>
  <c r="AD165" i="6"/>
  <c r="M165" i="6" s="1"/>
  <c r="AB181" i="6"/>
  <c r="K181" i="6"/>
  <c r="AB193" i="6"/>
  <c r="K193" i="6"/>
  <c r="AC171" i="6"/>
  <c r="AE171" i="6" s="1"/>
  <c r="AF171" i="6"/>
  <c r="N171" i="6" s="1"/>
  <c r="AD171" i="6"/>
  <c r="M171" i="6" s="1"/>
  <c r="K169" i="6"/>
  <c r="AB169" i="6"/>
  <c r="K147" i="6"/>
  <c r="AB147" i="6"/>
  <c r="AF209" i="6"/>
  <c r="N209" i="6" s="1"/>
  <c r="AC209" i="6"/>
  <c r="AE209" i="6" s="1"/>
  <c r="AD209" i="6"/>
  <c r="M209" i="6" s="1"/>
  <c r="AB122" i="6"/>
  <c r="K122" i="6"/>
  <c r="AD112" i="6"/>
  <c r="M112" i="6" s="1"/>
  <c r="AF112" i="6"/>
  <c r="N112" i="6" s="1"/>
  <c r="AC112" i="6"/>
  <c r="AE112" i="6" s="1"/>
  <c r="AB146" i="6"/>
  <c r="K146" i="6"/>
  <c r="K149" i="6"/>
  <c r="AB149" i="6"/>
  <c r="AB184" i="6"/>
  <c r="K184" i="6"/>
  <c r="AC192" i="6"/>
  <c r="AE192" i="6" s="1"/>
  <c r="AF192" i="6"/>
  <c r="N192" i="6" s="1"/>
  <c r="AD192" i="6"/>
  <c r="M192" i="6" s="1"/>
  <c r="K204" i="6"/>
  <c r="AB204" i="6"/>
  <c r="AB210" i="6"/>
  <c r="K210" i="6"/>
  <c r="AB119" i="6"/>
  <c r="K119" i="6"/>
  <c r="AB175" i="6"/>
  <c r="K175" i="6"/>
  <c r="AB180" i="6"/>
  <c r="K180" i="6"/>
  <c r="AC200" i="6"/>
  <c r="AE200" i="6" s="1"/>
  <c r="AB121" i="6"/>
  <c r="K121" i="6"/>
  <c r="K134" i="6"/>
  <c r="AB134" i="6"/>
  <c r="AD120" i="6"/>
  <c r="M120" i="6" s="1"/>
  <c r="AF120" i="6"/>
  <c r="N120" i="6" s="1"/>
  <c r="AC120" i="6"/>
  <c r="AE120" i="6" s="1"/>
  <c r="K151" i="6"/>
  <c r="AB151" i="6"/>
  <c r="AB159" i="6"/>
  <c r="K159" i="6"/>
  <c r="AB167" i="6"/>
  <c r="K167" i="6"/>
  <c r="AD199" i="6"/>
  <c r="M199" i="6" s="1"/>
  <c r="AF199" i="6"/>
  <c r="N199" i="6" s="1"/>
  <c r="AC199" i="6"/>
  <c r="AE199" i="6" s="1"/>
  <c r="AC158" i="6"/>
  <c r="AE158" i="6" s="1"/>
  <c r="AD158" i="6"/>
  <c r="M158" i="6" s="1"/>
  <c r="AF158" i="6"/>
  <c r="N158" i="6" s="1"/>
  <c r="AB185" i="6"/>
  <c r="K185" i="6"/>
  <c r="AB124" i="6"/>
  <c r="K124" i="6"/>
  <c r="AB154" i="6"/>
  <c r="K154" i="6"/>
  <c r="AC160" i="6"/>
  <c r="AE160" i="6" s="1"/>
  <c r="AD160" i="6"/>
  <c r="M160" i="6" s="1"/>
  <c r="AF160" i="6"/>
  <c r="N160" i="6" s="1"/>
  <c r="AB176" i="6"/>
  <c r="K176" i="6"/>
  <c r="K166" i="6"/>
  <c r="AB166" i="6"/>
  <c r="K188" i="6"/>
  <c r="AB188" i="6"/>
  <c r="AB189" i="6"/>
  <c r="K189" i="6"/>
  <c r="AD207" i="6"/>
  <c r="M207" i="6" s="1"/>
  <c r="AC207" i="6"/>
  <c r="AE207" i="6" s="1"/>
  <c r="AF207" i="6"/>
  <c r="N207" i="6" s="1"/>
  <c r="AC117" i="6"/>
  <c r="AE117" i="6" s="1"/>
  <c r="AD117" i="6"/>
  <c r="M117" i="6" s="1"/>
  <c r="AF117" i="6"/>
  <c r="N117" i="6" s="1"/>
  <c r="AB132" i="6"/>
  <c r="K132" i="6"/>
  <c r="AB140" i="6"/>
  <c r="K140" i="6"/>
  <c r="AD152" i="6"/>
  <c r="M152" i="6" s="1"/>
  <c r="AC152" i="6"/>
  <c r="AE152" i="6" s="1"/>
  <c r="AF152" i="6"/>
  <c r="N152" i="6" s="1"/>
  <c r="K168" i="6"/>
  <c r="AB168" i="6"/>
  <c r="AB157" i="6"/>
  <c r="K157" i="6"/>
  <c r="AD206" i="6"/>
  <c r="M206" i="6" s="1"/>
  <c r="AF206" i="6"/>
  <c r="N206" i="6" s="1"/>
  <c r="AC206" i="6"/>
  <c r="AE206" i="6" s="1"/>
  <c r="AB111" i="6"/>
  <c r="K111" i="6"/>
  <c r="AD182" i="6"/>
  <c r="M182" i="6" s="1"/>
  <c r="AF182" i="6"/>
  <c r="N182" i="6" s="1"/>
  <c r="AC182" i="6"/>
  <c r="AE182" i="6" s="1"/>
  <c r="AB116" i="6"/>
  <c r="K116" i="6"/>
  <c r="AB114" i="6"/>
  <c r="K114" i="6"/>
  <c r="AC137" i="6"/>
  <c r="AE137" i="6" s="1"/>
  <c r="AF137" i="6"/>
  <c r="N137" i="6" s="1"/>
  <c r="AD137" i="6"/>
  <c r="M137" i="6" s="1"/>
  <c r="AD144" i="6"/>
  <c r="M144" i="6" s="1"/>
  <c r="AF144" i="6"/>
  <c r="N144" i="6" s="1"/>
  <c r="AC144" i="6"/>
  <c r="AE144" i="6" s="1"/>
  <c r="AB162" i="6"/>
  <c r="K162" i="6"/>
  <c r="AD161" i="6"/>
  <c r="M161" i="6" s="1"/>
  <c r="AF161" i="6"/>
  <c r="N161" i="6" s="1"/>
  <c r="AC161" i="6"/>
  <c r="AE161" i="6" s="1"/>
  <c r="AB142" i="6"/>
  <c r="K142" i="6"/>
  <c r="AB186" i="6"/>
  <c r="K186" i="6"/>
  <c r="AD174" i="6"/>
  <c r="M174" i="6" s="1"/>
  <c r="AF174" i="6"/>
  <c r="N174" i="6" s="1"/>
  <c r="AC174" i="6"/>
  <c r="AE174" i="6" s="1"/>
  <c r="AB170" i="6"/>
  <c r="K170" i="6"/>
  <c r="AB201" i="6"/>
  <c r="K201" i="6"/>
  <c r="AC198" i="6"/>
  <c r="AE198" i="6" s="1"/>
  <c r="AD198" i="6"/>
  <c r="M198" i="6" s="1"/>
  <c r="AF198" i="6"/>
  <c r="N198" i="6" s="1"/>
  <c r="AB190" i="6"/>
  <c r="K190" i="6"/>
  <c r="AB197" i="6"/>
  <c r="K197" i="6"/>
  <c r="AB205" i="6"/>
  <c r="K205" i="6"/>
  <c r="AE109" i="2"/>
  <c r="AE125" i="2"/>
  <c r="AE166" i="2"/>
  <c r="AE190" i="2"/>
  <c r="AG206" i="2"/>
  <c r="AE107" i="2"/>
  <c r="AE123" i="2"/>
  <c r="AE150" i="2"/>
  <c r="AE173" i="2"/>
  <c r="AG194" i="2"/>
  <c r="AE203" i="2"/>
  <c r="AE182" i="2"/>
  <c r="AG190" i="2"/>
  <c r="AE103" i="2"/>
  <c r="AG107" i="2"/>
  <c r="AG123" i="2"/>
  <c r="AE135" i="2"/>
  <c r="AE172" i="2"/>
  <c r="AE200" i="2"/>
  <c r="AG203" i="2"/>
  <c r="AG207" i="2"/>
  <c r="AG103" i="2"/>
  <c r="AG135" i="2"/>
  <c r="AE160" i="2"/>
  <c r="AE189" i="2"/>
  <c r="AF200" i="2"/>
  <c r="AG201" i="2"/>
  <c r="AF204" i="2"/>
  <c r="AG205" i="2"/>
  <c r="AE207" i="2"/>
  <c r="AF205" i="2"/>
  <c r="AE202" i="2"/>
  <c r="AE206" i="2"/>
  <c r="AF201" i="2"/>
  <c r="AF121" i="2"/>
  <c r="AG121" i="2"/>
  <c r="AE121" i="2"/>
  <c r="AF113" i="2"/>
  <c r="AG113" i="2"/>
  <c r="AE113" i="2"/>
  <c r="AF129" i="2"/>
  <c r="AG129" i="2"/>
  <c r="AE129" i="2"/>
  <c r="AF164" i="2"/>
  <c r="AE164" i="2"/>
  <c r="AF188" i="2"/>
  <c r="AG188" i="2"/>
  <c r="AG192" i="2"/>
  <c r="AE192" i="2"/>
  <c r="AG105" i="2"/>
  <c r="AG109" i="2"/>
  <c r="AE111" i="2"/>
  <c r="AG117" i="2"/>
  <c r="AE119" i="2"/>
  <c r="AG125" i="2"/>
  <c r="AE127" i="2"/>
  <c r="AF148" i="2"/>
  <c r="AE148" i="2"/>
  <c r="AG160" i="2"/>
  <c r="AE161" i="2"/>
  <c r="AG174" i="2"/>
  <c r="AE174" i="2"/>
  <c r="AG181" i="2"/>
  <c r="AE181" i="2"/>
  <c r="AE191" i="2"/>
  <c r="AG198" i="2"/>
  <c r="AE198" i="2"/>
  <c r="AG162" i="2"/>
  <c r="AE162" i="2"/>
  <c r="AG186" i="2"/>
  <c r="AE186" i="2"/>
  <c r="AG111" i="2"/>
  <c r="AG119" i="2"/>
  <c r="AG127" i="2"/>
  <c r="AG142" i="2"/>
  <c r="AE142" i="2"/>
  <c r="AF144" i="2"/>
  <c r="AG144" i="2"/>
  <c r="AE144" i="2"/>
  <c r="AF147" i="2"/>
  <c r="AG158" i="2"/>
  <c r="AE158" i="2"/>
  <c r="AG165" i="2"/>
  <c r="AE165" i="2"/>
  <c r="AG149" i="2"/>
  <c r="AE149" i="2"/>
  <c r="AG164" i="2"/>
  <c r="AG178" i="2"/>
  <c r="AE178" i="2"/>
  <c r="AF180" i="2"/>
  <c r="AE180" i="2"/>
  <c r="AG156" i="2"/>
  <c r="AG172" i="2"/>
  <c r="AG152" i="2"/>
  <c r="AG168" i="2"/>
  <c r="AG195" i="2"/>
  <c r="AE197" i="2"/>
  <c r="AF198" i="2"/>
  <c r="AG199" i="2"/>
  <c r="AF197" i="2"/>
  <c r="AF195" i="2"/>
  <c r="AF199" i="2"/>
  <c r="AF193" i="2"/>
  <c r="AF192" i="2"/>
  <c r="AG193" i="2"/>
  <c r="AF191" i="2"/>
  <c r="AE194" i="2"/>
  <c r="AG110" i="2"/>
  <c r="AE110" i="2"/>
  <c r="AG114" i="2"/>
  <c r="AE114" i="2"/>
  <c r="AG118" i="2"/>
  <c r="AE118" i="2"/>
  <c r="AG122" i="2"/>
  <c r="AE122" i="2"/>
  <c r="AE124" i="2"/>
  <c r="AG124" i="2"/>
  <c r="AG126" i="2"/>
  <c r="AE126" i="2"/>
  <c r="AF138" i="2"/>
  <c r="AE138" i="2"/>
  <c r="AG141" i="2"/>
  <c r="AE141" i="2"/>
  <c r="AE104" i="2"/>
  <c r="AG104" i="2"/>
  <c r="AE132" i="2"/>
  <c r="AG132" i="2"/>
  <c r="AE155" i="2"/>
  <c r="AG155" i="2"/>
  <c r="AF155" i="2"/>
  <c r="AE171" i="2"/>
  <c r="AG171" i="2"/>
  <c r="AF171" i="2"/>
  <c r="AG106" i="2"/>
  <c r="AE106" i="2"/>
  <c r="AE108" i="2"/>
  <c r="AG108" i="2"/>
  <c r="AE112" i="2"/>
  <c r="AG112" i="2"/>
  <c r="AE116" i="2"/>
  <c r="AG116" i="2"/>
  <c r="AE120" i="2"/>
  <c r="AG120" i="2"/>
  <c r="AE128" i="2"/>
  <c r="AG128" i="2"/>
  <c r="AG102" i="2"/>
  <c r="AE102" i="2"/>
  <c r="AE136" i="2"/>
  <c r="AG136" i="2"/>
  <c r="AG138" i="2"/>
  <c r="AE143" i="2"/>
  <c r="AF143" i="2"/>
  <c r="AF106" i="2"/>
  <c r="AF108" i="2"/>
  <c r="AF110" i="2"/>
  <c r="AF112" i="2"/>
  <c r="AF114" i="2"/>
  <c r="AF116" i="2"/>
  <c r="AF118" i="2"/>
  <c r="AF120" i="2"/>
  <c r="AF122" i="2"/>
  <c r="AF124" i="2"/>
  <c r="AF126" i="2"/>
  <c r="AF128" i="2"/>
  <c r="AF141" i="2"/>
  <c r="AE163" i="2"/>
  <c r="AG163" i="2"/>
  <c r="AF163" i="2"/>
  <c r="AE179" i="2"/>
  <c r="AG179" i="2"/>
  <c r="AE130" i="2"/>
  <c r="AE134" i="2"/>
  <c r="AE137" i="2"/>
  <c r="AF139" i="2"/>
  <c r="AF142" i="2"/>
  <c r="AF146" i="2"/>
  <c r="AF137" i="2"/>
  <c r="AG139" i="2"/>
  <c r="AE151" i="2"/>
  <c r="AG151" i="2"/>
  <c r="AE159" i="2"/>
  <c r="AG159" i="2"/>
  <c r="AE167" i="2"/>
  <c r="AG167" i="2"/>
  <c r="AE175" i="2"/>
  <c r="AG175" i="2"/>
  <c r="AE183" i="2"/>
  <c r="AG183" i="2"/>
  <c r="AF130" i="2"/>
  <c r="AF134" i="2"/>
  <c r="AG147" i="2"/>
  <c r="AF179" i="2"/>
  <c r="AE187" i="2"/>
  <c r="AG187" i="2"/>
  <c r="AF150" i="2"/>
  <c r="AF154" i="2"/>
  <c r="AF158" i="2"/>
  <c r="AF162" i="2"/>
  <c r="AF166" i="2"/>
  <c r="AF170" i="2"/>
  <c r="AF174" i="2"/>
  <c r="AF178" i="2"/>
  <c r="AF182" i="2"/>
  <c r="AF186" i="2"/>
  <c r="AF145" i="2"/>
  <c r="AF149" i="2"/>
  <c r="AF153" i="2"/>
  <c r="AF157" i="2"/>
  <c r="AF161" i="2"/>
  <c r="AF165" i="2"/>
  <c r="AF169" i="2"/>
  <c r="AF173" i="2"/>
  <c r="AF177" i="2"/>
  <c r="AF181" i="2"/>
  <c r="AE184" i="2"/>
  <c r="AF185" i="2"/>
  <c r="AE188" i="2"/>
  <c r="AF189" i="2"/>
  <c r="Z169" i="5" l="1"/>
  <c r="Z199" i="5"/>
  <c r="AF127" i="6"/>
  <c r="N127" i="6" s="1"/>
  <c r="Z123" i="5"/>
  <c r="Z194" i="5"/>
  <c r="AD127" i="6"/>
  <c r="M127" i="6" s="1"/>
  <c r="Z127" i="5"/>
  <c r="Z165" i="5"/>
  <c r="Z191" i="5"/>
  <c r="Z113" i="5"/>
  <c r="Z160" i="5"/>
  <c r="Z151" i="5"/>
  <c r="Z208" i="5"/>
  <c r="Z111" i="5"/>
  <c r="Z109" i="5"/>
  <c r="Z166" i="5"/>
  <c r="Z181" i="5"/>
  <c r="Z179" i="5"/>
  <c r="AD200" i="6"/>
  <c r="M200" i="6" s="1"/>
  <c r="Z168" i="5"/>
  <c r="Z172" i="5"/>
  <c r="Z131" i="5"/>
  <c r="Z144" i="5"/>
  <c r="Z183" i="5"/>
  <c r="Z152" i="5"/>
  <c r="Z124" i="5"/>
  <c r="Z116" i="5"/>
  <c r="Z174" i="5"/>
  <c r="Z136" i="5"/>
  <c r="AD183" i="6"/>
  <c r="M183" i="6" s="1"/>
  <c r="AC183" i="6"/>
  <c r="AE183" i="6" s="1"/>
  <c r="AF183" i="6"/>
  <c r="N183" i="6" s="1"/>
  <c r="Z114" i="5"/>
  <c r="Z175" i="5"/>
  <c r="Z107" i="5"/>
  <c r="Z146" i="5"/>
  <c r="AD211" i="6"/>
  <c r="M211" i="6" s="1"/>
  <c r="AF211" i="6"/>
  <c r="N211" i="6" s="1"/>
  <c r="AC211" i="6"/>
  <c r="AE211" i="6" s="1"/>
  <c r="Z197" i="5"/>
  <c r="U178" i="5"/>
  <c r="V178" i="5"/>
  <c r="T178" i="5"/>
  <c r="Z115" i="5"/>
  <c r="U182" i="5"/>
  <c r="V182" i="5"/>
  <c r="T182" i="5"/>
  <c r="Z119" i="5"/>
  <c r="AC113" i="6"/>
  <c r="AE113" i="6" s="1"/>
  <c r="AF113" i="6"/>
  <c r="N113" i="6" s="1"/>
  <c r="AD113" i="6"/>
  <c r="M113" i="6" s="1"/>
  <c r="AF205" i="6"/>
  <c r="N205" i="6" s="1"/>
  <c r="AD205" i="6"/>
  <c r="M205" i="6" s="1"/>
  <c r="AC205" i="6"/>
  <c r="AE205" i="6" s="1"/>
  <c r="AC119" i="6"/>
  <c r="AE119" i="6" s="1"/>
  <c r="AD119" i="6"/>
  <c r="M119" i="6" s="1"/>
  <c r="AF119" i="6"/>
  <c r="N119" i="6" s="1"/>
  <c r="AF118" i="6"/>
  <c r="N118" i="6" s="1"/>
  <c r="AD118" i="6"/>
  <c r="M118" i="6" s="1"/>
  <c r="AC118" i="6"/>
  <c r="AE118" i="6" s="1"/>
  <c r="AC172" i="6"/>
  <c r="AE172" i="6" s="1"/>
  <c r="AD172" i="6"/>
  <c r="M172" i="6" s="1"/>
  <c r="AF172" i="6"/>
  <c r="N172" i="6" s="1"/>
  <c r="AC188" i="6"/>
  <c r="AE188" i="6" s="1"/>
  <c r="AD188" i="6"/>
  <c r="M188" i="6" s="1"/>
  <c r="AF188" i="6"/>
  <c r="N188" i="6" s="1"/>
  <c r="AF159" i="6"/>
  <c r="N159" i="6" s="1"/>
  <c r="AD159" i="6"/>
  <c r="M159" i="6" s="1"/>
  <c r="AC159" i="6"/>
  <c r="AE159" i="6" s="1"/>
  <c r="AC193" i="6"/>
  <c r="AE193" i="6" s="1"/>
  <c r="AD193" i="6"/>
  <c r="M193" i="6" s="1"/>
  <c r="AF193" i="6"/>
  <c r="N193" i="6" s="1"/>
  <c r="AC155" i="6"/>
  <c r="AE155" i="6" s="1"/>
  <c r="AD155" i="6"/>
  <c r="M155" i="6" s="1"/>
  <c r="AF155" i="6"/>
  <c r="N155" i="6" s="1"/>
  <c r="AC195" i="6"/>
  <c r="AE195" i="6" s="1"/>
  <c r="AD195" i="6"/>
  <c r="M195" i="6" s="1"/>
  <c r="AF195" i="6"/>
  <c r="N195" i="6" s="1"/>
  <c r="AC203" i="6"/>
  <c r="AE203" i="6" s="1"/>
  <c r="AD203" i="6"/>
  <c r="M203" i="6" s="1"/>
  <c r="AF203" i="6"/>
  <c r="N203" i="6" s="1"/>
  <c r="AC196" i="6"/>
  <c r="AE196" i="6" s="1"/>
  <c r="AD196" i="6"/>
  <c r="M196" i="6" s="1"/>
  <c r="AF196" i="6"/>
  <c r="N196" i="6" s="1"/>
  <c r="AC141" i="6"/>
  <c r="AE141" i="6" s="1"/>
  <c r="AD141" i="6"/>
  <c r="M141" i="6" s="1"/>
  <c r="AF141" i="6"/>
  <c r="N141" i="6" s="1"/>
  <c r="AF185" i="6"/>
  <c r="N185" i="6" s="1"/>
  <c r="AC185" i="6"/>
  <c r="AE185" i="6" s="1"/>
  <c r="AD185" i="6"/>
  <c r="M185" i="6" s="1"/>
  <c r="AC166" i="6"/>
  <c r="AE166" i="6" s="1"/>
  <c r="AF166" i="6"/>
  <c r="N166" i="6" s="1"/>
  <c r="AD166" i="6"/>
  <c r="M166" i="6" s="1"/>
  <c r="AF134" i="6"/>
  <c r="N134" i="6" s="1"/>
  <c r="AD134" i="6"/>
  <c r="M134" i="6" s="1"/>
  <c r="AC134" i="6"/>
  <c r="AE134" i="6" s="1"/>
  <c r="AC147" i="6"/>
  <c r="AE147" i="6" s="1"/>
  <c r="AD147" i="6"/>
  <c r="M147" i="6" s="1"/>
  <c r="AF147" i="6"/>
  <c r="N147" i="6" s="1"/>
  <c r="AC181" i="6"/>
  <c r="AE181" i="6" s="1"/>
  <c r="AD181" i="6"/>
  <c r="M181" i="6" s="1"/>
  <c r="AF181" i="6"/>
  <c r="N181" i="6" s="1"/>
  <c r="AC138" i="6"/>
  <c r="AE138" i="6" s="1"/>
  <c r="AD138" i="6"/>
  <c r="M138" i="6" s="1"/>
  <c r="AF138" i="6"/>
  <c r="N138" i="6" s="1"/>
  <c r="AF139" i="6"/>
  <c r="N139" i="6" s="1"/>
  <c r="AC139" i="6"/>
  <c r="AE139" i="6" s="1"/>
  <c r="AD139" i="6"/>
  <c r="M139" i="6" s="1"/>
  <c r="AD170" i="6"/>
  <c r="M170" i="6" s="1"/>
  <c r="AF170" i="6"/>
  <c r="N170" i="6" s="1"/>
  <c r="AC170" i="6"/>
  <c r="AE170" i="6" s="1"/>
  <c r="AD186" i="6"/>
  <c r="M186" i="6" s="1"/>
  <c r="AC186" i="6"/>
  <c r="AE186" i="6" s="1"/>
  <c r="AF186" i="6"/>
  <c r="N186" i="6" s="1"/>
  <c r="AF189" i="6"/>
  <c r="N189" i="6" s="1"/>
  <c r="AD189" i="6"/>
  <c r="M189" i="6" s="1"/>
  <c r="AC189" i="6"/>
  <c r="AE189" i="6" s="1"/>
  <c r="AF151" i="6"/>
  <c r="N151" i="6" s="1"/>
  <c r="AC151" i="6"/>
  <c r="AE151" i="6" s="1"/>
  <c r="AD151" i="6"/>
  <c r="M151" i="6" s="1"/>
  <c r="AF180" i="6"/>
  <c r="N180" i="6" s="1"/>
  <c r="AD180" i="6"/>
  <c r="M180" i="6" s="1"/>
  <c r="AC180" i="6"/>
  <c r="AE180" i="6" s="1"/>
  <c r="AC184" i="6"/>
  <c r="AE184" i="6" s="1"/>
  <c r="AF184" i="6"/>
  <c r="N184" i="6" s="1"/>
  <c r="AD184" i="6"/>
  <c r="M184" i="6" s="1"/>
  <c r="AF146" i="6"/>
  <c r="N146" i="6" s="1"/>
  <c r="AD146" i="6"/>
  <c r="M146" i="6" s="1"/>
  <c r="AC146" i="6"/>
  <c r="AE146" i="6" s="1"/>
  <c r="AC122" i="6"/>
  <c r="AE122" i="6" s="1"/>
  <c r="AD122" i="6"/>
  <c r="M122" i="6" s="1"/>
  <c r="AF122" i="6"/>
  <c r="N122" i="6" s="1"/>
  <c r="AC201" i="6"/>
  <c r="AE201" i="6" s="1"/>
  <c r="AD201" i="6"/>
  <c r="M201" i="6" s="1"/>
  <c r="AF201" i="6"/>
  <c r="N201" i="6" s="1"/>
  <c r="AC210" i="6"/>
  <c r="AE210" i="6" s="1"/>
  <c r="AD210" i="6"/>
  <c r="M210" i="6" s="1"/>
  <c r="AF210" i="6"/>
  <c r="N210" i="6" s="1"/>
  <c r="AC140" i="6"/>
  <c r="AE140" i="6" s="1"/>
  <c r="AD140" i="6"/>
  <c r="M140" i="6" s="1"/>
  <c r="AF140" i="6"/>
  <c r="N140" i="6" s="1"/>
  <c r="AC190" i="6"/>
  <c r="AE190" i="6" s="1"/>
  <c r="AD190" i="6"/>
  <c r="M190" i="6" s="1"/>
  <c r="AF190" i="6"/>
  <c r="N190" i="6" s="1"/>
  <c r="AC114" i="6"/>
  <c r="AE114" i="6" s="1"/>
  <c r="AD114" i="6"/>
  <c r="M114" i="6" s="1"/>
  <c r="AF114" i="6"/>
  <c r="N114" i="6" s="1"/>
  <c r="AD168" i="6"/>
  <c r="M168" i="6" s="1"/>
  <c r="AC168" i="6"/>
  <c r="AE168" i="6" s="1"/>
  <c r="AF168" i="6"/>
  <c r="N168" i="6" s="1"/>
  <c r="AC154" i="6"/>
  <c r="AE154" i="6" s="1"/>
  <c r="AF154" i="6"/>
  <c r="N154" i="6" s="1"/>
  <c r="AD154" i="6"/>
  <c r="M154" i="6" s="1"/>
  <c r="AC121" i="6"/>
  <c r="AE121" i="6" s="1"/>
  <c r="AF121" i="6"/>
  <c r="N121" i="6" s="1"/>
  <c r="AD121" i="6"/>
  <c r="M121" i="6" s="1"/>
  <c r="AC204" i="6"/>
  <c r="AE204" i="6" s="1"/>
  <c r="AF204" i="6"/>
  <c r="N204" i="6" s="1"/>
  <c r="AD204" i="6"/>
  <c r="M204" i="6" s="1"/>
  <c r="AD169" i="6"/>
  <c r="M169" i="6" s="1"/>
  <c r="AC169" i="6"/>
  <c r="AE169" i="6" s="1"/>
  <c r="AF169" i="6"/>
  <c r="N169" i="6" s="1"/>
  <c r="AC178" i="6"/>
  <c r="AE178" i="6" s="1"/>
  <c r="AD178" i="6"/>
  <c r="M178" i="6" s="1"/>
  <c r="AF178" i="6"/>
  <c r="N178" i="6" s="1"/>
  <c r="AC157" i="6"/>
  <c r="AE157" i="6" s="1"/>
  <c r="AD157" i="6"/>
  <c r="M157" i="6" s="1"/>
  <c r="AF157" i="6"/>
  <c r="N157" i="6" s="1"/>
  <c r="AC149" i="6"/>
  <c r="AE149" i="6" s="1"/>
  <c r="AF149" i="6"/>
  <c r="N149" i="6" s="1"/>
  <c r="AD149" i="6"/>
  <c r="M149" i="6" s="1"/>
  <c r="AF142" i="6"/>
  <c r="N142" i="6" s="1"/>
  <c r="AD142" i="6"/>
  <c r="M142" i="6" s="1"/>
  <c r="AC142" i="6"/>
  <c r="AE142" i="6" s="1"/>
  <c r="AC111" i="6"/>
  <c r="AE111" i="6" s="1"/>
  <c r="AD111" i="6"/>
  <c r="M111" i="6" s="1"/>
  <c r="AF111" i="6"/>
  <c r="N111" i="6" s="1"/>
  <c r="AC132" i="6"/>
  <c r="AE132" i="6" s="1"/>
  <c r="AF132" i="6"/>
  <c r="N132" i="6" s="1"/>
  <c r="AD132" i="6"/>
  <c r="M132" i="6" s="1"/>
  <c r="AC176" i="6"/>
  <c r="AE176" i="6" s="1"/>
  <c r="AD176" i="6"/>
  <c r="M176" i="6" s="1"/>
  <c r="AF176" i="6"/>
  <c r="N176" i="6" s="1"/>
  <c r="AC175" i="6"/>
  <c r="AE175" i="6" s="1"/>
  <c r="AF175" i="6"/>
  <c r="N175" i="6" s="1"/>
  <c r="AD175" i="6"/>
  <c r="M175" i="6" s="1"/>
  <c r="AC129" i="6"/>
  <c r="AE129" i="6" s="1"/>
  <c r="AF129" i="6"/>
  <c r="N129" i="6" s="1"/>
  <c r="AD129" i="6"/>
  <c r="M129" i="6" s="1"/>
  <c r="AF197" i="6"/>
  <c r="N197" i="6" s="1"/>
  <c r="AD197" i="6"/>
  <c r="M197" i="6" s="1"/>
  <c r="AC197" i="6"/>
  <c r="AE197" i="6" s="1"/>
  <c r="AC116" i="6"/>
  <c r="AE116" i="6" s="1"/>
  <c r="AD116" i="6"/>
  <c r="M116" i="6" s="1"/>
  <c r="AF116" i="6"/>
  <c r="N116" i="6" s="1"/>
  <c r="AC162" i="6"/>
  <c r="AE162" i="6" s="1"/>
  <c r="AF162" i="6"/>
  <c r="N162" i="6" s="1"/>
  <c r="AD162" i="6"/>
  <c r="M162" i="6" s="1"/>
  <c r="AC124" i="6"/>
  <c r="AE124" i="6" s="1"/>
  <c r="AD124" i="6"/>
  <c r="M124" i="6" s="1"/>
  <c r="AF124" i="6"/>
  <c r="N124" i="6" s="1"/>
  <c r="AF167" i="6"/>
  <c r="N167" i="6" s="1"/>
  <c r="AC167" i="6"/>
  <c r="AE167" i="6" s="1"/>
  <c r="AD167" i="6"/>
  <c r="M167" i="6" s="1"/>
  <c r="AC163" i="6"/>
  <c r="AE163" i="6" s="1"/>
  <c r="AD163" i="6"/>
  <c r="M163" i="6" s="1"/>
  <c r="AF163" i="6"/>
  <c r="N163" i="6" s="1"/>
  <c r="AF126" i="6"/>
  <c r="N126" i="6" s="1"/>
  <c r="AD126" i="6"/>
  <c r="M126" i="6" s="1"/>
  <c r="AC126" i="6"/>
  <c r="AE126" i="6" s="1"/>
  <c r="L9" i="2"/>
  <c r="L10" i="2"/>
  <c r="Q14" i="5" s="1"/>
  <c r="Z14" i="5" s="1"/>
  <c r="L11" i="2"/>
  <c r="Q15" i="5" s="1"/>
  <c r="Z15" i="5" s="1"/>
  <c r="L12" i="2"/>
  <c r="Q16" i="5" s="1"/>
  <c r="Z16" i="5" s="1"/>
  <c r="L13" i="2"/>
  <c r="Q17" i="5" s="1"/>
  <c r="Z17" i="5" s="1"/>
  <c r="L14" i="2"/>
  <c r="Q18" i="5" s="1"/>
  <c r="Z18" i="5" s="1"/>
  <c r="L15" i="2"/>
  <c r="Q19" i="5" s="1"/>
  <c r="Z19" i="5" s="1"/>
  <c r="L16" i="2"/>
  <c r="Q20" i="5" s="1"/>
  <c r="Z20" i="5" s="1"/>
  <c r="L17" i="2"/>
  <c r="Q21" i="5" s="1"/>
  <c r="Z21" i="5" s="1"/>
  <c r="L18" i="2"/>
  <c r="Q22" i="5" s="1"/>
  <c r="Z22" i="5" s="1"/>
  <c r="L19" i="2"/>
  <c r="Q23" i="5" s="1"/>
  <c r="Z23" i="5" s="1"/>
  <c r="L20" i="2"/>
  <c r="Q24" i="5" s="1"/>
  <c r="Z24" i="5" s="1"/>
  <c r="L21" i="2"/>
  <c r="Q25" i="5" s="1"/>
  <c r="Z25" i="5" s="1"/>
  <c r="L22" i="2"/>
  <c r="Q26" i="5" s="1"/>
  <c r="Z26" i="5" s="1"/>
  <c r="L23" i="2"/>
  <c r="Q27" i="5" s="1"/>
  <c r="Z27" i="5" s="1"/>
  <c r="L24" i="2"/>
  <c r="Q28" i="5" s="1"/>
  <c r="Z28" i="5" s="1"/>
  <c r="L25" i="2"/>
  <c r="Q29" i="5" s="1"/>
  <c r="Z29" i="5" s="1"/>
  <c r="L26" i="2"/>
  <c r="Q30" i="5" s="1"/>
  <c r="Z30" i="5" s="1"/>
  <c r="L27" i="2"/>
  <c r="Q31" i="5" s="1"/>
  <c r="Z31" i="5" s="1"/>
  <c r="L28" i="2"/>
  <c r="Q32" i="5" s="1"/>
  <c r="Z32" i="5" s="1"/>
  <c r="L29" i="2"/>
  <c r="Q33" i="5" s="1"/>
  <c r="Z33" i="5" s="1"/>
  <c r="L30" i="2"/>
  <c r="Q34" i="5" s="1"/>
  <c r="Z34" i="5" s="1"/>
  <c r="L31" i="2"/>
  <c r="Q35" i="5" s="1"/>
  <c r="Z35" i="5" s="1"/>
  <c r="L32" i="2"/>
  <c r="Q36" i="5" s="1"/>
  <c r="Z36" i="5" s="1"/>
  <c r="L33" i="2"/>
  <c r="Q37" i="5" s="1"/>
  <c r="Z37" i="5" s="1"/>
  <c r="L34" i="2"/>
  <c r="Q38" i="5" s="1"/>
  <c r="Z38" i="5" s="1"/>
  <c r="L35" i="2"/>
  <c r="Q39" i="5" s="1"/>
  <c r="Z39" i="5" s="1"/>
  <c r="L36" i="2"/>
  <c r="Q40" i="5" s="1"/>
  <c r="Z40" i="5" s="1"/>
  <c r="L37" i="2"/>
  <c r="Q41" i="5" s="1"/>
  <c r="Z41" i="5" s="1"/>
  <c r="L38" i="2"/>
  <c r="Q42" i="5" s="1"/>
  <c r="Z42" i="5" s="1"/>
  <c r="L39" i="2"/>
  <c r="Q43" i="5" s="1"/>
  <c r="Z43" i="5" s="1"/>
  <c r="L40" i="2"/>
  <c r="Q44" i="5" s="1"/>
  <c r="Z44" i="5" s="1"/>
  <c r="L41" i="2"/>
  <c r="Q45" i="5" s="1"/>
  <c r="Z45" i="5" s="1"/>
  <c r="L42" i="2"/>
  <c r="Q46" i="5" s="1"/>
  <c r="Z46" i="5" s="1"/>
  <c r="L43" i="2"/>
  <c r="Q47" i="5" s="1"/>
  <c r="Z47" i="5" s="1"/>
  <c r="L44" i="2"/>
  <c r="Q48" i="5" s="1"/>
  <c r="Z48" i="5" s="1"/>
  <c r="L45" i="2"/>
  <c r="Q49" i="5" s="1"/>
  <c r="Z49" i="5" s="1"/>
  <c r="L46" i="2"/>
  <c r="Q50" i="5" s="1"/>
  <c r="Z50" i="5" s="1"/>
  <c r="L47" i="2"/>
  <c r="Q51" i="5" s="1"/>
  <c r="Z51" i="5" s="1"/>
  <c r="L48" i="2"/>
  <c r="Q52" i="5" s="1"/>
  <c r="Z52" i="5" s="1"/>
  <c r="L49" i="2"/>
  <c r="Q53" i="5" s="1"/>
  <c r="Z53" i="5" s="1"/>
  <c r="L50" i="2"/>
  <c r="Q54" i="5" s="1"/>
  <c r="Z54" i="5" s="1"/>
  <c r="L51" i="2"/>
  <c r="Q55" i="5" s="1"/>
  <c r="Z55" i="5" s="1"/>
  <c r="L52" i="2"/>
  <c r="Q56" i="5" s="1"/>
  <c r="Z56" i="5" s="1"/>
  <c r="L53" i="2"/>
  <c r="Q57" i="5" s="1"/>
  <c r="Z57" i="5" s="1"/>
  <c r="L54" i="2"/>
  <c r="Q58" i="5" s="1"/>
  <c r="Z58" i="5" s="1"/>
  <c r="L55" i="2"/>
  <c r="Q59" i="5" s="1"/>
  <c r="Z59" i="5" s="1"/>
  <c r="L56" i="2"/>
  <c r="Q60" i="5" s="1"/>
  <c r="Z60" i="5" s="1"/>
  <c r="L57" i="2"/>
  <c r="Q61" i="5" s="1"/>
  <c r="Z61" i="5" s="1"/>
  <c r="L58" i="2"/>
  <c r="Q62" i="5" s="1"/>
  <c r="Z62" i="5" s="1"/>
  <c r="L59" i="2"/>
  <c r="Q63" i="5" s="1"/>
  <c r="Z63" i="5" s="1"/>
  <c r="L60" i="2"/>
  <c r="Q64" i="5" s="1"/>
  <c r="Z64" i="5" s="1"/>
  <c r="L61" i="2"/>
  <c r="Q65" i="5" s="1"/>
  <c r="Z65" i="5" s="1"/>
  <c r="L62" i="2"/>
  <c r="Q66" i="5" s="1"/>
  <c r="Z66" i="5" s="1"/>
  <c r="L63" i="2"/>
  <c r="Q67" i="5" s="1"/>
  <c r="Z67" i="5" s="1"/>
  <c r="L64" i="2"/>
  <c r="Q68" i="5" s="1"/>
  <c r="Z68" i="5" s="1"/>
  <c r="L65" i="2"/>
  <c r="Q69" i="5" s="1"/>
  <c r="Z69" i="5" s="1"/>
  <c r="L66" i="2"/>
  <c r="Q70" i="5" s="1"/>
  <c r="Z70" i="5" s="1"/>
  <c r="L67" i="2"/>
  <c r="Q71" i="5" s="1"/>
  <c r="Z71" i="5" s="1"/>
  <c r="L68" i="2"/>
  <c r="Q72" i="5" s="1"/>
  <c r="Z72" i="5" s="1"/>
  <c r="L69" i="2"/>
  <c r="Q73" i="5" s="1"/>
  <c r="Z73" i="5" s="1"/>
  <c r="L70" i="2"/>
  <c r="Q74" i="5" s="1"/>
  <c r="Z74" i="5" s="1"/>
  <c r="L71" i="2"/>
  <c r="Q75" i="5" s="1"/>
  <c r="Z75" i="5" s="1"/>
  <c r="L72" i="2"/>
  <c r="Q76" i="5" s="1"/>
  <c r="Z76" i="5" s="1"/>
  <c r="L73" i="2"/>
  <c r="Q77" i="5" s="1"/>
  <c r="Z77" i="5" s="1"/>
  <c r="L74" i="2"/>
  <c r="Q78" i="5" s="1"/>
  <c r="Z78" i="5" s="1"/>
  <c r="L75" i="2"/>
  <c r="Q79" i="5" s="1"/>
  <c r="Z79" i="5" s="1"/>
  <c r="L76" i="2"/>
  <c r="Q80" i="5" s="1"/>
  <c r="Z80" i="5" s="1"/>
  <c r="L77" i="2"/>
  <c r="Q81" i="5" s="1"/>
  <c r="Z81" i="5" s="1"/>
  <c r="L78" i="2"/>
  <c r="Q82" i="5" s="1"/>
  <c r="Z82" i="5" s="1"/>
  <c r="L79" i="2"/>
  <c r="Q83" i="5" s="1"/>
  <c r="Z83" i="5" s="1"/>
  <c r="L80" i="2"/>
  <c r="Q84" i="5" s="1"/>
  <c r="Z84" i="5" s="1"/>
  <c r="L81" i="2"/>
  <c r="Q85" i="5" s="1"/>
  <c r="Z85" i="5" s="1"/>
  <c r="L82" i="2"/>
  <c r="Q86" i="5" s="1"/>
  <c r="Z86" i="5" s="1"/>
  <c r="L83" i="2"/>
  <c r="Q87" i="5" s="1"/>
  <c r="Z87" i="5" s="1"/>
  <c r="L84" i="2"/>
  <c r="Q88" i="5" s="1"/>
  <c r="Z88" i="5" s="1"/>
  <c r="L85" i="2"/>
  <c r="Q89" i="5" s="1"/>
  <c r="Z89" i="5" s="1"/>
  <c r="L86" i="2"/>
  <c r="Q90" i="5" s="1"/>
  <c r="Z90" i="5" s="1"/>
  <c r="L87" i="2"/>
  <c r="Q91" i="5" s="1"/>
  <c r="Z91" i="5" s="1"/>
  <c r="L88" i="2"/>
  <c r="Q92" i="5" s="1"/>
  <c r="Z92" i="5" s="1"/>
  <c r="L89" i="2"/>
  <c r="Q93" i="5" s="1"/>
  <c r="Z93" i="5" s="1"/>
  <c r="L90" i="2"/>
  <c r="Q94" i="5" s="1"/>
  <c r="Z94" i="5" s="1"/>
  <c r="L91" i="2"/>
  <c r="Q95" i="5" s="1"/>
  <c r="Z95" i="5" s="1"/>
  <c r="L92" i="2"/>
  <c r="Q96" i="5" s="1"/>
  <c r="Z96" i="5" s="1"/>
  <c r="L93" i="2"/>
  <c r="Q97" i="5" s="1"/>
  <c r="Z97" i="5" s="1"/>
  <c r="L94" i="2"/>
  <c r="Q98" i="5" s="1"/>
  <c r="Z98" i="5" s="1"/>
  <c r="L95" i="2"/>
  <c r="Q99" i="5" s="1"/>
  <c r="Z99" i="5" s="1"/>
  <c r="L96" i="2"/>
  <c r="Q100" i="5" s="1"/>
  <c r="Z100" i="5" s="1"/>
  <c r="L97" i="2"/>
  <c r="Q101" i="5" s="1"/>
  <c r="Z101" i="5" s="1"/>
  <c r="L98" i="2"/>
  <c r="Q102" i="5" s="1"/>
  <c r="Z102" i="5" s="1"/>
  <c r="L99" i="2"/>
  <c r="Q103" i="5" s="1"/>
  <c r="Z103" i="5" s="1"/>
  <c r="L100" i="2"/>
  <c r="Q104" i="5" s="1"/>
  <c r="Z104" i="5" s="1"/>
  <c r="L101" i="2"/>
  <c r="Q105" i="5" s="1"/>
  <c r="Z105" i="5" s="1"/>
  <c r="Z178" i="5" l="1"/>
  <c r="Z182" i="5"/>
  <c r="L8" i="2"/>
  <c r="A1" i="4" l="1"/>
  <c r="B1" i="4"/>
  <c r="C1" i="4"/>
  <c r="D1" i="4"/>
  <c r="A2" i="4"/>
  <c r="B2" i="4"/>
  <c r="C2" i="4"/>
  <c r="J9" i="4"/>
  <c r="J11" i="4"/>
  <c r="J13" i="4"/>
  <c r="J15" i="4"/>
  <c r="J16" i="4"/>
  <c r="J17" i="4"/>
  <c r="AI6" i="8"/>
  <c r="A12" i="6" l="1"/>
  <c r="B12" i="6"/>
  <c r="C12" i="6"/>
  <c r="A7" i="8" l="1"/>
  <c r="B7" i="8"/>
  <c r="C7" i="8"/>
  <c r="A12" i="5"/>
  <c r="B12" i="5"/>
  <c r="C12" i="5"/>
  <c r="E12" i="5" l="1"/>
  <c r="J12" i="5"/>
  <c r="Z12" i="6"/>
  <c r="L13" i="6" l="1"/>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2" i="6"/>
  <c r="AK13" i="6" l="1"/>
  <c r="AK14" i="6"/>
  <c r="AK15" i="6"/>
  <c r="AK16" i="6"/>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K92" i="6"/>
  <c r="AK93" i="6"/>
  <c r="AK94" i="6"/>
  <c r="AK95" i="6"/>
  <c r="AK96" i="6"/>
  <c r="AK97" i="6"/>
  <c r="AK98" i="6"/>
  <c r="AK99" i="6"/>
  <c r="AK100" i="6"/>
  <c r="AK101" i="6"/>
  <c r="AK102" i="6"/>
  <c r="AK103" i="6"/>
  <c r="AK104" i="6"/>
  <c r="AK105" i="6"/>
  <c r="AK106" i="6"/>
  <c r="AK107" i="6"/>
  <c r="AK108" i="6"/>
  <c r="AK109" i="6"/>
  <c r="AK110" i="6"/>
  <c r="AK12" i="6"/>
  <c r="AN4" i="6" l="1"/>
  <c r="AI6" i="6"/>
  <c r="H13" i="6" l="1"/>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I28" i="6"/>
  <c r="H29" i="6"/>
  <c r="I29" i="6"/>
  <c r="H30" i="6"/>
  <c r="I30" i="6"/>
  <c r="H31" i="6"/>
  <c r="I31" i="6"/>
  <c r="H32" i="6"/>
  <c r="I32" i="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78" i="6"/>
  <c r="I78" i="6"/>
  <c r="H79" i="6"/>
  <c r="I79" i="6"/>
  <c r="H80" i="6"/>
  <c r="I80" i="6"/>
  <c r="H81" i="6"/>
  <c r="I81" i="6"/>
  <c r="H82" i="6"/>
  <c r="I82" i="6"/>
  <c r="H83" i="6"/>
  <c r="I83" i="6"/>
  <c r="H84" i="6"/>
  <c r="I84" i="6"/>
  <c r="H85" i="6"/>
  <c r="I85" i="6"/>
  <c r="H86" i="6"/>
  <c r="I86" i="6"/>
  <c r="H87" i="6"/>
  <c r="I87" i="6"/>
  <c r="H88" i="6"/>
  <c r="I88" i="6"/>
  <c r="H89" i="6"/>
  <c r="I89" i="6"/>
  <c r="H90" i="6"/>
  <c r="I90" i="6"/>
  <c r="H91" i="6"/>
  <c r="I91" i="6"/>
  <c r="H92" i="6"/>
  <c r="I92" i="6"/>
  <c r="H93" i="6"/>
  <c r="I93" i="6"/>
  <c r="H94" i="6"/>
  <c r="I94" i="6"/>
  <c r="H95" i="6"/>
  <c r="I95" i="6"/>
  <c r="H96" i="6"/>
  <c r="I96" i="6"/>
  <c r="H97" i="6"/>
  <c r="I97" i="6"/>
  <c r="H98" i="6"/>
  <c r="I98" i="6"/>
  <c r="H99" i="6"/>
  <c r="I99" i="6"/>
  <c r="H100" i="6"/>
  <c r="I100" i="6"/>
  <c r="H101" i="6"/>
  <c r="I101" i="6"/>
  <c r="H102" i="6"/>
  <c r="I102" i="6"/>
  <c r="H103" i="6"/>
  <c r="I103" i="6"/>
  <c r="H104" i="6"/>
  <c r="I104" i="6"/>
  <c r="H105" i="6"/>
  <c r="I105" i="6"/>
  <c r="H106" i="6"/>
  <c r="I106" i="6"/>
  <c r="H107" i="6"/>
  <c r="I107" i="6"/>
  <c r="H108" i="6"/>
  <c r="I108" i="6"/>
  <c r="H109" i="6"/>
  <c r="I109" i="6"/>
  <c r="H110" i="6"/>
  <c r="I110" i="6"/>
  <c r="I12" i="6"/>
  <c r="H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2" i="6"/>
  <c r="AD9" i="2"/>
  <c r="AD13"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B31" i="1" l="1"/>
  <c r="H5" i="6" s="1"/>
  <c r="D6" i="1" l="1"/>
  <c r="AD12" i="2" l="1"/>
  <c r="AD15" i="2"/>
  <c r="AD16" i="2"/>
  <c r="A13" i="5"/>
  <c r="B13" i="5"/>
  <c r="C13" i="5"/>
  <c r="J13" i="5" l="1"/>
  <c r="E13" i="5"/>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2" i="6"/>
  <c r="G8" i="6" l="1"/>
  <c r="C1" i="6"/>
  <c r="C1" i="2" l="1"/>
  <c r="C1" i="5"/>
  <c r="C1" i="8"/>
  <c r="AD8" i="2" l="1"/>
  <c r="X12" i="6"/>
  <c r="X2" i="2"/>
  <c r="X200" i="2" l="1"/>
  <c r="X204" i="2"/>
  <c r="X207" i="2"/>
  <c r="X205" i="2"/>
  <c r="X203" i="2"/>
  <c r="X206" i="2"/>
  <c r="X201" i="2"/>
  <c r="X202" i="2"/>
  <c r="X196" i="2"/>
  <c r="X194" i="2"/>
  <c r="X189" i="2"/>
  <c r="X187" i="2"/>
  <c r="X184" i="2"/>
  <c r="X182" i="2"/>
  <c r="X175" i="2"/>
  <c r="X169" i="2"/>
  <c r="X168" i="2"/>
  <c r="X166" i="2"/>
  <c r="X159" i="2"/>
  <c r="X153" i="2"/>
  <c r="X152" i="2"/>
  <c r="X150" i="2"/>
  <c r="X145" i="2"/>
  <c r="X140" i="2"/>
  <c r="X136" i="2"/>
  <c r="X135" i="2"/>
  <c r="X132" i="2"/>
  <c r="X199" i="2"/>
  <c r="X197" i="2"/>
  <c r="X193" i="2"/>
  <c r="X190" i="2"/>
  <c r="X185" i="2"/>
  <c r="X179" i="2"/>
  <c r="X173" i="2"/>
  <c r="X172" i="2"/>
  <c r="X170" i="2"/>
  <c r="X163" i="2"/>
  <c r="X157" i="2"/>
  <c r="X156" i="2"/>
  <c r="X154" i="2"/>
  <c r="X146" i="2"/>
  <c r="X143" i="2"/>
  <c r="X141" i="2"/>
  <c r="X183" i="2"/>
  <c r="X177" i="2"/>
  <c r="X165" i="2"/>
  <c r="X160" i="2"/>
  <c r="X158" i="2"/>
  <c r="X144" i="2"/>
  <c r="X142" i="2"/>
  <c r="X134" i="2"/>
  <c r="X130" i="2"/>
  <c r="X127" i="2"/>
  <c r="X122" i="2"/>
  <c r="X119" i="2"/>
  <c r="X114" i="2"/>
  <c r="X111" i="2"/>
  <c r="X105" i="2"/>
  <c r="X198" i="2"/>
  <c r="X181" i="2"/>
  <c r="X176" i="2"/>
  <c r="X174" i="2"/>
  <c r="X148" i="2"/>
  <c r="X138" i="2"/>
  <c r="X128" i="2"/>
  <c r="X125" i="2"/>
  <c r="X120" i="2"/>
  <c r="X117" i="2"/>
  <c r="X112" i="2"/>
  <c r="X109" i="2"/>
  <c r="X107" i="2"/>
  <c r="X103" i="2"/>
  <c r="X191" i="2"/>
  <c r="X180" i="2"/>
  <c r="X149" i="2"/>
  <c r="X192" i="2"/>
  <c r="X188" i="2"/>
  <c r="X186" i="2"/>
  <c r="X164" i="2"/>
  <c r="X162" i="2"/>
  <c r="X155" i="2"/>
  <c r="X151" i="2"/>
  <c r="X147" i="2"/>
  <c r="X139" i="2"/>
  <c r="X137" i="2"/>
  <c r="X133" i="2"/>
  <c r="X131" i="2"/>
  <c r="X126" i="2"/>
  <c r="X123" i="2"/>
  <c r="X118" i="2"/>
  <c r="X115" i="2"/>
  <c r="X110" i="2"/>
  <c r="X106" i="2"/>
  <c r="X104" i="2"/>
  <c r="X102" i="2"/>
  <c r="X195" i="2"/>
  <c r="X178" i="2"/>
  <c r="X171" i="2"/>
  <c r="X167" i="2"/>
  <c r="X161" i="2"/>
  <c r="X129" i="2"/>
  <c r="X124" i="2"/>
  <c r="X108" i="2"/>
  <c r="X121" i="2"/>
  <c r="X116" i="2"/>
  <c r="X113" i="2"/>
  <c r="M6"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2" i="6"/>
  <c r="AA12" i="6" s="1"/>
  <c r="X13" i="6"/>
  <c r="A8" i="8"/>
  <c r="AI8" i="8" s="1"/>
  <c r="B8" i="8"/>
  <c r="C8" i="8"/>
  <c r="A9" i="8"/>
  <c r="B9" i="8"/>
  <c r="C9" i="8"/>
  <c r="A10" i="8"/>
  <c r="B10" i="8"/>
  <c r="C10" i="8"/>
  <c r="A11" i="8"/>
  <c r="B11" i="8"/>
  <c r="C11" i="8"/>
  <c r="A12" i="8"/>
  <c r="B12" i="8"/>
  <c r="C12" i="8"/>
  <c r="A13" i="8"/>
  <c r="B13" i="8"/>
  <c r="C13" i="8"/>
  <c r="A14" i="8"/>
  <c r="B14" i="8"/>
  <c r="C14" i="8"/>
  <c r="A15" i="8"/>
  <c r="B15" i="8"/>
  <c r="C15" i="8"/>
  <c r="A16" i="8"/>
  <c r="B16" i="8"/>
  <c r="C16" i="8"/>
  <c r="A17" i="8"/>
  <c r="B17" i="8"/>
  <c r="C17" i="8"/>
  <c r="A18" i="8"/>
  <c r="B18" i="8"/>
  <c r="C18" i="8"/>
  <c r="A19" i="8"/>
  <c r="B19" i="8"/>
  <c r="C19" i="8"/>
  <c r="A20" i="8"/>
  <c r="B20" i="8"/>
  <c r="C20" i="8"/>
  <c r="A21" i="8"/>
  <c r="B21" i="8"/>
  <c r="C21" i="8"/>
  <c r="A22" i="8"/>
  <c r="B22" i="8"/>
  <c r="C22" i="8"/>
  <c r="A23" i="8"/>
  <c r="B23" i="8"/>
  <c r="C23"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8" i="8"/>
  <c r="B38" i="8"/>
  <c r="C38" i="8"/>
  <c r="A39" i="8"/>
  <c r="B39" i="8"/>
  <c r="C39" i="8"/>
  <c r="A40" i="8"/>
  <c r="B40" i="8"/>
  <c r="C40" i="8"/>
  <c r="A41" i="8"/>
  <c r="B41" i="8"/>
  <c r="C41" i="8"/>
  <c r="A42" i="8"/>
  <c r="B42" i="8"/>
  <c r="C42" i="8"/>
  <c r="A43" i="8"/>
  <c r="B43" i="8"/>
  <c r="C43" i="8"/>
  <c r="A44" i="8"/>
  <c r="B44" i="8"/>
  <c r="C44" i="8"/>
  <c r="A45" i="8"/>
  <c r="B45" i="8"/>
  <c r="C45" i="8"/>
  <c r="A46" i="8"/>
  <c r="B46" i="8"/>
  <c r="C46" i="8"/>
  <c r="A47" i="8"/>
  <c r="B47" i="8"/>
  <c r="C47" i="8"/>
  <c r="A48" i="8"/>
  <c r="B48" i="8"/>
  <c r="C48" i="8"/>
  <c r="A49" i="8"/>
  <c r="B49" i="8"/>
  <c r="C49" i="8"/>
  <c r="A50" i="8"/>
  <c r="B50" i="8"/>
  <c r="C50" i="8"/>
  <c r="A51" i="8"/>
  <c r="B51" i="8"/>
  <c r="C51" i="8"/>
  <c r="A52" i="8"/>
  <c r="B52" i="8"/>
  <c r="C52" i="8"/>
  <c r="A53" i="8"/>
  <c r="B53" i="8"/>
  <c r="C53" i="8"/>
  <c r="A54" i="8"/>
  <c r="B54" i="8"/>
  <c r="C54" i="8"/>
  <c r="A55" i="8"/>
  <c r="B55" i="8"/>
  <c r="C55" i="8"/>
  <c r="A56" i="8"/>
  <c r="B56" i="8"/>
  <c r="C56" i="8"/>
  <c r="A57" i="8"/>
  <c r="B57" i="8"/>
  <c r="C57" i="8"/>
  <c r="A58" i="8"/>
  <c r="B58" i="8"/>
  <c r="C58" i="8"/>
  <c r="A59" i="8"/>
  <c r="B59" i="8"/>
  <c r="C59" i="8"/>
  <c r="A60" i="8"/>
  <c r="B60" i="8"/>
  <c r="C60" i="8"/>
  <c r="A61" i="8"/>
  <c r="B61" i="8"/>
  <c r="C61" i="8"/>
  <c r="A62" i="8"/>
  <c r="B62" i="8"/>
  <c r="C62" i="8"/>
  <c r="A63" i="8"/>
  <c r="B63" i="8"/>
  <c r="C63" i="8"/>
  <c r="A64" i="8"/>
  <c r="B64" i="8"/>
  <c r="C64" i="8"/>
  <c r="A65" i="8"/>
  <c r="B65" i="8"/>
  <c r="C65" i="8"/>
  <c r="A66" i="8"/>
  <c r="B66" i="8"/>
  <c r="C66" i="8"/>
  <c r="A67" i="8"/>
  <c r="B67" i="8"/>
  <c r="C67" i="8"/>
  <c r="A68" i="8"/>
  <c r="B68" i="8"/>
  <c r="C68" i="8"/>
  <c r="A69" i="8"/>
  <c r="B69" i="8"/>
  <c r="C69" i="8"/>
  <c r="A70" i="8"/>
  <c r="B70" i="8"/>
  <c r="C70" i="8"/>
  <c r="A71" i="8"/>
  <c r="B71" i="8"/>
  <c r="C71" i="8"/>
  <c r="A72" i="8"/>
  <c r="B72" i="8"/>
  <c r="C72" i="8"/>
  <c r="A73" i="8"/>
  <c r="B73" i="8"/>
  <c r="C73" i="8"/>
  <c r="A74" i="8"/>
  <c r="B74" i="8"/>
  <c r="C74" i="8"/>
  <c r="A75" i="8"/>
  <c r="B75" i="8"/>
  <c r="C75" i="8"/>
  <c r="A76" i="8"/>
  <c r="B76" i="8"/>
  <c r="C76" i="8"/>
  <c r="A77" i="8"/>
  <c r="B77" i="8"/>
  <c r="C77" i="8"/>
  <c r="A78" i="8"/>
  <c r="B78" i="8"/>
  <c r="C78" i="8"/>
  <c r="A79" i="8"/>
  <c r="B79" i="8"/>
  <c r="C79" i="8"/>
  <c r="A80" i="8"/>
  <c r="B80" i="8"/>
  <c r="C80" i="8"/>
  <c r="A81" i="8"/>
  <c r="B81" i="8"/>
  <c r="C81" i="8"/>
  <c r="A82" i="8"/>
  <c r="B82" i="8"/>
  <c r="C82" i="8"/>
  <c r="A83" i="8"/>
  <c r="B83" i="8"/>
  <c r="C83" i="8"/>
  <c r="A84" i="8"/>
  <c r="B84" i="8"/>
  <c r="C84" i="8"/>
  <c r="A85" i="8"/>
  <c r="B85" i="8"/>
  <c r="C85" i="8"/>
  <c r="A86" i="8"/>
  <c r="B86" i="8"/>
  <c r="C86" i="8"/>
  <c r="A87" i="8"/>
  <c r="B87" i="8"/>
  <c r="C87" i="8"/>
  <c r="A88" i="8"/>
  <c r="B88" i="8"/>
  <c r="C88" i="8"/>
  <c r="A89" i="8"/>
  <c r="B89" i="8"/>
  <c r="C89" i="8"/>
  <c r="A90" i="8"/>
  <c r="B90" i="8"/>
  <c r="C90" i="8"/>
  <c r="A91" i="8"/>
  <c r="B91" i="8"/>
  <c r="C91" i="8"/>
  <c r="A92" i="8"/>
  <c r="B92" i="8"/>
  <c r="C92" i="8"/>
  <c r="A93" i="8"/>
  <c r="B93" i="8"/>
  <c r="C93" i="8"/>
  <c r="A94" i="8"/>
  <c r="B94" i="8"/>
  <c r="C94" i="8"/>
  <c r="A95" i="8"/>
  <c r="B95" i="8"/>
  <c r="C95" i="8"/>
  <c r="A96" i="8"/>
  <c r="B96" i="8"/>
  <c r="C96" i="8"/>
  <c r="A97" i="8"/>
  <c r="B97" i="8"/>
  <c r="C97" i="8"/>
  <c r="A98" i="8"/>
  <c r="B98" i="8"/>
  <c r="C98" i="8"/>
  <c r="A99" i="8"/>
  <c r="B99" i="8"/>
  <c r="C99" i="8"/>
  <c r="A100" i="8"/>
  <c r="B100" i="8"/>
  <c r="C100" i="8"/>
  <c r="A101" i="8"/>
  <c r="B101" i="8"/>
  <c r="C101" i="8"/>
  <c r="A102" i="8"/>
  <c r="B102" i="8"/>
  <c r="C102" i="8"/>
  <c r="A103" i="8"/>
  <c r="B103" i="8"/>
  <c r="C103" i="8"/>
  <c r="A104" i="8"/>
  <c r="B104" i="8"/>
  <c r="C104" i="8"/>
  <c r="A105" i="8"/>
  <c r="B105" i="8"/>
  <c r="C105" i="8"/>
  <c r="X14" i="6"/>
  <c r="AQ125" i="6" l="1"/>
  <c r="AR125" i="6"/>
  <c r="AQ199" i="6"/>
  <c r="AR199" i="6"/>
  <c r="AQ130" i="6"/>
  <c r="AR130" i="6"/>
  <c r="AQ166" i="6"/>
  <c r="AR166" i="6"/>
  <c r="AQ142" i="6"/>
  <c r="AR142" i="6"/>
  <c r="AR118" i="6"/>
  <c r="AQ118" i="6"/>
  <c r="AR162" i="6"/>
  <c r="AQ162" i="6"/>
  <c r="AQ158" i="6"/>
  <c r="AR158" i="6"/>
  <c r="AR189" i="6"/>
  <c r="AQ189" i="6"/>
  <c r="AQ144" i="6"/>
  <c r="AU144" i="6" s="1"/>
  <c r="AR144" i="6"/>
  <c r="AQ173" i="6"/>
  <c r="AR173" i="6"/>
  <c r="AR206" i="6"/>
  <c r="AQ206" i="6"/>
  <c r="AQ112" i="6"/>
  <c r="AR112" i="6"/>
  <c r="AQ135" i="6"/>
  <c r="AU135" i="6" s="1"/>
  <c r="AR135" i="6"/>
  <c r="AQ168" i="6"/>
  <c r="AR168" i="6"/>
  <c r="AQ111" i="6"/>
  <c r="AR111" i="6"/>
  <c r="AQ152" i="6"/>
  <c r="AR152" i="6"/>
  <c r="AQ123" i="6"/>
  <c r="AU123" i="6" s="1"/>
  <c r="AR123" i="6"/>
  <c r="AR164" i="6"/>
  <c r="AQ164" i="6"/>
  <c r="AQ160" i="6"/>
  <c r="AR160" i="6"/>
  <c r="AQ194" i="6"/>
  <c r="AR194" i="6"/>
  <c r="AQ149" i="6"/>
  <c r="AU149" i="6" s="1"/>
  <c r="AR149" i="6"/>
  <c r="AQ179" i="6"/>
  <c r="AR179" i="6"/>
  <c r="AQ205" i="6"/>
  <c r="AR205" i="6"/>
  <c r="AQ128" i="6"/>
  <c r="AR128" i="6"/>
  <c r="AR137" i="6"/>
  <c r="AQ137" i="6"/>
  <c r="AQ190" i="6"/>
  <c r="AR190" i="6"/>
  <c r="AQ113" i="6"/>
  <c r="AR113" i="6"/>
  <c r="AR178" i="6"/>
  <c r="AQ178" i="6"/>
  <c r="AQ126" i="6"/>
  <c r="AU126" i="6" s="1"/>
  <c r="AR126" i="6"/>
  <c r="AQ169" i="6"/>
  <c r="AR169" i="6"/>
  <c r="AQ161" i="6"/>
  <c r="AR161" i="6"/>
  <c r="AQ197" i="6"/>
  <c r="AR197" i="6"/>
  <c r="AQ154" i="6"/>
  <c r="AU154" i="6" s="1"/>
  <c r="AR154" i="6"/>
  <c r="AR186" i="6"/>
  <c r="AQ186" i="6"/>
  <c r="AQ210" i="6"/>
  <c r="AR210" i="6"/>
  <c r="AQ133" i="6"/>
  <c r="AR133" i="6"/>
  <c r="AR141" i="6"/>
  <c r="AQ141" i="6"/>
  <c r="AQ192" i="6"/>
  <c r="AR192" i="6"/>
  <c r="AQ116" i="6"/>
  <c r="AR116" i="6"/>
  <c r="AQ180" i="6"/>
  <c r="AR180" i="6"/>
  <c r="AR131" i="6"/>
  <c r="AQ131" i="6"/>
  <c r="AQ181" i="6"/>
  <c r="AR181" i="6"/>
  <c r="AQ167" i="6"/>
  <c r="AR167" i="6"/>
  <c r="AQ201" i="6"/>
  <c r="AR201" i="6"/>
  <c r="AQ156" i="6"/>
  <c r="AU156" i="6" s="1"/>
  <c r="AR156" i="6"/>
  <c r="AQ188" i="6"/>
  <c r="AR188" i="6"/>
  <c r="AQ207" i="6"/>
  <c r="AR207" i="6"/>
  <c r="AR165" i="6"/>
  <c r="AQ165" i="6"/>
  <c r="AQ114" i="6"/>
  <c r="AU114" i="6" s="1"/>
  <c r="AR114" i="6"/>
  <c r="AR143" i="6"/>
  <c r="AQ143" i="6"/>
  <c r="AQ196" i="6"/>
  <c r="AR196" i="6"/>
  <c r="AQ121" i="6"/>
  <c r="AR121" i="6"/>
  <c r="AQ185" i="6"/>
  <c r="AU185" i="6" s="1"/>
  <c r="AR185" i="6"/>
  <c r="AQ134" i="6"/>
  <c r="AR134" i="6"/>
  <c r="AQ187" i="6"/>
  <c r="AR187" i="6"/>
  <c r="AQ174" i="6"/>
  <c r="AR174" i="6"/>
  <c r="AQ203" i="6"/>
  <c r="AU203" i="6" s="1"/>
  <c r="AR203" i="6"/>
  <c r="AQ157" i="6"/>
  <c r="AR157" i="6"/>
  <c r="AQ191" i="6"/>
  <c r="AR191" i="6"/>
  <c r="AQ209" i="6"/>
  <c r="AR209" i="6"/>
  <c r="AQ171" i="6"/>
  <c r="AU171" i="6" s="1"/>
  <c r="AR171" i="6"/>
  <c r="AQ119" i="6"/>
  <c r="AR119" i="6"/>
  <c r="AQ151" i="6"/>
  <c r="AR151" i="6"/>
  <c r="AQ153" i="6"/>
  <c r="AR153" i="6"/>
  <c r="AQ124" i="6"/>
  <c r="AU124" i="6" s="1"/>
  <c r="AR124" i="6"/>
  <c r="AR202" i="6"/>
  <c r="AQ202" i="6"/>
  <c r="AQ138" i="6"/>
  <c r="AR138" i="6"/>
  <c r="AQ145" i="6"/>
  <c r="AR145" i="6"/>
  <c r="AQ176" i="6"/>
  <c r="AU176" i="6" s="1"/>
  <c r="AR176" i="6"/>
  <c r="AQ136" i="6"/>
  <c r="AR136" i="6"/>
  <c r="AQ163" i="6"/>
  <c r="AR163" i="6"/>
  <c r="AQ193" i="6"/>
  <c r="AR193" i="6"/>
  <c r="AQ211" i="6"/>
  <c r="AU211" i="6" s="1"/>
  <c r="AR211" i="6"/>
  <c r="AR117" i="6"/>
  <c r="AQ117" i="6"/>
  <c r="AQ175" i="6"/>
  <c r="AR175" i="6"/>
  <c r="AQ122" i="6"/>
  <c r="AR122" i="6"/>
  <c r="AR155" i="6"/>
  <c r="AQ155" i="6"/>
  <c r="AQ184" i="6"/>
  <c r="AR184" i="6"/>
  <c r="AQ129" i="6"/>
  <c r="AR129" i="6"/>
  <c r="AQ146" i="6"/>
  <c r="AR146" i="6"/>
  <c r="AQ147" i="6"/>
  <c r="AU147" i="6" s="1"/>
  <c r="AR147" i="6"/>
  <c r="AQ177" i="6"/>
  <c r="AR177" i="6"/>
  <c r="AR139" i="6"/>
  <c r="AQ139" i="6"/>
  <c r="AQ170" i="6"/>
  <c r="AR170" i="6"/>
  <c r="AQ198" i="6"/>
  <c r="AU198" i="6" s="1"/>
  <c r="AR198" i="6"/>
  <c r="AQ208" i="6"/>
  <c r="AR208" i="6"/>
  <c r="AQ120" i="6"/>
  <c r="AR120" i="6"/>
  <c r="AQ182" i="6"/>
  <c r="AR182" i="6"/>
  <c r="AQ127" i="6"/>
  <c r="AU127" i="6" s="1"/>
  <c r="AR127" i="6"/>
  <c r="AQ159" i="6"/>
  <c r="AR159" i="6"/>
  <c r="AQ195" i="6"/>
  <c r="AR195" i="6"/>
  <c r="AR132" i="6"/>
  <c r="AQ132" i="6"/>
  <c r="AQ115" i="6"/>
  <c r="AU115" i="6" s="1"/>
  <c r="AR115" i="6"/>
  <c r="AQ148" i="6"/>
  <c r="AR148" i="6"/>
  <c r="AR150" i="6"/>
  <c r="AQ150" i="6"/>
  <c r="AQ183" i="6"/>
  <c r="AR183" i="6"/>
  <c r="AQ140" i="6"/>
  <c r="AU140" i="6" s="1"/>
  <c r="AR140" i="6"/>
  <c r="AQ172" i="6"/>
  <c r="AR172" i="6"/>
  <c r="AQ200" i="6"/>
  <c r="AR200" i="6"/>
  <c r="AR204" i="6"/>
  <c r="AQ204" i="6"/>
  <c r="AP107" i="6"/>
  <c r="AO107" i="6"/>
  <c r="AM107" i="6"/>
  <c r="AP99" i="6"/>
  <c r="AO99" i="6"/>
  <c r="AM99" i="6"/>
  <c r="AP91" i="6"/>
  <c r="AO91" i="6"/>
  <c r="AM91" i="6"/>
  <c r="AP83" i="6"/>
  <c r="AO83" i="6"/>
  <c r="AM83" i="6"/>
  <c r="AP75" i="6"/>
  <c r="AO75" i="6"/>
  <c r="AM75" i="6"/>
  <c r="AP67" i="6"/>
  <c r="AO67" i="6"/>
  <c r="AM67" i="6"/>
  <c r="AP59" i="6"/>
  <c r="AO59" i="6"/>
  <c r="AM59" i="6"/>
  <c r="AP51" i="6"/>
  <c r="AO51" i="6"/>
  <c r="AM51" i="6"/>
  <c r="AP43" i="6"/>
  <c r="AO43" i="6"/>
  <c r="AM43" i="6"/>
  <c r="AP35" i="6"/>
  <c r="AO35" i="6"/>
  <c r="AM35" i="6"/>
  <c r="AP27" i="6"/>
  <c r="AO27" i="6"/>
  <c r="AM27" i="6"/>
  <c r="AP19" i="6"/>
  <c r="AO19" i="6"/>
  <c r="AM19" i="6"/>
  <c r="AO106" i="6"/>
  <c r="AM106" i="6"/>
  <c r="AP106" i="6"/>
  <c r="AO98" i="6"/>
  <c r="AM98" i="6"/>
  <c r="AP98" i="6"/>
  <c r="AO90" i="6"/>
  <c r="AM90" i="6"/>
  <c r="AP90" i="6"/>
  <c r="AO82" i="6"/>
  <c r="AM82" i="6"/>
  <c r="AP82" i="6"/>
  <c r="AO74" i="6"/>
  <c r="AM74" i="6"/>
  <c r="AP74" i="6"/>
  <c r="AO66" i="6"/>
  <c r="AM66" i="6"/>
  <c r="AP66" i="6"/>
  <c r="AO58" i="6"/>
  <c r="AM58" i="6"/>
  <c r="AP58" i="6"/>
  <c r="AO50" i="6"/>
  <c r="AM50" i="6"/>
  <c r="AP50" i="6"/>
  <c r="AO42" i="6"/>
  <c r="AM42" i="6"/>
  <c r="AP42" i="6"/>
  <c r="AO34" i="6"/>
  <c r="AM34" i="6"/>
  <c r="AP34" i="6"/>
  <c r="AO26" i="6"/>
  <c r="AM26" i="6"/>
  <c r="AP26" i="6"/>
  <c r="AO18" i="6"/>
  <c r="AM18" i="6"/>
  <c r="AP18" i="6"/>
  <c r="AP105" i="6"/>
  <c r="AO105" i="6"/>
  <c r="AM105" i="6"/>
  <c r="AO97" i="6"/>
  <c r="AM97" i="6"/>
  <c r="AP97" i="6"/>
  <c r="AO89" i="6"/>
  <c r="AM89" i="6"/>
  <c r="AP89" i="6"/>
  <c r="AO81" i="6"/>
  <c r="AM81" i="6"/>
  <c r="AP81" i="6"/>
  <c r="AO73" i="6"/>
  <c r="AM73" i="6"/>
  <c r="AP73" i="6"/>
  <c r="AO65" i="6"/>
  <c r="AP65" i="6"/>
  <c r="AM65" i="6"/>
  <c r="AP57" i="6"/>
  <c r="AO57" i="6"/>
  <c r="AM57" i="6"/>
  <c r="AO49" i="6"/>
  <c r="AM49" i="6"/>
  <c r="AP49" i="6"/>
  <c r="AP41" i="6"/>
  <c r="AO41" i="6"/>
  <c r="AM41" i="6"/>
  <c r="AO33" i="6"/>
  <c r="AM33" i="6"/>
  <c r="AP33" i="6"/>
  <c r="AO25" i="6"/>
  <c r="AM25" i="6"/>
  <c r="AP25" i="6"/>
  <c r="AO17" i="6"/>
  <c r="AM17" i="6"/>
  <c r="AP17" i="6"/>
  <c r="AO12" i="6"/>
  <c r="AM12" i="6"/>
  <c r="AP12" i="6"/>
  <c r="AO104" i="6"/>
  <c r="AM104" i="6"/>
  <c r="AP104" i="6"/>
  <c r="AO96" i="6"/>
  <c r="AM96" i="6"/>
  <c r="AP96" i="6"/>
  <c r="AO88" i="6"/>
  <c r="AM88" i="6"/>
  <c r="AP88" i="6"/>
  <c r="AO80" i="6"/>
  <c r="AM80" i="6"/>
  <c r="AP80" i="6"/>
  <c r="AO72" i="6"/>
  <c r="AM72" i="6"/>
  <c r="AP72" i="6"/>
  <c r="AO64" i="6"/>
  <c r="AM64" i="6"/>
  <c r="AP64" i="6"/>
  <c r="AO56" i="6"/>
  <c r="AM56" i="6"/>
  <c r="AP56" i="6"/>
  <c r="AO48" i="6"/>
  <c r="AM48" i="6"/>
  <c r="AP48" i="6"/>
  <c r="AO40" i="6"/>
  <c r="AM40" i="6"/>
  <c r="AP40" i="6"/>
  <c r="AO32" i="6"/>
  <c r="AM32" i="6"/>
  <c r="AP32" i="6"/>
  <c r="AO24" i="6"/>
  <c r="AM24" i="6"/>
  <c r="AP24" i="6"/>
  <c r="AO16" i="6"/>
  <c r="AM16" i="6"/>
  <c r="AP16" i="6"/>
  <c r="AO103" i="6"/>
  <c r="AM103" i="6"/>
  <c r="AP103" i="6"/>
  <c r="AO95" i="6"/>
  <c r="AM95" i="6"/>
  <c r="AP95" i="6"/>
  <c r="AO87" i="6"/>
  <c r="AM87" i="6"/>
  <c r="AP87" i="6"/>
  <c r="AO79" i="6"/>
  <c r="AM79" i="6"/>
  <c r="AP79" i="6"/>
  <c r="AO71" i="6"/>
  <c r="AM71" i="6"/>
  <c r="AP71" i="6"/>
  <c r="AO63" i="6"/>
  <c r="AM63" i="6"/>
  <c r="AP63" i="6"/>
  <c r="AO55" i="6"/>
  <c r="AM55" i="6"/>
  <c r="AP55" i="6"/>
  <c r="AO47" i="6"/>
  <c r="AM47" i="6"/>
  <c r="AP47" i="6"/>
  <c r="AO39" i="6"/>
  <c r="AM39" i="6"/>
  <c r="AP39" i="6"/>
  <c r="AO31" i="6"/>
  <c r="AM31" i="6"/>
  <c r="AP31" i="6"/>
  <c r="AO23" i="6"/>
  <c r="AM23" i="6"/>
  <c r="AP23" i="6"/>
  <c r="AO15" i="6"/>
  <c r="AM15" i="6"/>
  <c r="AP15" i="6"/>
  <c r="AM110" i="6"/>
  <c r="AP110" i="6"/>
  <c r="AO110" i="6"/>
  <c r="AM102" i="6"/>
  <c r="AP102" i="6"/>
  <c r="AO102" i="6"/>
  <c r="AM94" i="6"/>
  <c r="AP94" i="6"/>
  <c r="AO94" i="6"/>
  <c r="AM86" i="6"/>
  <c r="AP86" i="6"/>
  <c r="AO86" i="6"/>
  <c r="AM78" i="6"/>
  <c r="AP78" i="6"/>
  <c r="AO78" i="6"/>
  <c r="AM70" i="6"/>
  <c r="AP70" i="6"/>
  <c r="AO70" i="6"/>
  <c r="AM62" i="6"/>
  <c r="AP62" i="6"/>
  <c r="AO62" i="6"/>
  <c r="AM54" i="6"/>
  <c r="AP54" i="6"/>
  <c r="AO54" i="6"/>
  <c r="AM46" i="6"/>
  <c r="AP46" i="6"/>
  <c r="AO46" i="6"/>
  <c r="AM38" i="6"/>
  <c r="AP38" i="6"/>
  <c r="AO38" i="6"/>
  <c r="AM30" i="6"/>
  <c r="AP30" i="6"/>
  <c r="AO30" i="6"/>
  <c r="AM22" i="6"/>
  <c r="AP22" i="6"/>
  <c r="AO22" i="6"/>
  <c r="AM14" i="6"/>
  <c r="AP14" i="6"/>
  <c r="AO14" i="6"/>
  <c r="AP109" i="6"/>
  <c r="AO109" i="6"/>
  <c r="AM109" i="6"/>
  <c r="AP101" i="6"/>
  <c r="AO101" i="6"/>
  <c r="AM101" i="6"/>
  <c r="AO93" i="6"/>
  <c r="AP93" i="6"/>
  <c r="AM93" i="6"/>
  <c r="AO85" i="6"/>
  <c r="AP85" i="6"/>
  <c r="AM85" i="6"/>
  <c r="AP77" i="6"/>
  <c r="AO77" i="6"/>
  <c r="AM77" i="6"/>
  <c r="AP69" i="6"/>
  <c r="AO69" i="6"/>
  <c r="AM69" i="6"/>
  <c r="AP61" i="6"/>
  <c r="AM61" i="6"/>
  <c r="AO61" i="6"/>
  <c r="AP53" i="6"/>
  <c r="AO53" i="6"/>
  <c r="AM53" i="6"/>
  <c r="AO45" i="6"/>
  <c r="AP45" i="6"/>
  <c r="AM45" i="6"/>
  <c r="AP37" i="6"/>
  <c r="AO37" i="6"/>
  <c r="AM37" i="6"/>
  <c r="AP29" i="6"/>
  <c r="AO29" i="6"/>
  <c r="AM29" i="6"/>
  <c r="AP21" i="6"/>
  <c r="AM21" i="6"/>
  <c r="AO21" i="6"/>
  <c r="AP13" i="6"/>
  <c r="AO13" i="6"/>
  <c r="AM13" i="6"/>
  <c r="AP108" i="6"/>
  <c r="AO108" i="6"/>
  <c r="AM108" i="6"/>
  <c r="AP100" i="6"/>
  <c r="AO100" i="6"/>
  <c r="AM100" i="6"/>
  <c r="AM92" i="6"/>
  <c r="AP92" i="6"/>
  <c r="AO92" i="6"/>
  <c r="AP84" i="6"/>
  <c r="AM84" i="6"/>
  <c r="AO84" i="6"/>
  <c r="AP76" i="6"/>
  <c r="AM76" i="6"/>
  <c r="AO76" i="6"/>
  <c r="AP68" i="6"/>
  <c r="AO68" i="6"/>
  <c r="AM68" i="6"/>
  <c r="AP60" i="6"/>
  <c r="AO60" i="6"/>
  <c r="AM60" i="6"/>
  <c r="AM52" i="6"/>
  <c r="AP52" i="6"/>
  <c r="AO52" i="6"/>
  <c r="AP44" i="6"/>
  <c r="AM44" i="6"/>
  <c r="AO44" i="6"/>
  <c r="AP36" i="6"/>
  <c r="AM36" i="6"/>
  <c r="AO36" i="6"/>
  <c r="AP28" i="6"/>
  <c r="AO28" i="6"/>
  <c r="AM28" i="6"/>
  <c r="AP20" i="6"/>
  <c r="AO20" i="6"/>
  <c r="AM20" i="6"/>
  <c r="B27" i="1"/>
  <c r="X16" i="6"/>
  <c r="X18" i="6"/>
  <c r="X19" i="6"/>
  <c r="X20" i="6"/>
  <c r="Q13" i="5"/>
  <c r="Q12" i="5"/>
  <c r="J12" i="6"/>
  <c r="H6" i="6"/>
  <c r="AU199" i="6" l="1"/>
  <c r="AU150" i="6"/>
  <c r="AU139" i="6"/>
  <c r="AU206" i="6"/>
  <c r="AU172" i="6"/>
  <c r="AU148" i="6"/>
  <c r="AU159" i="6"/>
  <c r="AU208" i="6"/>
  <c r="AU177" i="6"/>
  <c r="AU184" i="6"/>
  <c r="AU136" i="6"/>
  <c r="AU119" i="6"/>
  <c r="AU157" i="6"/>
  <c r="AU134" i="6"/>
  <c r="AU188" i="6"/>
  <c r="AU181" i="6"/>
  <c r="AU192" i="6"/>
  <c r="AU169" i="6"/>
  <c r="AU190" i="6"/>
  <c r="AU179" i="6"/>
  <c r="AU168" i="6"/>
  <c r="AU173" i="6"/>
  <c r="AU130" i="6"/>
  <c r="AU183" i="6"/>
  <c r="AU182" i="6"/>
  <c r="AU170" i="6"/>
  <c r="AU146" i="6"/>
  <c r="AU122" i="6"/>
  <c r="AU193" i="6"/>
  <c r="AU145" i="6"/>
  <c r="AU153" i="6"/>
  <c r="AU209" i="6"/>
  <c r="AU174" i="6"/>
  <c r="AU121" i="6"/>
  <c r="AU201" i="6"/>
  <c r="AU180" i="6"/>
  <c r="AU133" i="6"/>
  <c r="AU197" i="6"/>
  <c r="AU128" i="6"/>
  <c r="AU194" i="6"/>
  <c r="AU152" i="6"/>
  <c r="AU112" i="6"/>
  <c r="AU142" i="6"/>
  <c r="AU125" i="6"/>
  <c r="AR4" i="6"/>
  <c r="AU200" i="6"/>
  <c r="AU195" i="6"/>
  <c r="AU120" i="6"/>
  <c r="AU129" i="6"/>
  <c r="AU175" i="6"/>
  <c r="AU163" i="6"/>
  <c r="AU138" i="6"/>
  <c r="AU151" i="6"/>
  <c r="AU191" i="6"/>
  <c r="AU187" i="6"/>
  <c r="AU196" i="6"/>
  <c r="AU207" i="6"/>
  <c r="AU167" i="6"/>
  <c r="AU116" i="6"/>
  <c r="AU210" i="6"/>
  <c r="AU161" i="6"/>
  <c r="AU113" i="6"/>
  <c r="AU205" i="6"/>
  <c r="AU160" i="6"/>
  <c r="AU111" i="6"/>
  <c r="AU158" i="6"/>
  <c r="AU166" i="6"/>
  <c r="AU117" i="6"/>
  <c r="AU202" i="6"/>
  <c r="AU143" i="6"/>
  <c r="AU186" i="6"/>
  <c r="AU164" i="6"/>
  <c r="AU162" i="6"/>
  <c r="AU155" i="6"/>
  <c r="AU131" i="6"/>
  <c r="AU141" i="6"/>
  <c r="AU137" i="6"/>
  <c r="AU118" i="6"/>
  <c r="AU204" i="6"/>
  <c r="AU132" i="6"/>
  <c r="AU165" i="6"/>
  <c r="AU178" i="6"/>
  <c r="AU189" i="6"/>
  <c r="AP4" i="6"/>
  <c r="AS4" i="6"/>
  <c r="X104" i="6"/>
  <c r="AD100" i="2"/>
  <c r="X96" i="6"/>
  <c r="AD92" i="2"/>
  <c r="X88" i="6"/>
  <c r="AD84" i="2"/>
  <c r="X80" i="6"/>
  <c r="AD76" i="2"/>
  <c r="X72" i="6"/>
  <c r="AD68" i="2"/>
  <c r="X64" i="6"/>
  <c r="AD60" i="2"/>
  <c r="X56" i="6"/>
  <c r="AD52" i="2"/>
  <c r="X48" i="6"/>
  <c r="AD44" i="2"/>
  <c r="X40" i="6"/>
  <c r="AD36" i="2"/>
  <c r="X32" i="6"/>
  <c r="AD28" i="2"/>
  <c r="X24" i="6"/>
  <c r="AD20" i="2"/>
  <c r="X103" i="6"/>
  <c r="AD99" i="2"/>
  <c r="X95" i="6"/>
  <c r="AD91" i="2"/>
  <c r="X87" i="6"/>
  <c r="AD83" i="2"/>
  <c r="X79" i="6"/>
  <c r="AD75" i="2"/>
  <c r="X71" i="6"/>
  <c r="AD67" i="2"/>
  <c r="X63" i="6"/>
  <c r="AD59" i="2"/>
  <c r="X55" i="6"/>
  <c r="AD51" i="2"/>
  <c r="X47" i="6"/>
  <c r="AD43" i="2"/>
  <c r="X39" i="6"/>
  <c r="AD35" i="2"/>
  <c r="X31" i="6"/>
  <c r="AD27" i="2"/>
  <c r="X23" i="6"/>
  <c r="AD19" i="2"/>
  <c r="X110" i="6"/>
  <c r="X102" i="6"/>
  <c r="AD98" i="2"/>
  <c r="X94" i="6"/>
  <c r="AD90" i="2"/>
  <c r="X86" i="6"/>
  <c r="AD82" i="2"/>
  <c r="X78" i="6"/>
  <c r="AD74" i="2"/>
  <c r="X70" i="6"/>
  <c r="AD66" i="2"/>
  <c r="X62" i="6"/>
  <c r="AD58" i="2"/>
  <c r="X54" i="6"/>
  <c r="AD50" i="2"/>
  <c r="X46" i="6"/>
  <c r="AD42" i="2"/>
  <c r="X38" i="6"/>
  <c r="AD34" i="2"/>
  <c r="X30" i="6"/>
  <c r="AD26" i="2"/>
  <c r="X22" i="6"/>
  <c r="AD18" i="2"/>
  <c r="X109" i="6"/>
  <c r="X101" i="6"/>
  <c r="AD97" i="2"/>
  <c r="X93" i="6"/>
  <c r="AD89" i="2"/>
  <c r="X85" i="6"/>
  <c r="AD81" i="2"/>
  <c r="X77" i="6"/>
  <c r="AD73" i="2"/>
  <c r="X69" i="6"/>
  <c r="AD65" i="2"/>
  <c r="X61" i="6"/>
  <c r="AD57" i="2"/>
  <c r="X53" i="6"/>
  <c r="AD49" i="2"/>
  <c r="X45" i="6"/>
  <c r="AD41" i="2"/>
  <c r="X37" i="6"/>
  <c r="AD33" i="2"/>
  <c r="X29" i="6"/>
  <c r="AD25" i="2"/>
  <c r="X21" i="6"/>
  <c r="AD17" i="2"/>
  <c r="X108" i="6"/>
  <c r="X100" i="6"/>
  <c r="AD96" i="2"/>
  <c r="X92" i="6"/>
  <c r="AD88" i="2"/>
  <c r="X84" i="6"/>
  <c r="AD80" i="2"/>
  <c r="X76" i="6"/>
  <c r="AD72" i="2"/>
  <c r="X68" i="6"/>
  <c r="AD64" i="2"/>
  <c r="X60" i="6"/>
  <c r="AD56" i="2"/>
  <c r="X52" i="6"/>
  <c r="AD48" i="2"/>
  <c r="X44" i="6"/>
  <c r="AD40" i="2"/>
  <c r="X36" i="6"/>
  <c r="AD32" i="2"/>
  <c r="X28" i="6"/>
  <c r="AD24" i="2"/>
  <c r="X107" i="6"/>
  <c r="X99" i="6"/>
  <c r="AD95" i="2"/>
  <c r="X91" i="6"/>
  <c r="AD87" i="2"/>
  <c r="X83" i="6"/>
  <c r="AD79" i="2"/>
  <c r="X75" i="6"/>
  <c r="AD71" i="2"/>
  <c r="X67" i="6"/>
  <c r="AD63" i="2"/>
  <c r="X59" i="6"/>
  <c r="AD55" i="2"/>
  <c r="X51" i="6"/>
  <c r="AD47" i="2"/>
  <c r="X43" i="6"/>
  <c r="AD39" i="2"/>
  <c r="X35" i="6"/>
  <c r="AD31" i="2"/>
  <c r="X27" i="6"/>
  <c r="AD23" i="2"/>
  <c r="X106" i="6"/>
  <c r="X98" i="6"/>
  <c r="AD94" i="2"/>
  <c r="X90" i="6"/>
  <c r="AD86" i="2"/>
  <c r="X82" i="6"/>
  <c r="AD78" i="2"/>
  <c r="X74" i="6"/>
  <c r="AD70" i="2"/>
  <c r="X66" i="6"/>
  <c r="AD62" i="2"/>
  <c r="X58" i="6"/>
  <c r="AD54" i="2"/>
  <c r="X50" i="6"/>
  <c r="AD46" i="2"/>
  <c r="X42" i="6"/>
  <c r="AD38" i="2"/>
  <c r="X34" i="6"/>
  <c r="AD30" i="2"/>
  <c r="X26" i="6"/>
  <c r="AD22" i="2"/>
  <c r="X105" i="6"/>
  <c r="AD101" i="2"/>
  <c r="X97" i="6"/>
  <c r="AD93" i="2"/>
  <c r="X89" i="6"/>
  <c r="AD85" i="2"/>
  <c r="X81" i="6"/>
  <c r="AD77" i="2"/>
  <c r="X73" i="6"/>
  <c r="AD69" i="2"/>
  <c r="X65" i="6"/>
  <c r="AD61" i="2"/>
  <c r="X57" i="6"/>
  <c r="AD53" i="2"/>
  <c r="X49" i="6"/>
  <c r="AD45" i="2"/>
  <c r="X41" i="6"/>
  <c r="AD37" i="2"/>
  <c r="X33" i="6"/>
  <c r="AD29" i="2"/>
  <c r="X25" i="6"/>
  <c r="AD21" i="2"/>
  <c r="X17" i="6"/>
  <c r="X15" i="6"/>
  <c r="A13" i="6"/>
  <c r="Z13" i="6" s="1"/>
  <c r="J13" i="6" s="1"/>
  <c r="B13" i="6"/>
  <c r="C13" i="6"/>
  <c r="A14" i="6"/>
  <c r="Z14" i="6" s="1"/>
  <c r="B14" i="6"/>
  <c r="C14" i="6"/>
  <c r="A15" i="6"/>
  <c r="Z15" i="6" s="1"/>
  <c r="J15" i="6" s="1"/>
  <c r="B15" i="6"/>
  <c r="C15" i="6"/>
  <c r="AA15" i="6" s="1"/>
  <c r="A16" i="6"/>
  <c r="Z16" i="6" s="1"/>
  <c r="B16" i="6"/>
  <c r="C16" i="6"/>
  <c r="A17" i="6"/>
  <c r="Z17" i="6" s="1"/>
  <c r="J17" i="6" s="1"/>
  <c r="B17" i="6"/>
  <c r="C17" i="6"/>
  <c r="AA17" i="6" s="1"/>
  <c r="A18" i="6"/>
  <c r="Z18" i="6" s="1"/>
  <c r="J18" i="6" s="1"/>
  <c r="B18" i="6"/>
  <c r="C18" i="6"/>
  <c r="AA18" i="6" s="1"/>
  <c r="A19" i="6"/>
  <c r="B19" i="6"/>
  <c r="C19" i="6"/>
  <c r="AA19" i="6" s="1"/>
  <c r="A20" i="6"/>
  <c r="B20" i="6"/>
  <c r="C20" i="6"/>
  <c r="AA20" i="6" s="1"/>
  <c r="A21" i="6"/>
  <c r="B21" i="6"/>
  <c r="C21" i="6"/>
  <c r="AA21" i="6" s="1"/>
  <c r="A22" i="6"/>
  <c r="B22" i="6"/>
  <c r="C22" i="6"/>
  <c r="AA22" i="6" s="1"/>
  <c r="A23" i="6"/>
  <c r="B23" i="6"/>
  <c r="C23" i="6"/>
  <c r="AA23" i="6" s="1"/>
  <c r="A24" i="6"/>
  <c r="B24" i="6"/>
  <c r="C24" i="6"/>
  <c r="AA24" i="6" s="1"/>
  <c r="A25" i="6"/>
  <c r="B25" i="6"/>
  <c r="C25" i="6"/>
  <c r="AA25" i="6" s="1"/>
  <c r="A26" i="6"/>
  <c r="B26" i="6"/>
  <c r="C26" i="6"/>
  <c r="AA26" i="6" s="1"/>
  <c r="A27" i="6"/>
  <c r="B27" i="6"/>
  <c r="C27" i="6"/>
  <c r="AA27" i="6" s="1"/>
  <c r="A28" i="6"/>
  <c r="B28" i="6"/>
  <c r="C28" i="6"/>
  <c r="AA28" i="6" s="1"/>
  <c r="A29" i="6"/>
  <c r="B29" i="6"/>
  <c r="C29" i="6"/>
  <c r="AA29" i="6" s="1"/>
  <c r="A30" i="6"/>
  <c r="B30" i="6"/>
  <c r="C30" i="6"/>
  <c r="AA30" i="6" s="1"/>
  <c r="A31" i="6"/>
  <c r="B31" i="6"/>
  <c r="C31" i="6"/>
  <c r="AA31" i="6" s="1"/>
  <c r="A32" i="6"/>
  <c r="B32" i="6"/>
  <c r="C32" i="6"/>
  <c r="AA32" i="6" s="1"/>
  <c r="A33" i="6"/>
  <c r="B33" i="6"/>
  <c r="C33" i="6"/>
  <c r="AA33" i="6" s="1"/>
  <c r="A34" i="6"/>
  <c r="B34" i="6"/>
  <c r="C34" i="6"/>
  <c r="AA34" i="6" s="1"/>
  <c r="A35" i="6"/>
  <c r="B35" i="6"/>
  <c r="C35" i="6"/>
  <c r="AA35" i="6" s="1"/>
  <c r="A36" i="6"/>
  <c r="B36" i="6"/>
  <c r="C36" i="6"/>
  <c r="AA36" i="6" s="1"/>
  <c r="A37" i="6"/>
  <c r="B37" i="6"/>
  <c r="C37" i="6"/>
  <c r="AA37" i="6" s="1"/>
  <c r="A38" i="6"/>
  <c r="B38" i="6"/>
  <c r="C38" i="6"/>
  <c r="AA38" i="6" s="1"/>
  <c r="A39" i="6"/>
  <c r="B39" i="6"/>
  <c r="C39" i="6"/>
  <c r="AA39" i="6" s="1"/>
  <c r="A40" i="6"/>
  <c r="B40" i="6"/>
  <c r="C40" i="6"/>
  <c r="AA40" i="6" s="1"/>
  <c r="A41" i="6"/>
  <c r="B41" i="6"/>
  <c r="C41" i="6"/>
  <c r="AA41" i="6" s="1"/>
  <c r="A42" i="6"/>
  <c r="B42" i="6"/>
  <c r="C42" i="6"/>
  <c r="AA42" i="6" s="1"/>
  <c r="A43" i="6"/>
  <c r="B43" i="6"/>
  <c r="C43" i="6"/>
  <c r="AA43" i="6" s="1"/>
  <c r="A44" i="6"/>
  <c r="B44" i="6"/>
  <c r="C44" i="6"/>
  <c r="AA44" i="6" s="1"/>
  <c r="A45" i="6"/>
  <c r="B45" i="6"/>
  <c r="C45" i="6"/>
  <c r="AA45" i="6" s="1"/>
  <c r="A46" i="6"/>
  <c r="B46" i="6"/>
  <c r="C46" i="6"/>
  <c r="AA46" i="6" s="1"/>
  <c r="A47" i="6"/>
  <c r="B47" i="6"/>
  <c r="C47" i="6"/>
  <c r="AA47" i="6" s="1"/>
  <c r="A48" i="6"/>
  <c r="B48" i="6"/>
  <c r="C48" i="6"/>
  <c r="AA48" i="6" s="1"/>
  <c r="A49" i="6"/>
  <c r="B49" i="6"/>
  <c r="C49" i="6"/>
  <c r="AA49" i="6" s="1"/>
  <c r="A50" i="6"/>
  <c r="B50" i="6"/>
  <c r="C50" i="6"/>
  <c r="AA50" i="6" s="1"/>
  <c r="A51" i="6"/>
  <c r="B51" i="6"/>
  <c r="C51" i="6"/>
  <c r="AA51" i="6" s="1"/>
  <c r="A52" i="6"/>
  <c r="B52" i="6"/>
  <c r="C52" i="6"/>
  <c r="AA52" i="6" s="1"/>
  <c r="A53" i="6"/>
  <c r="B53" i="6"/>
  <c r="C53" i="6"/>
  <c r="AA53" i="6" s="1"/>
  <c r="A54" i="6"/>
  <c r="B54" i="6"/>
  <c r="C54" i="6"/>
  <c r="AA54" i="6" s="1"/>
  <c r="A55" i="6"/>
  <c r="B55" i="6"/>
  <c r="C55" i="6"/>
  <c r="AA55" i="6" s="1"/>
  <c r="A56" i="6"/>
  <c r="B56" i="6"/>
  <c r="C56" i="6"/>
  <c r="AA56" i="6" s="1"/>
  <c r="A57" i="6"/>
  <c r="B57" i="6"/>
  <c r="C57" i="6"/>
  <c r="AA57" i="6" s="1"/>
  <c r="A58" i="6"/>
  <c r="B58" i="6"/>
  <c r="C58" i="6"/>
  <c r="AA58" i="6" s="1"/>
  <c r="A59" i="6"/>
  <c r="B59" i="6"/>
  <c r="C59" i="6"/>
  <c r="AA59" i="6" s="1"/>
  <c r="A60" i="6"/>
  <c r="B60" i="6"/>
  <c r="C60" i="6"/>
  <c r="AA60" i="6" s="1"/>
  <c r="A61" i="6"/>
  <c r="B61" i="6"/>
  <c r="C61" i="6"/>
  <c r="AA61" i="6" s="1"/>
  <c r="A62" i="6"/>
  <c r="B62" i="6"/>
  <c r="C62" i="6"/>
  <c r="AA62" i="6" s="1"/>
  <c r="A63" i="6"/>
  <c r="B63" i="6"/>
  <c r="C63" i="6"/>
  <c r="AA63" i="6" s="1"/>
  <c r="A64" i="6"/>
  <c r="B64" i="6"/>
  <c r="C64" i="6"/>
  <c r="AA64" i="6" s="1"/>
  <c r="A65" i="6"/>
  <c r="B65" i="6"/>
  <c r="C65" i="6"/>
  <c r="AA65" i="6" s="1"/>
  <c r="A66" i="6"/>
  <c r="B66" i="6"/>
  <c r="C66" i="6"/>
  <c r="AA66" i="6" s="1"/>
  <c r="A67" i="6"/>
  <c r="B67" i="6"/>
  <c r="C67" i="6"/>
  <c r="AA67" i="6" s="1"/>
  <c r="A68" i="6"/>
  <c r="B68" i="6"/>
  <c r="C68" i="6"/>
  <c r="AA68" i="6" s="1"/>
  <c r="A69" i="6"/>
  <c r="B69" i="6"/>
  <c r="C69" i="6"/>
  <c r="AA69" i="6" s="1"/>
  <c r="A70" i="6"/>
  <c r="B70" i="6"/>
  <c r="C70" i="6"/>
  <c r="AA70" i="6" s="1"/>
  <c r="A71" i="6"/>
  <c r="B71" i="6"/>
  <c r="C71" i="6"/>
  <c r="AA71" i="6" s="1"/>
  <c r="A72" i="6"/>
  <c r="B72" i="6"/>
  <c r="C72" i="6"/>
  <c r="AA72" i="6" s="1"/>
  <c r="A73" i="6"/>
  <c r="B73" i="6"/>
  <c r="C73" i="6"/>
  <c r="AA73" i="6" s="1"/>
  <c r="A74" i="6"/>
  <c r="B74" i="6"/>
  <c r="C74" i="6"/>
  <c r="AA74" i="6" s="1"/>
  <c r="A75" i="6"/>
  <c r="B75" i="6"/>
  <c r="C75" i="6"/>
  <c r="AA75" i="6" s="1"/>
  <c r="A76" i="6"/>
  <c r="B76" i="6"/>
  <c r="C76" i="6"/>
  <c r="AA76" i="6" s="1"/>
  <c r="A77" i="6"/>
  <c r="B77" i="6"/>
  <c r="C77" i="6"/>
  <c r="AA77" i="6" s="1"/>
  <c r="A78" i="6"/>
  <c r="B78" i="6"/>
  <c r="C78" i="6"/>
  <c r="AA78" i="6" s="1"/>
  <c r="A79" i="6"/>
  <c r="B79" i="6"/>
  <c r="C79" i="6"/>
  <c r="AA79" i="6" s="1"/>
  <c r="A80" i="6"/>
  <c r="B80" i="6"/>
  <c r="C80" i="6"/>
  <c r="AA80" i="6" s="1"/>
  <c r="A81" i="6"/>
  <c r="B81" i="6"/>
  <c r="C81" i="6"/>
  <c r="AA81" i="6" s="1"/>
  <c r="A82" i="6"/>
  <c r="B82" i="6"/>
  <c r="C82" i="6"/>
  <c r="AA82" i="6" s="1"/>
  <c r="A83" i="6"/>
  <c r="B83" i="6"/>
  <c r="C83" i="6"/>
  <c r="AA83" i="6" s="1"/>
  <c r="A84" i="6"/>
  <c r="B84" i="6"/>
  <c r="C84" i="6"/>
  <c r="AA84" i="6" s="1"/>
  <c r="A85" i="6"/>
  <c r="B85" i="6"/>
  <c r="C85" i="6"/>
  <c r="AA85" i="6" s="1"/>
  <c r="A86" i="6"/>
  <c r="B86" i="6"/>
  <c r="C86" i="6"/>
  <c r="AA86" i="6" s="1"/>
  <c r="A87" i="6"/>
  <c r="B87" i="6"/>
  <c r="C87" i="6"/>
  <c r="AA87" i="6" s="1"/>
  <c r="A88" i="6"/>
  <c r="B88" i="6"/>
  <c r="C88" i="6"/>
  <c r="AA88" i="6" s="1"/>
  <c r="A89" i="6"/>
  <c r="B89" i="6"/>
  <c r="C89" i="6"/>
  <c r="AA89" i="6" s="1"/>
  <c r="A90" i="6"/>
  <c r="B90" i="6"/>
  <c r="C90" i="6"/>
  <c r="AA90" i="6" s="1"/>
  <c r="A91" i="6"/>
  <c r="B91" i="6"/>
  <c r="C91" i="6"/>
  <c r="AA91" i="6" s="1"/>
  <c r="A92" i="6"/>
  <c r="B92" i="6"/>
  <c r="C92" i="6"/>
  <c r="AA92" i="6" s="1"/>
  <c r="A93" i="6"/>
  <c r="B93" i="6"/>
  <c r="C93" i="6"/>
  <c r="AA93" i="6" s="1"/>
  <c r="A94" i="6"/>
  <c r="B94" i="6"/>
  <c r="C94" i="6"/>
  <c r="AA94" i="6" s="1"/>
  <c r="A95" i="6"/>
  <c r="B95" i="6"/>
  <c r="C95" i="6"/>
  <c r="AA95" i="6" s="1"/>
  <c r="A96" i="6"/>
  <c r="B96" i="6"/>
  <c r="C96" i="6"/>
  <c r="AA96" i="6" s="1"/>
  <c r="A97" i="6"/>
  <c r="B97" i="6"/>
  <c r="C97" i="6"/>
  <c r="AA97" i="6" s="1"/>
  <c r="A98" i="6"/>
  <c r="B98" i="6"/>
  <c r="C98" i="6"/>
  <c r="AA98" i="6" s="1"/>
  <c r="A99" i="6"/>
  <c r="B99" i="6"/>
  <c r="C99" i="6"/>
  <c r="AA99" i="6" s="1"/>
  <c r="A100" i="6"/>
  <c r="B100" i="6"/>
  <c r="C100" i="6"/>
  <c r="AA100" i="6" s="1"/>
  <c r="A101" i="6"/>
  <c r="B101" i="6"/>
  <c r="C101" i="6"/>
  <c r="AA101" i="6" s="1"/>
  <c r="A102" i="6"/>
  <c r="B102" i="6"/>
  <c r="C102" i="6"/>
  <c r="AA102" i="6" s="1"/>
  <c r="A103" i="6"/>
  <c r="B103" i="6"/>
  <c r="C103" i="6"/>
  <c r="AA103" i="6" s="1"/>
  <c r="A104" i="6"/>
  <c r="B104" i="6"/>
  <c r="C104" i="6"/>
  <c r="AA104" i="6" s="1"/>
  <c r="A105" i="6"/>
  <c r="B105" i="6"/>
  <c r="C105" i="6"/>
  <c r="AA105" i="6" s="1"/>
  <c r="A106" i="6"/>
  <c r="B106" i="6"/>
  <c r="C106" i="6"/>
  <c r="AA106" i="6" s="1"/>
  <c r="A107" i="6"/>
  <c r="B107" i="6"/>
  <c r="C107" i="6"/>
  <c r="AA107" i="6" s="1"/>
  <c r="A108" i="6"/>
  <c r="B108" i="6"/>
  <c r="C108" i="6"/>
  <c r="AA108" i="6" s="1"/>
  <c r="A109" i="6"/>
  <c r="B109" i="6"/>
  <c r="C109" i="6"/>
  <c r="AA109" i="6" s="1"/>
  <c r="A110" i="6"/>
  <c r="B110" i="6"/>
  <c r="C110" i="6"/>
  <c r="AA110" i="6" s="1"/>
  <c r="Y96" i="6" l="1"/>
  <c r="Z96" i="6"/>
  <c r="J96" i="6" s="1"/>
  <c r="Y80" i="6"/>
  <c r="Z80" i="6"/>
  <c r="J80" i="6" s="1"/>
  <c r="Y104" i="6"/>
  <c r="Z104" i="6"/>
  <c r="J104" i="6" s="1"/>
  <c r="Y88" i="6"/>
  <c r="Z88" i="6"/>
  <c r="J88" i="6" s="1"/>
  <c r="Y64" i="6"/>
  <c r="Z64" i="6"/>
  <c r="J64" i="6" s="1"/>
  <c r="Y48" i="6"/>
  <c r="Z48" i="6"/>
  <c r="J48" i="6" s="1"/>
  <c r="Y109" i="6"/>
  <c r="Z109" i="6"/>
  <c r="J109" i="6" s="1"/>
  <c r="Y85" i="6"/>
  <c r="Z85" i="6"/>
  <c r="J85" i="6" s="1"/>
  <c r="Y77" i="6"/>
  <c r="Z77" i="6"/>
  <c r="J77" i="6" s="1"/>
  <c r="Y69" i="6"/>
  <c r="Z69" i="6"/>
  <c r="J69" i="6" s="1"/>
  <c r="Y61" i="6"/>
  <c r="Z61" i="6"/>
  <c r="J61" i="6" s="1"/>
  <c r="Y53" i="6"/>
  <c r="Z53" i="6"/>
  <c r="J53" i="6" s="1"/>
  <c r="Y45" i="6"/>
  <c r="Z45" i="6"/>
  <c r="J45" i="6" s="1"/>
  <c r="Y37" i="6"/>
  <c r="Z37" i="6"/>
  <c r="J37" i="6" s="1"/>
  <c r="Y29" i="6"/>
  <c r="Z29" i="6"/>
  <c r="J29" i="6" s="1"/>
  <c r="Y21" i="6"/>
  <c r="Z21" i="6"/>
  <c r="J21" i="6" s="1"/>
  <c r="Y32" i="6"/>
  <c r="Z32" i="6"/>
  <c r="J32" i="6" s="1"/>
  <c r="Y24" i="6"/>
  <c r="Z24" i="6"/>
  <c r="J24" i="6" s="1"/>
  <c r="Y101" i="6"/>
  <c r="Z101" i="6"/>
  <c r="J101" i="6" s="1"/>
  <c r="Y93" i="6"/>
  <c r="Z93" i="6"/>
  <c r="J93" i="6" s="1"/>
  <c r="Y106" i="6"/>
  <c r="Z106" i="6"/>
  <c r="J106" i="6" s="1"/>
  <c r="Y98" i="6"/>
  <c r="Z98" i="6"/>
  <c r="J98" i="6" s="1"/>
  <c r="Y90" i="6"/>
  <c r="Z90" i="6"/>
  <c r="J90" i="6" s="1"/>
  <c r="Y82" i="6"/>
  <c r="Z82" i="6"/>
  <c r="J82" i="6" s="1"/>
  <c r="Y74" i="6"/>
  <c r="Z74" i="6"/>
  <c r="J74" i="6" s="1"/>
  <c r="Y66" i="6"/>
  <c r="Z66" i="6"/>
  <c r="J66" i="6" s="1"/>
  <c r="Y58" i="6"/>
  <c r="Z58" i="6"/>
  <c r="J58" i="6" s="1"/>
  <c r="Y50" i="6"/>
  <c r="Z50" i="6"/>
  <c r="J50" i="6" s="1"/>
  <c r="Y42" i="6"/>
  <c r="Z42" i="6"/>
  <c r="J42" i="6" s="1"/>
  <c r="Y34" i="6"/>
  <c r="Z34" i="6"/>
  <c r="J34" i="6" s="1"/>
  <c r="Y26" i="6"/>
  <c r="Z26" i="6"/>
  <c r="J26" i="6" s="1"/>
  <c r="Y72" i="6"/>
  <c r="Z72" i="6"/>
  <c r="J72" i="6" s="1"/>
  <c r="Y56" i="6"/>
  <c r="Z56" i="6"/>
  <c r="J56" i="6" s="1"/>
  <c r="Y40" i="6"/>
  <c r="Z40" i="6"/>
  <c r="J40" i="6" s="1"/>
  <c r="Y103" i="6"/>
  <c r="Z103" i="6"/>
  <c r="J103" i="6" s="1"/>
  <c r="Y95" i="6"/>
  <c r="Z95" i="6"/>
  <c r="J95" i="6" s="1"/>
  <c r="Y87" i="6"/>
  <c r="Z87" i="6"/>
  <c r="J87" i="6" s="1"/>
  <c r="Y79" i="6"/>
  <c r="Z79" i="6"/>
  <c r="J79" i="6" s="1"/>
  <c r="Y71" i="6"/>
  <c r="Z71" i="6"/>
  <c r="J71" i="6" s="1"/>
  <c r="Y63" i="6"/>
  <c r="Z63" i="6"/>
  <c r="J63" i="6" s="1"/>
  <c r="Y55" i="6"/>
  <c r="Z55" i="6"/>
  <c r="J55" i="6" s="1"/>
  <c r="Y47" i="6"/>
  <c r="Z47" i="6"/>
  <c r="J47" i="6" s="1"/>
  <c r="Y39" i="6"/>
  <c r="Z39" i="6"/>
  <c r="J39" i="6" s="1"/>
  <c r="Y31" i="6"/>
  <c r="Z31" i="6"/>
  <c r="J31" i="6" s="1"/>
  <c r="Y23" i="6"/>
  <c r="Z23" i="6"/>
  <c r="J23" i="6" s="1"/>
  <c r="Y108" i="6"/>
  <c r="Z108" i="6"/>
  <c r="J108" i="6" s="1"/>
  <c r="Y100" i="6"/>
  <c r="Z100" i="6"/>
  <c r="J100" i="6" s="1"/>
  <c r="Y84" i="6"/>
  <c r="Z84" i="6"/>
  <c r="J84" i="6" s="1"/>
  <c r="Y76" i="6"/>
  <c r="Z76" i="6"/>
  <c r="J76" i="6" s="1"/>
  <c r="Y60" i="6"/>
  <c r="Z60" i="6"/>
  <c r="J60" i="6" s="1"/>
  <c r="Y44" i="6"/>
  <c r="Z44" i="6"/>
  <c r="J44" i="6" s="1"/>
  <c r="Y36" i="6"/>
  <c r="Z36" i="6"/>
  <c r="J36" i="6" s="1"/>
  <c r="Y20" i="6"/>
  <c r="Z20" i="6"/>
  <c r="J20" i="6" s="1"/>
  <c r="AA16" i="6"/>
  <c r="J16" i="6"/>
  <c r="Y92" i="6"/>
  <c r="Z92" i="6"/>
  <c r="J92" i="6" s="1"/>
  <c r="Y68" i="6"/>
  <c r="Z68" i="6"/>
  <c r="J68" i="6" s="1"/>
  <c r="Y52" i="6"/>
  <c r="Z52" i="6"/>
  <c r="J52" i="6" s="1"/>
  <c r="Y28" i="6"/>
  <c r="Z28" i="6"/>
  <c r="J28" i="6" s="1"/>
  <c r="Y105" i="6"/>
  <c r="Z105" i="6"/>
  <c r="J105" i="6" s="1"/>
  <c r="Y97" i="6"/>
  <c r="Z97" i="6"/>
  <c r="J97" i="6" s="1"/>
  <c r="Y89" i="6"/>
  <c r="Z89" i="6"/>
  <c r="J89" i="6" s="1"/>
  <c r="Y81" i="6"/>
  <c r="Z81" i="6"/>
  <c r="J81" i="6" s="1"/>
  <c r="Y73" i="6"/>
  <c r="Z73" i="6"/>
  <c r="J73" i="6" s="1"/>
  <c r="Y65" i="6"/>
  <c r="Z65" i="6"/>
  <c r="J65" i="6" s="1"/>
  <c r="Y57" i="6"/>
  <c r="Z57" i="6"/>
  <c r="J57" i="6" s="1"/>
  <c r="Y49" i="6"/>
  <c r="Z49" i="6"/>
  <c r="J49" i="6" s="1"/>
  <c r="Y41" i="6"/>
  <c r="Z41" i="6"/>
  <c r="J41" i="6" s="1"/>
  <c r="Y33" i="6"/>
  <c r="Z33" i="6"/>
  <c r="J33" i="6" s="1"/>
  <c r="Y25" i="6"/>
  <c r="Z25" i="6"/>
  <c r="J25" i="6" s="1"/>
  <c r="Y46" i="6"/>
  <c r="Z46" i="6"/>
  <c r="J46" i="6" s="1"/>
  <c r="Y38" i="6"/>
  <c r="Z38" i="6"/>
  <c r="J38" i="6" s="1"/>
  <c r="Y30" i="6"/>
  <c r="Z30" i="6"/>
  <c r="J30" i="6" s="1"/>
  <c r="Y22" i="6"/>
  <c r="Z22" i="6"/>
  <c r="J22" i="6" s="1"/>
  <c r="AA14" i="6"/>
  <c r="J14" i="6"/>
  <c r="Y110" i="6"/>
  <c r="Z110" i="6"/>
  <c r="J110" i="6" s="1"/>
  <c r="Y102" i="6"/>
  <c r="Z102" i="6"/>
  <c r="J102" i="6" s="1"/>
  <c r="Y94" i="6"/>
  <c r="Z94" i="6"/>
  <c r="J94" i="6" s="1"/>
  <c r="Y86" i="6"/>
  <c r="Z86" i="6"/>
  <c r="J86" i="6" s="1"/>
  <c r="Y78" i="6"/>
  <c r="Z78" i="6"/>
  <c r="J78" i="6" s="1"/>
  <c r="Y70" i="6"/>
  <c r="Z70" i="6"/>
  <c r="J70" i="6" s="1"/>
  <c r="Y62" i="6"/>
  <c r="Z62" i="6"/>
  <c r="J62" i="6" s="1"/>
  <c r="Y54" i="6"/>
  <c r="Z54" i="6"/>
  <c r="J54" i="6" s="1"/>
  <c r="Y107" i="6"/>
  <c r="Z107" i="6"/>
  <c r="J107" i="6" s="1"/>
  <c r="Y99" i="6"/>
  <c r="Z99" i="6"/>
  <c r="J99" i="6" s="1"/>
  <c r="Y91" i="6"/>
  <c r="Z91" i="6"/>
  <c r="J91" i="6" s="1"/>
  <c r="Y83" i="6"/>
  <c r="Z83" i="6"/>
  <c r="J83" i="6" s="1"/>
  <c r="Y75" i="6"/>
  <c r="Z75" i="6"/>
  <c r="J75" i="6" s="1"/>
  <c r="Y67" i="6"/>
  <c r="Z67" i="6"/>
  <c r="J67" i="6" s="1"/>
  <c r="Y59" i="6"/>
  <c r="Z59" i="6"/>
  <c r="J59" i="6" s="1"/>
  <c r="Y51" i="6"/>
  <c r="Z51" i="6"/>
  <c r="J51" i="6" s="1"/>
  <c r="Y43" i="6"/>
  <c r="Z43" i="6"/>
  <c r="J43" i="6" s="1"/>
  <c r="Y35" i="6"/>
  <c r="Z35" i="6"/>
  <c r="J35" i="6" s="1"/>
  <c r="Y27" i="6"/>
  <c r="Z27" i="6"/>
  <c r="J27" i="6" s="1"/>
  <c r="Y19" i="6"/>
  <c r="Z19" i="6"/>
  <c r="J19" i="6" s="1"/>
  <c r="AA13" i="6"/>
  <c r="B28" i="1"/>
  <c r="AG4" i="2" s="1"/>
  <c r="AA9" i="2"/>
  <c r="AC9" i="2"/>
  <c r="AK9" i="2"/>
  <c r="AA10" i="2"/>
  <c r="AK10" i="2"/>
  <c r="AA11" i="2"/>
  <c r="AK11" i="2"/>
  <c r="AA12" i="2"/>
  <c r="AC12" i="2"/>
  <c r="AK12" i="2"/>
  <c r="AA13" i="2"/>
  <c r="AC13" i="2"/>
  <c r="AK13" i="2"/>
  <c r="AA14" i="2"/>
  <c r="AK14" i="2"/>
  <c r="AA15" i="2"/>
  <c r="AG15" i="2"/>
  <c r="AC15" i="2"/>
  <c r="AK15" i="2"/>
  <c r="AA16" i="2"/>
  <c r="AC16" i="2"/>
  <c r="AK16" i="2"/>
  <c r="AA17" i="2"/>
  <c r="AE17" i="2"/>
  <c r="AC17" i="2"/>
  <c r="AK17" i="2"/>
  <c r="AA18" i="2"/>
  <c r="AE18" i="2"/>
  <c r="AC18" i="2"/>
  <c r="AK18" i="2"/>
  <c r="AA19" i="2"/>
  <c r="AG19" i="2"/>
  <c r="AC19" i="2"/>
  <c r="AK19" i="2"/>
  <c r="AA20" i="2"/>
  <c r="AE20" i="2"/>
  <c r="AC20" i="2"/>
  <c r="AK20" i="2"/>
  <c r="AA21" i="2"/>
  <c r="AE21" i="2"/>
  <c r="AC21" i="2"/>
  <c r="AK21" i="2"/>
  <c r="AA22" i="2"/>
  <c r="AG22" i="2"/>
  <c r="AC22" i="2"/>
  <c r="AK22" i="2"/>
  <c r="AA23" i="2"/>
  <c r="AE23" i="2"/>
  <c r="AC23" i="2"/>
  <c r="AK23" i="2"/>
  <c r="AA24" i="2"/>
  <c r="AC24" i="2"/>
  <c r="AK24" i="2"/>
  <c r="AA25" i="2"/>
  <c r="AF25" i="2"/>
  <c r="AC25" i="2"/>
  <c r="AK25" i="2"/>
  <c r="AA26" i="2"/>
  <c r="AF26" i="2"/>
  <c r="AC26" i="2"/>
  <c r="AK26" i="2"/>
  <c r="AA27" i="2"/>
  <c r="AG27" i="2"/>
  <c r="AC27" i="2"/>
  <c r="AK27" i="2"/>
  <c r="AA28" i="2"/>
  <c r="AE28" i="2"/>
  <c r="AC28" i="2"/>
  <c r="AK28" i="2"/>
  <c r="AA29" i="2"/>
  <c r="AE29" i="2"/>
  <c r="AC29" i="2"/>
  <c r="AK29" i="2"/>
  <c r="AA30" i="2"/>
  <c r="AG30" i="2"/>
  <c r="AC30" i="2"/>
  <c r="AK30" i="2"/>
  <c r="AA31" i="2"/>
  <c r="AF31" i="2"/>
  <c r="AC31" i="2"/>
  <c r="AK31" i="2"/>
  <c r="AA32" i="2"/>
  <c r="AC32" i="2"/>
  <c r="AK32" i="2"/>
  <c r="AA33" i="2"/>
  <c r="AE33" i="2"/>
  <c r="AC33" i="2"/>
  <c r="AK33" i="2"/>
  <c r="AA34" i="2"/>
  <c r="AF34" i="2"/>
  <c r="AC34" i="2"/>
  <c r="AK34" i="2"/>
  <c r="AA35" i="2"/>
  <c r="AG35" i="2"/>
  <c r="AC35" i="2"/>
  <c r="AK35" i="2"/>
  <c r="AA36" i="2"/>
  <c r="AE36" i="2"/>
  <c r="AC36" i="2"/>
  <c r="AK36" i="2"/>
  <c r="AA37" i="2"/>
  <c r="AE37" i="2"/>
  <c r="AC37" i="2"/>
  <c r="AK37" i="2"/>
  <c r="AA38" i="2"/>
  <c r="AG38" i="2"/>
  <c r="AC38" i="2"/>
  <c r="AK38" i="2"/>
  <c r="AA39" i="2"/>
  <c r="AE39" i="2"/>
  <c r="AC39" i="2"/>
  <c r="AK39" i="2"/>
  <c r="AA40" i="2"/>
  <c r="AC40" i="2"/>
  <c r="AK40" i="2"/>
  <c r="AA41" i="2"/>
  <c r="AE41" i="2"/>
  <c r="AC41" i="2"/>
  <c r="AK41" i="2"/>
  <c r="AA42" i="2"/>
  <c r="AF42" i="2"/>
  <c r="AC42" i="2"/>
  <c r="AK42" i="2"/>
  <c r="AA43" i="2"/>
  <c r="AG43" i="2"/>
  <c r="AC43" i="2"/>
  <c r="AK43" i="2"/>
  <c r="AA44" i="2"/>
  <c r="AE44" i="2"/>
  <c r="AC44" i="2"/>
  <c r="AK44" i="2"/>
  <c r="AA45" i="2"/>
  <c r="AE45" i="2"/>
  <c r="AC45" i="2"/>
  <c r="AK45" i="2"/>
  <c r="AA46" i="2"/>
  <c r="AG46" i="2"/>
  <c r="AC46" i="2"/>
  <c r="AK46" i="2"/>
  <c r="AA47" i="2"/>
  <c r="AE47" i="2"/>
  <c r="AC47" i="2"/>
  <c r="AK47" i="2"/>
  <c r="AA48" i="2"/>
  <c r="AC48" i="2"/>
  <c r="AK48" i="2"/>
  <c r="AA49" i="2"/>
  <c r="AE49" i="2"/>
  <c r="AC49" i="2"/>
  <c r="AK49" i="2"/>
  <c r="AA50" i="2"/>
  <c r="AF50" i="2"/>
  <c r="AC50" i="2"/>
  <c r="AK50" i="2"/>
  <c r="AA51" i="2"/>
  <c r="AG51" i="2"/>
  <c r="AC51" i="2"/>
  <c r="AK51" i="2"/>
  <c r="AA52" i="2"/>
  <c r="AE52" i="2"/>
  <c r="AC52" i="2"/>
  <c r="AK52" i="2"/>
  <c r="AA53" i="2"/>
  <c r="AE53" i="2"/>
  <c r="AC53" i="2"/>
  <c r="AK53" i="2"/>
  <c r="AA54" i="2"/>
  <c r="AG54" i="2"/>
  <c r="AC54" i="2"/>
  <c r="AK54" i="2"/>
  <c r="AA55" i="2"/>
  <c r="AF55" i="2"/>
  <c r="AC55" i="2"/>
  <c r="AK55" i="2"/>
  <c r="AA56" i="2"/>
  <c r="AC56" i="2"/>
  <c r="AK56" i="2"/>
  <c r="AA57" i="2"/>
  <c r="AE57" i="2"/>
  <c r="AC57" i="2"/>
  <c r="AK57" i="2"/>
  <c r="AA58" i="2"/>
  <c r="AF58" i="2"/>
  <c r="AC58" i="2"/>
  <c r="AK58" i="2"/>
  <c r="AA59" i="2"/>
  <c r="AG59" i="2"/>
  <c r="AC59" i="2"/>
  <c r="AK59" i="2"/>
  <c r="AA60" i="2"/>
  <c r="AE60" i="2"/>
  <c r="AC60" i="2"/>
  <c r="AK60" i="2"/>
  <c r="AA61" i="2"/>
  <c r="AE61" i="2"/>
  <c r="AC61" i="2"/>
  <c r="AK61" i="2"/>
  <c r="AA62" i="2"/>
  <c r="AG62" i="2"/>
  <c r="AC62" i="2"/>
  <c r="AK62" i="2"/>
  <c r="AA63" i="2"/>
  <c r="AE63" i="2"/>
  <c r="AC63" i="2"/>
  <c r="AK63" i="2"/>
  <c r="AA64" i="2"/>
  <c r="AC64" i="2"/>
  <c r="AK64" i="2"/>
  <c r="AA65" i="2"/>
  <c r="AF65" i="2"/>
  <c r="AC65" i="2"/>
  <c r="AK65" i="2"/>
  <c r="AA66" i="2"/>
  <c r="AF66" i="2"/>
  <c r="AC66" i="2"/>
  <c r="AK66" i="2"/>
  <c r="AA67" i="2"/>
  <c r="AG67" i="2"/>
  <c r="AC67" i="2"/>
  <c r="AK67" i="2"/>
  <c r="AA68" i="2"/>
  <c r="AE68" i="2"/>
  <c r="AC68" i="2"/>
  <c r="AK68" i="2"/>
  <c r="AA69" i="2"/>
  <c r="AE69" i="2"/>
  <c r="AC69" i="2"/>
  <c r="AK69" i="2"/>
  <c r="AA70" i="2"/>
  <c r="AG70" i="2"/>
  <c r="AC70" i="2"/>
  <c r="AK70" i="2"/>
  <c r="AA71" i="2"/>
  <c r="AE71" i="2"/>
  <c r="AC71" i="2"/>
  <c r="AK71" i="2"/>
  <c r="AA72" i="2"/>
  <c r="AC72" i="2"/>
  <c r="AK72" i="2"/>
  <c r="AA73" i="2"/>
  <c r="AE73" i="2"/>
  <c r="AC73" i="2"/>
  <c r="AK73" i="2"/>
  <c r="AA74" i="2"/>
  <c r="AF74" i="2"/>
  <c r="AC74" i="2"/>
  <c r="AK74" i="2"/>
  <c r="AA75" i="2"/>
  <c r="AG75" i="2"/>
  <c r="AC75" i="2"/>
  <c r="AK75" i="2"/>
  <c r="AA76" i="2"/>
  <c r="AE76" i="2"/>
  <c r="AC76" i="2"/>
  <c r="AK76" i="2"/>
  <c r="AA77" i="2"/>
  <c r="AE77" i="2"/>
  <c r="AC77" i="2"/>
  <c r="AK77" i="2"/>
  <c r="AA78" i="2"/>
  <c r="AG78" i="2"/>
  <c r="AC78" i="2"/>
  <c r="AK78" i="2"/>
  <c r="AA79" i="2"/>
  <c r="AE79" i="2"/>
  <c r="AC79" i="2"/>
  <c r="AK79" i="2"/>
  <c r="AA80" i="2"/>
  <c r="AC80" i="2"/>
  <c r="AK80" i="2"/>
  <c r="AA81" i="2"/>
  <c r="AE81" i="2"/>
  <c r="AC81" i="2"/>
  <c r="AK81" i="2"/>
  <c r="AA82" i="2"/>
  <c r="AF82" i="2"/>
  <c r="AC82" i="2"/>
  <c r="AK82" i="2"/>
  <c r="AA83" i="2"/>
  <c r="AG83" i="2"/>
  <c r="AC83" i="2"/>
  <c r="AK83" i="2"/>
  <c r="AA84" i="2"/>
  <c r="AE84" i="2"/>
  <c r="AC84" i="2"/>
  <c r="AK84" i="2"/>
  <c r="AA85" i="2"/>
  <c r="AE85" i="2"/>
  <c r="AC85" i="2"/>
  <c r="AK85" i="2"/>
  <c r="AA86" i="2"/>
  <c r="AG86" i="2"/>
  <c r="AC86" i="2"/>
  <c r="AK86" i="2"/>
  <c r="AA87" i="2"/>
  <c r="AE87" i="2"/>
  <c r="AC87" i="2"/>
  <c r="AK87" i="2"/>
  <c r="AA88" i="2"/>
  <c r="AC88" i="2"/>
  <c r="AK88" i="2"/>
  <c r="AA89" i="2"/>
  <c r="AE89" i="2"/>
  <c r="AC89" i="2"/>
  <c r="AK89" i="2"/>
  <c r="AA90" i="2"/>
  <c r="AF90" i="2"/>
  <c r="AC90" i="2"/>
  <c r="AK90" i="2"/>
  <c r="AA91" i="2"/>
  <c r="AG91" i="2"/>
  <c r="AC91" i="2"/>
  <c r="AK91" i="2"/>
  <c r="AA92" i="2"/>
  <c r="AE92" i="2"/>
  <c r="AC92" i="2"/>
  <c r="AK92" i="2"/>
  <c r="AA93" i="2"/>
  <c r="AE93" i="2"/>
  <c r="AC93" i="2"/>
  <c r="AK93" i="2"/>
  <c r="AA94" i="2"/>
  <c r="AG94" i="2"/>
  <c r="AC94" i="2"/>
  <c r="AK94" i="2"/>
  <c r="AA95" i="2"/>
  <c r="AE95" i="2"/>
  <c r="AC95" i="2"/>
  <c r="AK95" i="2"/>
  <c r="AA96" i="2"/>
  <c r="AG96" i="2"/>
  <c r="AC96" i="2"/>
  <c r="AK96" i="2"/>
  <c r="AA97" i="2"/>
  <c r="AE97" i="2"/>
  <c r="AC97" i="2"/>
  <c r="AK97" i="2"/>
  <c r="AA98" i="2"/>
  <c r="AF98" i="2"/>
  <c r="AC98" i="2"/>
  <c r="AK98" i="2"/>
  <c r="AA99" i="2"/>
  <c r="AE99" i="2"/>
  <c r="AC99" i="2"/>
  <c r="AK99" i="2"/>
  <c r="AA100" i="2"/>
  <c r="AE100" i="2"/>
  <c r="AC100" i="2"/>
  <c r="AK100" i="2"/>
  <c r="AA101" i="2"/>
  <c r="AF101" i="2"/>
  <c r="AC101" i="2"/>
  <c r="AK101" i="2"/>
  <c r="G8" i="5"/>
  <c r="L8" i="5"/>
  <c r="AK8" i="2"/>
  <c r="AE75" i="2" l="1"/>
  <c r="AE31" i="2"/>
  <c r="AG74" i="2"/>
  <c r="AF20" i="2"/>
  <c r="AE86" i="2"/>
  <c r="AG71" i="2"/>
  <c r="AE65" i="2"/>
  <c r="AF100" i="2"/>
  <c r="AE46" i="2"/>
  <c r="AG34" i="2"/>
  <c r="AG95" i="2"/>
  <c r="AG33" i="2"/>
  <c r="AG45" i="2"/>
  <c r="AG65" i="2"/>
  <c r="AF86" i="2"/>
  <c r="AG85" i="2"/>
  <c r="AG61" i="2"/>
  <c r="AG25" i="2"/>
  <c r="AG81" i="2"/>
  <c r="AF60" i="2"/>
  <c r="AE25" i="2"/>
  <c r="AF46" i="2"/>
  <c r="AG23" i="2"/>
  <c r="AF95" i="2"/>
  <c r="AF81" i="2"/>
  <c r="AF71" i="2"/>
  <c r="AE59" i="2"/>
  <c r="AG41" i="2"/>
  <c r="AG31" i="2"/>
  <c r="AF22" i="2"/>
  <c r="AE91" i="2"/>
  <c r="AG55" i="2"/>
  <c r="AF41" i="2"/>
  <c r="AE22" i="2"/>
  <c r="AG90" i="2"/>
  <c r="AG79" i="2"/>
  <c r="AE70" i="2"/>
  <c r="AE55" i="2"/>
  <c r="AG89" i="2"/>
  <c r="AF78" i="2"/>
  <c r="AG50" i="2"/>
  <c r="AG39" i="2"/>
  <c r="AE30" i="2"/>
  <c r="AE19" i="2"/>
  <c r="AF76" i="2"/>
  <c r="AF49" i="2"/>
  <c r="AF39" i="2"/>
  <c r="AE15" i="2"/>
  <c r="AE35" i="2"/>
  <c r="AF70" i="2"/>
  <c r="AG49" i="2"/>
  <c r="AF30" i="2"/>
  <c r="AF15" i="2"/>
  <c r="AG98" i="2"/>
  <c r="AF89" i="2"/>
  <c r="AF84" i="2"/>
  <c r="AF79" i="2"/>
  <c r="AG73" i="2"/>
  <c r="AG69" i="2"/>
  <c r="AG63" i="2"/>
  <c r="AF54" i="2"/>
  <c r="AF44" i="2"/>
  <c r="AF33" i="2"/>
  <c r="AG29" i="2"/>
  <c r="AF23" i="2"/>
  <c r="AG18" i="2"/>
  <c r="AG97" i="2"/>
  <c r="AF94" i="2"/>
  <c r="AE83" i="2"/>
  <c r="AF73" i="2"/>
  <c r="AF68" i="2"/>
  <c r="AF63" i="2"/>
  <c r="AG58" i="2"/>
  <c r="AE54" i="2"/>
  <c r="AE43" i="2"/>
  <c r="AF38" i="2"/>
  <c r="AF28" i="2"/>
  <c r="AF18" i="2"/>
  <c r="AF97" i="2"/>
  <c r="AE94" i="2"/>
  <c r="AG87" i="2"/>
  <c r="AE67" i="2"/>
  <c r="AG57" i="2"/>
  <c r="AG53" i="2"/>
  <c r="AG47" i="2"/>
  <c r="AG42" i="2"/>
  <c r="AE38" i="2"/>
  <c r="AE27" i="2"/>
  <c r="AG93" i="2"/>
  <c r="AF87" i="2"/>
  <c r="AG82" i="2"/>
  <c r="AE78" i="2"/>
  <c r="AG66" i="2"/>
  <c r="AF62" i="2"/>
  <c r="AF57" i="2"/>
  <c r="AF52" i="2"/>
  <c r="AF47" i="2"/>
  <c r="AG37" i="2"/>
  <c r="AG26" i="2"/>
  <c r="AG17" i="2"/>
  <c r="AF92" i="2"/>
  <c r="AG77" i="2"/>
  <c r="AE62" i="2"/>
  <c r="AE51" i="2"/>
  <c r="AF36" i="2"/>
  <c r="AG21" i="2"/>
  <c r="AF17" i="2"/>
  <c r="AE88" i="2"/>
  <c r="AF88" i="2"/>
  <c r="AG88" i="2"/>
  <c r="AE24" i="2"/>
  <c r="AF24" i="2"/>
  <c r="AG24" i="2"/>
  <c r="AE80" i="2"/>
  <c r="AF80" i="2"/>
  <c r="AG80" i="2"/>
  <c r="AE32" i="2"/>
  <c r="AF32" i="2"/>
  <c r="AG32" i="2"/>
  <c r="AE72" i="2"/>
  <c r="AF72" i="2"/>
  <c r="AG72" i="2"/>
  <c r="AE16" i="2"/>
  <c r="AF16" i="2"/>
  <c r="AG16" i="2"/>
  <c r="AG101" i="2"/>
  <c r="AE64" i="2"/>
  <c r="AF64" i="2"/>
  <c r="AG64" i="2"/>
  <c r="AE101" i="2"/>
  <c r="AE56" i="2"/>
  <c r="AF56" i="2"/>
  <c r="AG56" i="2"/>
  <c r="AG99" i="2"/>
  <c r="AF99" i="2"/>
  <c r="AE48" i="2"/>
  <c r="AF48" i="2"/>
  <c r="AG48" i="2"/>
  <c r="AE96" i="2"/>
  <c r="AF96" i="2"/>
  <c r="AE40" i="2"/>
  <c r="AF40" i="2"/>
  <c r="AG40" i="2"/>
  <c r="AG100" i="2"/>
  <c r="AE98" i="2"/>
  <c r="AG92" i="2"/>
  <c r="AF91" i="2"/>
  <c r="AE90" i="2"/>
  <c r="AG84" i="2"/>
  <c r="AF83" i="2"/>
  <c r="AE82" i="2"/>
  <c r="AG76" i="2"/>
  <c r="AF75" i="2"/>
  <c r="AE74" i="2"/>
  <c r="AG68" i="2"/>
  <c r="AF67" i="2"/>
  <c r="AE66" i="2"/>
  <c r="AG60" i="2"/>
  <c r="AF59" i="2"/>
  <c r="AE58" i="2"/>
  <c r="AG52" i="2"/>
  <c r="AF51" i="2"/>
  <c r="AE50" i="2"/>
  <c r="AG44" i="2"/>
  <c r="AF43" i="2"/>
  <c r="AE42" i="2"/>
  <c r="AG36" i="2"/>
  <c r="AF35" i="2"/>
  <c r="AE34" i="2"/>
  <c r="AG28" i="2"/>
  <c r="AF27" i="2"/>
  <c r="AE26" i="2"/>
  <c r="AG20" i="2"/>
  <c r="AF19" i="2"/>
  <c r="AF93" i="2"/>
  <c r="AF85" i="2"/>
  <c r="AF77" i="2"/>
  <c r="AF69" i="2"/>
  <c r="AF61" i="2"/>
  <c r="AF53" i="2"/>
  <c r="AF45" i="2"/>
  <c r="AF37" i="2"/>
  <c r="AF29" i="2"/>
  <c r="AF21" i="2"/>
  <c r="AA8" i="2"/>
  <c r="X4" i="2" l="1"/>
  <c r="Z203" i="2" l="1"/>
  <c r="AH201" i="2"/>
  <c r="AH204" i="2"/>
  <c r="AH207" i="2"/>
  <c r="Z206" i="2"/>
  <c r="AH203" i="2"/>
  <c r="AH200" i="2"/>
  <c r="AH206" i="2"/>
  <c r="Z204" i="2"/>
  <c r="Z205" i="2"/>
  <c r="Z201" i="2"/>
  <c r="AH205" i="2"/>
  <c r="Z200" i="2"/>
  <c r="Z202" i="2"/>
  <c r="Z207" i="2"/>
  <c r="AH202" i="2"/>
  <c r="AH198" i="2"/>
  <c r="AH196" i="2"/>
  <c r="Z195" i="2"/>
  <c r="AH192" i="2"/>
  <c r="Z191" i="2"/>
  <c r="AH189" i="2"/>
  <c r="Z186" i="2"/>
  <c r="AH184" i="2"/>
  <c r="Z183" i="2"/>
  <c r="AH178" i="2"/>
  <c r="Z177" i="2"/>
  <c r="Z176" i="2"/>
  <c r="Z174" i="2"/>
  <c r="AH172" i="2"/>
  <c r="AH171" i="2"/>
  <c r="AH169" i="2"/>
  <c r="Z167" i="2"/>
  <c r="AH162" i="2"/>
  <c r="Z161" i="2"/>
  <c r="Z160" i="2"/>
  <c r="Z158" i="2"/>
  <c r="AH156" i="2"/>
  <c r="AH155" i="2"/>
  <c r="AH153" i="2"/>
  <c r="Z151" i="2"/>
  <c r="Z147" i="2"/>
  <c r="AH145" i="2"/>
  <c r="AH142" i="2"/>
  <c r="AH140" i="2"/>
  <c r="Z139" i="2"/>
  <c r="Z137" i="2"/>
  <c r="AH135" i="2"/>
  <c r="Z134" i="2"/>
  <c r="AH132" i="2"/>
  <c r="AH131" i="2"/>
  <c r="Z198" i="2"/>
  <c r="AH194" i="2"/>
  <c r="Z192" i="2"/>
  <c r="AH190" i="2"/>
  <c r="Z188" i="2"/>
  <c r="AH185" i="2"/>
  <c r="AH182" i="2"/>
  <c r="Z181" i="2"/>
  <c r="Z180" i="2"/>
  <c r="Z178" i="2"/>
  <c r="AH176" i="2"/>
  <c r="AH175" i="2"/>
  <c r="AH173" i="2"/>
  <c r="Z171" i="2"/>
  <c r="AH166" i="2"/>
  <c r="Z165" i="2"/>
  <c r="Z164" i="2"/>
  <c r="Z162" i="2"/>
  <c r="AH160" i="2"/>
  <c r="AH159" i="2"/>
  <c r="AH157" i="2"/>
  <c r="Z155" i="2"/>
  <c r="AH150" i="2"/>
  <c r="Z149" i="2"/>
  <c r="Z148" i="2"/>
  <c r="Z144" i="2"/>
  <c r="Z142" i="2"/>
  <c r="AH138" i="2"/>
  <c r="Z138" i="2"/>
  <c r="AH136" i="2"/>
  <c r="AH133" i="2"/>
  <c r="AH197" i="2"/>
  <c r="Z189" i="2"/>
  <c r="AH188" i="2"/>
  <c r="AH180" i="2"/>
  <c r="Z175" i="2"/>
  <c r="AH174" i="2"/>
  <c r="Z169" i="2"/>
  <c r="AH168" i="2"/>
  <c r="Z157" i="2"/>
  <c r="AH147" i="2"/>
  <c r="Z143" i="2"/>
  <c r="Z141" i="2"/>
  <c r="Z133" i="2"/>
  <c r="Z131" i="2"/>
  <c r="AH127" i="2"/>
  <c r="Z126" i="2"/>
  <c r="AH124" i="2"/>
  <c r="Z123" i="2"/>
  <c r="AH119" i="2"/>
  <c r="Z118" i="2"/>
  <c r="AH116" i="2"/>
  <c r="Z115" i="2"/>
  <c r="AH111" i="2"/>
  <c r="Z110" i="2"/>
  <c r="AH108" i="2"/>
  <c r="Z107" i="2"/>
  <c r="AH106" i="2"/>
  <c r="Z103" i="2"/>
  <c r="AH102" i="2"/>
  <c r="Z182" i="2"/>
  <c r="AH199" i="2"/>
  <c r="Z199" i="2"/>
  <c r="Z197" i="2"/>
  <c r="AH191" i="2"/>
  <c r="AH187" i="2"/>
  <c r="Z187" i="2"/>
  <c r="AH186" i="2"/>
  <c r="Z173" i="2"/>
  <c r="AH163" i="2"/>
  <c r="AH161" i="2"/>
  <c r="Z156" i="2"/>
  <c r="AH154" i="2"/>
  <c r="Z152" i="2"/>
  <c r="AH151" i="2"/>
  <c r="Z150" i="2"/>
  <c r="AH149" i="2"/>
  <c r="AH146" i="2"/>
  <c r="Z140" i="2"/>
  <c r="AH139" i="2"/>
  <c r="AH137" i="2"/>
  <c r="Z136" i="2"/>
  <c r="AH130" i="2"/>
  <c r="Z129" i="2"/>
  <c r="AH125" i="2"/>
  <c r="Z124" i="2"/>
  <c r="AH122" i="2"/>
  <c r="Z121" i="2"/>
  <c r="AH117" i="2"/>
  <c r="Z116" i="2"/>
  <c r="AH114" i="2"/>
  <c r="Z113" i="2"/>
  <c r="AH109" i="2"/>
  <c r="Z108" i="2"/>
  <c r="Z106" i="2"/>
  <c r="AH105" i="2"/>
  <c r="Z104" i="2"/>
  <c r="Z102" i="2"/>
  <c r="Z190" i="2"/>
  <c r="Z184" i="2"/>
  <c r="AH183" i="2"/>
  <c r="AH181" i="2"/>
  <c r="AH164" i="2"/>
  <c r="AH158" i="2"/>
  <c r="Z153" i="2"/>
  <c r="AH152" i="2"/>
  <c r="Z145" i="2"/>
  <c r="Z196" i="2"/>
  <c r="AH195" i="2"/>
  <c r="Z194" i="2"/>
  <c r="AH193" i="2"/>
  <c r="Z193" i="2"/>
  <c r="Z185" i="2"/>
  <c r="AH179" i="2"/>
  <c r="AH177" i="2"/>
  <c r="Z172" i="2"/>
  <c r="AH170" i="2"/>
  <c r="Z168" i="2"/>
  <c r="AH167" i="2"/>
  <c r="Z166" i="2"/>
  <c r="AH165" i="2"/>
  <c r="Z163" i="2"/>
  <c r="Z154" i="2"/>
  <c r="AH148" i="2"/>
  <c r="Z146" i="2"/>
  <c r="Z132" i="2"/>
  <c r="Z130" i="2"/>
  <c r="AH128" i="2"/>
  <c r="Z127" i="2"/>
  <c r="AH123" i="2"/>
  <c r="Z122" i="2"/>
  <c r="AH120" i="2"/>
  <c r="Z119" i="2"/>
  <c r="AH115" i="2"/>
  <c r="Z114" i="2"/>
  <c r="AH112" i="2"/>
  <c r="Z111" i="2"/>
  <c r="AH107" i="2"/>
  <c r="AH103" i="2"/>
  <c r="Z179" i="2"/>
  <c r="Z170" i="2"/>
  <c r="Z159" i="2"/>
  <c r="AH141" i="2"/>
  <c r="AH126" i="2"/>
  <c r="AH121" i="2"/>
  <c r="Z120" i="2"/>
  <c r="AH110" i="2"/>
  <c r="Z125" i="2"/>
  <c r="Z117" i="2"/>
  <c r="AH104" i="2"/>
  <c r="Z109" i="2"/>
  <c r="AH143" i="2"/>
  <c r="Z135" i="2"/>
  <c r="AH134" i="2"/>
  <c r="AH129" i="2"/>
  <c r="Z128" i="2"/>
  <c r="AH118" i="2"/>
  <c r="AH113" i="2"/>
  <c r="Z112" i="2"/>
  <c r="Z105" i="2"/>
  <c r="AH144" i="2"/>
  <c r="AB9" i="2"/>
  <c r="AB10" i="2"/>
  <c r="AB11" i="2"/>
  <c r="AG11" i="2" s="1"/>
  <c r="AB12" i="2"/>
  <c r="AB8" i="2"/>
  <c r="AB13" i="2"/>
  <c r="AE13" i="2" s="1"/>
  <c r="AB14" i="2"/>
  <c r="Z13" i="2"/>
  <c r="Z21" i="2"/>
  <c r="Z29" i="2"/>
  <c r="Z37" i="2"/>
  <c r="Z45" i="2"/>
  <c r="Z53" i="2"/>
  <c r="Z61" i="2"/>
  <c r="Z69" i="2"/>
  <c r="Z77" i="2"/>
  <c r="Z85" i="2"/>
  <c r="Z93" i="2"/>
  <c r="Z101" i="2"/>
  <c r="Z44" i="2"/>
  <c r="Z14" i="2"/>
  <c r="AD14" i="2" s="1"/>
  <c r="Z22" i="2"/>
  <c r="Z30" i="2"/>
  <c r="Z38" i="2"/>
  <c r="Z46" i="2"/>
  <c r="Z54" i="2"/>
  <c r="Z62" i="2"/>
  <c r="Z70" i="2"/>
  <c r="Z78" i="2"/>
  <c r="Z86" i="2"/>
  <c r="Z94" i="2"/>
  <c r="Z20" i="2"/>
  <c r="Z60" i="2"/>
  <c r="Z84" i="2"/>
  <c r="Z15" i="2"/>
  <c r="Z23" i="2"/>
  <c r="Z31" i="2"/>
  <c r="Z39" i="2"/>
  <c r="Z47" i="2"/>
  <c r="Z55" i="2"/>
  <c r="Z63" i="2"/>
  <c r="Z71" i="2"/>
  <c r="Z79" i="2"/>
  <c r="Z87" i="2"/>
  <c r="Z95" i="2"/>
  <c r="Z52" i="2"/>
  <c r="Z16" i="2"/>
  <c r="Z24" i="2"/>
  <c r="Z32" i="2"/>
  <c r="Z40" i="2"/>
  <c r="Z48" i="2"/>
  <c r="Z56" i="2"/>
  <c r="Z64" i="2"/>
  <c r="Z72" i="2"/>
  <c r="Z80" i="2"/>
  <c r="Z88" i="2"/>
  <c r="Z96" i="2"/>
  <c r="Z76" i="2"/>
  <c r="Z9" i="2"/>
  <c r="Z17" i="2"/>
  <c r="Z25" i="2"/>
  <c r="Z33" i="2"/>
  <c r="Z41" i="2"/>
  <c r="Z49" i="2"/>
  <c r="Z57" i="2"/>
  <c r="Z65" i="2"/>
  <c r="Z73" i="2"/>
  <c r="Z81" i="2"/>
  <c r="Z89" i="2"/>
  <c r="Z97" i="2"/>
  <c r="Z12" i="2"/>
  <c r="Z68" i="2"/>
  <c r="Z8" i="2"/>
  <c r="Z10" i="2"/>
  <c r="AD10" i="2" s="1"/>
  <c r="Z18" i="2"/>
  <c r="Z26" i="2"/>
  <c r="Z34" i="2"/>
  <c r="Z42" i="2"/>
  <c r="Z50" i="2"/>
  <c r="Z58" i="2"/>
  <c r="Z66" i="2"/>
  <c r="Z74" i="2"/>
  <c r="Z82" i="2"/>
  <c r="Z90" i="2"/>
  <c r="Z98" i="2"/>
  <c r="Z36" i="2"/>
  <c r="Z92" i="2"/>
  <c r="Z11" i="2"/>
  <c r="AD11" i="2" s="1"/>
  <c r="Z19" i="2"/>
  <c r="Z27" i="2"/>
  <c r="Z35" i="2"/>
  <c r="Z43" i="2"/>
  <c r="Z51" i="2"/>
  <c r="Z59" i="2"/>
  <c r="Z67" i="2"/>
  <c r="Z75" i="2"/>
  <c r="Z83" i="2"/>
  <c r="Z91" i="2"/>
  <c r="Z99" i="2"/>
  <c r="Z28" i="2"/>
  <c r="Z100" i="2"/>
  <c r="AH23" i="2"/>
  <c r="AH93" i="2"/>
  <c r="AH101" i="2"/>
  <c r="AH80" i="2"/>
  <c r="AH100" i="2"/>
  <c r="AH18" i="2"/>
  <c r="AH31" i="2"/>
  <c r="AH35" i="2"/>
  <c r="AH39" i="2"/>
  <c r="AH43" i="2"/>
  <c r="AH47" i="2"/>
  <c r="AH51" i="2"/>
  <c r="AH55" i="2"/>
  <c r="AH59" i="2"/>
  <c r="AH63" i="2"/>
  <c r="AH67" i="2"/>
  <c r="AH71" i="2"/>
  <c r="AH76" i="2"/>
  <c r="AH22" i="2"/>
  <c r="AH26" i="2"/>
  <c r="AH30" i="2"/>
  <c r="AH17" i="2"/>
  <c r="AH34" i="2"/>
  <c r="AH38" i="2"/>
  <c r="AH42" i="2"/>
  <c r="AH46" i="2"/>
  <c r="AH50" i="2"/>
  <c r="AH54" i="2"/>
  <c r="AH58" i="2"/>
  <c r="AH62" i="2"/>
  <c r="AH66" i="2"/>
  <c r="AH70" i="2"/>
  <c r="AH75" i="2"/>
  <c r="AH79" i="2"/>
  <c r="AH83" i="2"/>
  <c r="AH21" i="2"/>
  <c r="AH25" i="2"/>
  <c r="AH29" i="2"/>
  <c r="AH74" i="2"/>
  <c r="AH87" i="2"/>
  <c r="AH91" i="2"/>
  <c r="AH95" i="2"/>
  <c r="AH99" i="2"/>
  <c r="AH37" i="2"/>
  <c r="AH53" i="2"/>
  <c r="AH69" i="2"/>
  <c r="AH73" i="2"/>
  <c r="AH78" i="2"/>
  <c r="AH98" i="2"/>
  <c r="AH88" i="2"/>
  <c r="AH16" i="2"/>
  <c r="AH33" i="2"/>
  <c r="AH41" i="2"/>
  <c r="AH45" i="2"/>
  <c r="AH49" i="2"/>
  <c r="AH57" i="2"/>
  <c r="AH61" i="2"/>
  <c r="AH65" i="2"/>
  <c r="AH82" i="2"/>
  <c r="AH86" i="2"/>
  <c r="AH94" i="2"/>
  <c r="AH20" i="2"/>
  <c r="AH24" i="2"/>
  <c r="AH28" i="2"/>
  <c r="AH90" i="2"/>
  <c r="AH84" i="2"/>
  <c r="AH92" i="2"/>
  <c r="AH19" i="2"/>
  <c r="AH32" i="2"/>
  <c r="AH36" i="2"/>
  <c r="AH40" i="2"/>
  <c r="AH44" i="2"/>
  <c r="AH48" i="2"/>
  <c r="AH52" i="2"/>
  <c r="AH56" i="2"/>
  <c r="AH60" i="2"/>
  <c r="AH64" i="2"/>
  <c r="AH68" i="2"/>
  <c r="AH72" i="2"/>
  <c r="AH77" i="2"/>
  <c r="AH81" i="2"/>
  <c r="AH85" i="2"/>
  <c r="AH27" i="2"/>
  <c r="AH89" i="2"/>
  <c r="AH97" i="2"/>
  <c r="AH96" i="2"/>
  <c r="AH15" i="2"/>
  <c r="S13" i="5"/>
  <c r="N13" i="5" s="1"/>
  <c r="S12" i="5"/>
  <c r="AJ202" i="2" l="1"/>
  <c r="AI202" i="2"/>
  <c r="D206" i="6" s="1"/>
  <c r="AI206" i="2"/>
  <c r="D210" i="6" s="1"/>
  <c r="AJ206" i="2"/>
  <c r="AI200" i="2"/>
  <c r="D204" i="6" s="1"/>
  <c r="AJ200" i="2"/>
  <c r="AI203" i="2"/>
  <c r="D207" i="6" s="1"/>
  <c r="AJ203" i="2"/>
  <c r="AI205" i="2"/>
  <c r="D209" i="6" s="1"/>
  <c r="AJ205" i="2"/>
  <c r="AJ207" i="2"/>
  <c r="AI207" i="2"/>
  <c r="D211" i="6" s="1"/>
  <c r="AI204" i="2"/>
  <c r="D208" i="6" s="1"/>
  <c r="AJ204" i="2"/>
  <c r="AJ201" i="2"/>
  <c r="AI201" i="2"/>
  <c r="D205" i="6" s="1"/>
  <c r="AJ129" i="2"/>
  <c r="AI129" i="2"/>
  <c r="D133" i="6" s="1"/>
  <c r="AJ110" i="2"/>
  <c r="AI110" i="2"/>
  <c r="D114" i="6" s="1"/>
  <c r="AI141" i="2"/>
  <c r="D145" i="6" s="1"/>
  <c r="AJ141" i="2"/>
  <c r="AI103" i="2"/>
  <c r="AJ103" i="2"/>
  <c r="AJ167" i="2"/>
  <c r="AI167" i="2"/>
  <c r="D171" i="6" s="1"/>
  <c r="AI177" i="2"/>
  <c r="D181" i="6" s="1"/>
  <c r="AJ177" i="2"/>
  <c r="AJ193" i="2"/>
  <c r="AI193" i="2"/>
  <c r="D197" i="6" s="1"/>
  <c r="AI164" i="2"/>
  <c r="D168" i="6" s="1"/>
  <c r="AJ164" i="2"/>
  <c r="AJ114" i="2"/>
  <c r="AI114" i="2"/>
  <c r="D118" i="6" s="1"/>
  <c r="AI122" i="2"/>
  <c r="D126" i="6" s="1"/>
  <c r="AJ122" i="2"/>
  <c r="AI130" i="2"/>
  <c r="D134" i="6" s="1"/>
  <c r="AJ130" i="2"/>
  <c r="AI151" i="2"/>
  <c r="D155" i="6" s="1"/>
  <c r="AJ151" i="2"/>
  <c r="AI161" i="2"/>
  <c r="D165" i="6" s="1"/>
  <c r="AJ161" i="2"/>
  <c r="AJ102" i="2"/>
  <c r="AI102" i="2"/>
  <c r="AJ108" i="2"/>
  <c r="AI108" i="2"/>
  <c r="D112" i="6" s="1"/>
  <c r="AI116" i="2"/>
  <c r="D120" i="6" s="1"/>
  <c r="AJ116" i="2"/>
  <c r="AI124" i="2"/>
  <c r="D128" i="6" s="1"/>
  <c r="AJ124" i="2"/>
  <c r="AI197" i="2"/>
  <c r="D201" i="6" s="1"/>
  <c r="AJ197" i="2"/>
  <c r="AJ138" i="2"/>
  <c r="AI138" i="2"/>
  <c r="D142" i="6" s="1"/>
  <c r="AI159" i="2"/>
  <c r="D163" i="6" s="1"/>
  <c r="AJ159" i="2"/>
  <c r="AI175" i="2"/>
  <c r="D179" i="6" s="1"/>
  <c r="AJ175" i="2"/>
  <c r="AJ190" i="2"/>
  <c r="AI190" i="2"/>
  <c r="D194" i="6" s="1"/>
  <c r="AI135" i="2"/>
  <c r="D139" i="6" s="1"/>
  <c r="AJ135" i="2"/>
  <c r="AI142" i="2"/>
  <c r="D146" i="6" s="1"/>
  <c r="AJ142" i="2"/>
  <c r="AJ153" i="2"/>
  <c r="AI153" i="2"/>
  <c r="D157" i="6" s="1"/>
  <c r="AJ169" i="2"/>
  <c r="AI169" i="2"/>
  <c r="D173" i="6" s="1"/>
  <c r="AI184" i="2"/>
  <c r="D188" i="6" s="1"/>
  <c r="AJ184" i="2"/>
  <c r="AI192" i="2"/>
  <c r="D196" i="6" s="1"/>
  <c r="AJ192" i="2"/>
  <c r="AI113" i="2"/>
  <c r="D117" i="6" s="1"/>
  <c r="AJ113" i="2"/>
  <c r="AJ134" i="2"/>
  <c r="AI134" i="2"/>
  <c r="D138" i="6" s="1"/>
  <c r="AJ104" i="2"/>
  <c r="AI104" i="2"/>
  <c r="AJ107" i="2"/>
  <c r="AI107" i="2"/>
  <c r="AJ115" i="2"/>
  <c r="AI115" i="2"/>
  <c r="D119" i="6" s="1"/>
  <c r="AJ123" i="2"/>
  <c r="AI123" i="2"/>
  <c r="D127" i="6" s="1"/>
  <c r="AJ179" i="2"/>
  <c r="AI179" i="2"/>
  <c r="D183" i="6" s="1"/>
  <c r="AI152" i="2"/>
  <c r="D156" i="6" s="1"/>
  <c r="AJ152" i="2"/>
  <c r="AJ181" i="2"/>
  <c r="AI181" i="2"/>
  <c r="D185" i="6" s="1"/>
  <c r="AJ146" i="2"/>
  <c r="AI146" i="2"/>
  <c r="D150" i="6" s="1"/>
  <c r="AJ163" i="2"/>
  <c r="AI163" i="2"/>
  <c r="D167" i="6" s="1"/>
  <c r="AJ187" i="2"/>
  <c r="AI187" i="2"/>
  <c r="D191" i="6" s="1"/>
  <c r="AJ199" i="2"/>
  <c r="AI199" i="2"/>
  <c r="D203" i="6" s="1"/>
  <c r="AI168" i="2"/>
  <c r="D172" i="6" s="1"/>
  <c r="AJ168" i="2"/>
  <c r="AI180" i="2"/>
  <c r="D184" i="6" s="1"/>
  <c r="AJ180" i="2"/>
  <c r="AI133" i="2"/>
  <c r="D137" i="6" s="1"/>
  <c r="AJ133" i="2"/>
  <c r="AI150" i="2"/>
  <c r="D154" i="6" s="1"/>
  <c r="AJ150" i="2"/>
  <c r="AJ160" i="2"/>
  <c r="AI160" i="2"/>
  <c r="D164" i="6" s="1"/>
  <c r="AJ166" i="2"/>
  <c r="AI166" i="2"/>
  <c r="D170" i="6" s="1"/>
  <c r="AJ176" i="2"/>
  <c r="AI176" i="2"/>
  <c r="D180" i="6" s="1"/>
  <c r="AI182" i="2"/>
  <c r="D186" i="6" s="1"/>
  <c r="AJ182" i="2"/>
  <c r="AJ131" i="2"/>
  <c r="AI131" i="2"/>
  <c r="D135" i="6" s="1"/>
  <c r="AJ145" i="2"/>
  <c r="AI145" i="2"/>
  <c r="D149" i="6" s="1"/>
  <c r="AI155" i="2"/>
  <c r="D159" i="6" s="1"/>
  <c r="AJ155" i="2"/>
  <c r="AJ171" i="2"/>
  <c r="AI171" i="2"/>
  <c r="D175" i="6" s="1"/>
  <c r="AI144" i="2"/>
  <c r="D148" i="6" s="1"/>
  <c r="AJ144" i="2"/>
  <c r="AI118" i="2"/>
  <c r="D122" i="6" s="1"/>
  <c r="AJ118" i="2"/>
  <c r="AI121" i="2"/>
  <c r="D125" i="6" s="1"/>
  <c r="AJ121" i="2"/>
  <c r="AJ165" i="2"/>
  <c r="AI165" i="2"/>
  <c r="D169" i="6" s="1"/>
  <c r="AI170" i="2"/>
  <c r="D174" i="6" s="1"/>
  <c r="AJ170" i="2"/>
  <c r="AI195" i="2"/>
  <c r="D199" i="6" s="1"/>
  <c r="AJ195" i="2"/>
  <c r="AI183" i="2"/>
  <c r="D187" i="6" s="1"/>
  <c r="AJ183" i="2"/>
  <c r="AI109" i="2"/>
  <c r="D113" i="6" s="1"/>
  <c r="AJ109" i="2"/>
  <c r="AJ117" i="2"/>
  <c r="AI117" i="2"/>
  <c r="D121" i="6" s="1"/>
  <c r="AI125" i="2"/>
  <c r="D129" i="6" s="1"/>
  <c r="AJ125" i="2"/>
  <c r="AJ137" i="2"/>
  <c r="AI137" i="2"/>
  <c r="D141" i="6" s="1"/>
  <c r="AI149" i="2"/>
  <c r="D153" i="6" s="1"/>
  <c r="AJ149" i="2"/>
  <c r="AJ154" i="2"/>
  <c r="AI154" i="2"/>
  <c r="D158" i="6" s="1"/>
  <c r="AJ191" i="2"/>
  <c r="AI191" i="2"/>
  <c r="D195" i="6" s="1"/>
  <c r="AI106" i="2"/>
  <c r="AJ106" i="2"/>
  <c r="AI111" i="2"/>
  <c r="D115" i="6" s="1"/>
  <c r="AJ111" i="2"/>
  <c r="AI119" i="2"/>
  <c r="D123" i="6" s="1"/>
  <c r="AJ119" i="2"/>
  <c r="AI127" i="2"/>
  <c r="D131" i="6" s="1"/>
  <c r="AJ127" i="2"/>
  <c r="AI188" i="2"/>
  <c r="D192" i="6" s="1"/>
  <c r="AJ188" i="2"/>
  <c r="AI136" i="2"/>
  <c r="D140" i="6" s="1"/>
  <c r="AJ136" i="2"/>
  <c r="AJ185" i="2"/>
  <c r="AI185" i="2"/>
  <c r="D189" i="6" s="1"/>
  <c r="AI194" i="2"/>
  <c r="D198" i="6" s="1"/>
  <c r="AJ194" i="2"/>
  <c r="AI132" i="2"/>
  <c r="D136" i="6" s="1"/>
  <c r="AJ132" i="2"/>
  <c r="AI156" i="2"/>
  <c r="D160" i="6" s="1"/>
  <c r="AJ156" i="2"/>
  <c r="AI162" i="2"/>
  <c r="D166" i="6" s="1"/>
  <c r="AJ162" i="2"/>
  <c r="AJ172" i="2"/>
  <c r="AI172" i="2"/>
  <c r="D176" i="6" s="1"/>
  <c r="AI178" i="2"/>
  <c r="D182" i="6" s="1"/>
  <c r="AJ178" i="2"/>
  <c r="AJ189" i="2"/>
  <c r="AI189" i="2"/>
  <c r="D193" i="6" s="1"/>
  <c r="AI196" i="2"/>
  <c r="D200" i="6" s="1"/>
  <c r="AJ196" i="2"/>
  <c r="AI143" i="2"/>
  <c r="D147" i="6" s="1"/>
  <c r="AJ143" i="2"/>
  <c r="AJ126" i="2"/>
  <c r="AI126" i="2"/>
  <c r="D130" i="6" s="1"/>
  <c r="AJ112" i="2"/>
  <c r="AI112" i="2"/>
  <c r="D116" i="6" s="1"/>
  <c r="AI120" i="2"/>
  <c r="D124" i="6" s="1"/>
  <c r="AJ120" i="2"/>
  <c r="AJ128" i="2"/>
  <c r="AI128" i="2"/>
  <c r="D132" i="6" s="1"/>
  <c r="AJ148" i="2"/>
  <c r="AI148" i="2"/>
  <c r="D152" i="6" s="1"/>
  <c r="AI158" i="2"/>
  <c r="D162" i="6" s="1"/>
  <c r="AJ158" i="2"/>
  <c r="AI105" i="2"/>
  <c r="AJ105" i="2"/>
  <c r="AI139" i="2"/>
  <c r="D143" i="6" s="1"/>
  <c r="AJ139" i="2"/>
  <c r="AI186" i="2"/>
  <c r="D190" i="6" s="1"/>
  <c r="AJ186" i="2"/>
  <c r="AI147" i="2"/>
  <c r="D151" i="6" s="1"/>
  <c r="AJ147" i="2"/>
  <c r="AI174" i="2"/>
  <c r="D178" i="6" s="1"/>
  <c r="AJ174" i="2"/>
  <c r="AJ157" i="2"/>
  <c r="AI157" i="2"/>
  <c r="D161" i="6" s="1"/>
  <c r="AI173" i="2"/>
  <c r="D177" i="6" s="1"/>
  <c r="AJ173" i="2"/>
  <c r="AJ140" i="2"/>
  <c r="AI140" i="2"/>
  <c r="D144" i="6" s="1"/>
  <c r="AI198" i="2"/>
  <c r="D202" i="6" s="1"/>
  <c r="AJ198" i="2"/>
  <c r="AC14" i="2"/>
  <c r="AG13" i="2"/>
  <c r="AF13" i="2"/>
  <c r="AH13" i="2" s="1"/>
  <c r="AF14" i="2"/>
  <c r="AG14" i="2"/>
  <c r="AE14" i="2"/>
  <c r="AE11" i="2"/>
  <c r="AF11" i="2"/>
  <c r="AE12" i="2"/>
  <c r="AF12" i="2"/>
  <c r="AH12" i="2" s="1"/>
  <c r="AG12" i="2"/>
  <c r="AH11" i="2"/>
  <c r="AJ11" i="2" s="1"/>
  <c r="AC11" i="2"/>
  <c r="AC10" i="2"/>
  <c r="AC8" i="2"/>
  <c r="AF10" i="2"/>
  <c r="AE10" i="2"/>
  <c r="AG10" i="2"/>
  <c r="AE9" i="2"/>
  <c r="AH9" i="2" s="1"/>
  <c r="AF9" i="2"/>
  <c r="AG9" i="2"/>
  <c r="AI20" i="2"/>
  <c r="D24" i="6" s="1"/>
  <c r="AJ20" i="2"/>
  <c r="AI97" i="2"/>
  <c r="D101" i="6" s="1"/>
  <c r="AJ97" i="2"/>
  <c r="AJ64" i="2"/>
  <c r="AI64" i="2"/>
  <c r="D68" i="6" s="1"/>
  <c r="AJ32" i="2"/>
  <c r="AI32" i="2"/>
  <c r="D36" i="6" s="1"/>
  <c r="AI45" i="2"/>
  <c r="D49" i="6" s="1"/>
  <c r="AJ45" i="2"/>
  <c r="AJ98" i="2"/>
  <c r="AI98" i="2"/>
  <c r="D102" i="6" s="1"/>
  <c r="AI99" i="2"/>
  <c r="D103" i="6" s="1"/>
  <c r="AJ99" i="2"/>
  <c r="AJ54" i="2"/>
  <c r="AI54" i="2"/>
  <c r="D58" i="6" s="1"/>
  <c r="AJ26" i="2"/>
  <c r="AI26" i="2"/>
  <c r="D30" i="6" s="1"/>
  <c r="AI59" i="2"/>
  <c r="D63" i="6" s="1"/>
  <c r="AJ59" i="2"/>
  <c r="AJ18" i="2"/>
  <c r="AI18" i="2"/>
  <c r="D22" i="6" s="1"/>
  <c r="AI68" i="2"/>
  <c r="D72" i="6" s="1"/>
  <c r="AJ68" i="2"/>
  <c r="AI89" i="2"/>
  <c r="D93" i="6" s="1"/>
  <c r="AJ89" i="2"/>
  <c r="AI60" i="2"/>
  <c r="D64" i="6" s="1"/>
  <c r="AJ60" i="2"/>
  <c r="AI19" i="2"/>
  <c r="D23" i="6" s="1"/>
  <c r="AJ19" i="2"/>
  <c r="AJ94" i="2"/>
  <c r="AI94" i="2"/>
  <c r="D98" i="6" s="1"/>
  <c r="AI41" i="2"/>
  <c r="D45" i="6" s="1"/>
  <c r="AJ41" i="2"/>
  <c r="AJ78" i="2"/>
  <c r="AI78" i="2"/>
  <c r="D82" i="6" s="1"/>
  <c r="AJ95" i="2"/>
  <c r="AI95" i="2"/>
  <c r="D99" i="6" s="1"/>
  <c r="AI83" i="2"/>
  <c r="D87" i="6" s="1"/>
  <c r="AJ83" i="2"/>
  <c r="AJ50" i="2"/>
  <c r="AI50" i="2"/>
  <c r="D54" i="6" s="1"/>
  <c r="AJ22" i="2"/>
  <c r="AI22" i="2"/>
  <c r="D26" i="6" s="1"/>
  <c r="AJ55" i="2"/>
  <c r="AI55" i="2"/>
  <c r="D59" i="6" s="1"/>
  <c r="AJ100" i="2"/>
  <c r="AI100" i="2"/>
  <c r="D104" i="6" s="1"/>
  <c r="AI27" i="2"/>
  <c r="D31" i="6" s="1"/>
  <c r="AJ27" i="2"/>
  <c r="AI92" i="2"/>
  <c r="D96" i="6" s="1"/>
  <c r="AJ92" i="2"/>
  <c r="AI33" i="2"/>
  <c r="D37" i="6" s="1"/>
  <c r="AJ33" i="2"/>
  <c r="AI73" i="2"/>
  <c r="D77" i="6" s="1"/>
  <c r="AJ73" i="2"/>
  <c r="AI91" i="2"/>
  <c r="D95" i="6" s="1"/>
  <c r="AJ91" i="2"/>
  <c r="AJ79" i="2"/>
  <c r="AI79" i="2"/>
  <c r="D83" i="6" s="1"/>
  <c r="AJ46" i="2"/>
  <c r="AI46" i="2"/>
  <c r="D50" i="6" s="1"/>
  <c r="AI51" i="2"/>
  <c r="D55" i="6" s="1"/>
  <c r="AJ51" i="2"/>
  <c r="AJ80" i="2"/>
  <c r="AI80" i="2"/>
  <c r="D84" i="6" s="1"/>
  <c r="AI56" i="2"/>
  <c r="D60" i="6" s="1"/>
  <c r="AJ56" i="2"/>
  <c r="AI86" i="2"/>
  <c r="D90" i="6" s="1"/>
  <c r="AJ86" i="2"/>
  <c r="AJ15" i="2"/>
  <c r="AI15" i="2"/>
  <c r="D19" i="6" s="1"/>
  <c r="AJ85" i="2"/>
  <c r="AI85" i="2"/>
  <c r="D89" i="6" s="1"/>
  <c r="AI52" i="2"/>
  <c r="D56" i="6" s="1"/>
  <c r="AJ52" i="2"/>
  <c r="AJ84" i="2"/>
  <c r="AI84" i="2"/>
  <c r="D88" i="6" s="1"/>
  <c r="AJ82" i="2"/>
  <c r="AI82" i="2"/>
  <c r="D86" i="6" s="1"/>
  <c r="AI16" i="2"/>
  <c r="D20" i="6" s="1"/>
  <c r="AJ16" i="2"/>
  <c r="AJ69" i="2"/>
  <c r="AI69" i="2"/>
  <c r="D73" i="6" s="1"/>
  <c r="AJ87" i="2"/>
  <c r="AI87" i="2"/>
  <c r="D91" i="6" s="1"/>
  <c r="AI75" i="2"/>
  <c r="D79" i="6" s="1"/>
  <c r="AJ75" i="2"/>
  <c r="AI42" i="2"/>
  <c r="D46" i="6" s="1"/>
  <c r="AJ42" i="2"/>
  <c r="AJ47" i="2"/>
  <c r="AI47" i="2"/>
  <c r="D51" i="6" s="1"/>
  <c r="AI101" i="2"/>
  <c r="D105" i="6" s="1"/>
  <c r="AJ101" i="2"/>
  <c r="AJ81" i="2"/>
  <c r="AI81" i="2"/>
  <c r="D85" i="6" s="1"/>
  <c r="AJ90" i="2"/>
  <c r="AI90" i="2"/>
  <c r="D94" i="6" s="1"/>
  <c r="AI65" i="2"/>
  <c r="D69" i="6" s="1"/>
  <c r="AJ65" i="2"/>
  <c r="AI88" i="2"/>
  <c r="D92" i="6" s="1"/>
  <c r="AJ88" i="2"/>
  <c r="AI53" i="2"/>
  <c r="D57" i="6" s="1"/>
  <c r="AJ53" i="2"/>
  <c r="AI74" i="2"/>
  <c r="D78" i="6" s="1"/>
  <c r="AJ74" i="2"/>
  <c r="AJ70" i="2"/>
  <c r="AI70" i="2"/>
  <c r="D74" i="6" s="1"/>
  <c r="AI38" i="2"/>
  <c r="D42" i="6" s="1"/>
  <c r="AJ38" i="2"/>
  <c r="AI76" i="2"/>
  <c r="D80" i="6" s="1"/>
  <c r="AJ76" i="2"/>
  <c r="AI43" i="2"/>
  <c r="D47" i="6" s="1"/>
  <c r="AJ43" i="2"/>
  <c r="AI93" i="2"/>
  <c r="D97" i="6" s="1"/>
  <c r="AJ93" i="2"/>
  <c r="AJ48" i="2"/>
  <c r="AI48" i="2"/>
  <c r="D52" i="6" s="1"/>
  <c r="AI77" i="2"/>
  <c r="D81" i="6" s="1"/>
  <c r="AJ77" i="2"/>
  <c r="AJ44" i="2"/>
  <c r="AI44" i="2"/>
  <c r="D48" i="6" s="1"/>
  <c r="AJ28" i="2"/>
  <c r="AI28" i="2"/>
  <c r="D32" i="6" s="1"/>
  <c r="AI61" i="2"/>
  <c r="D65" i="6" s="1"/>
  <c r="AJ61" i="2"/>
  <c r="AG8" i="2"/>
  <c r="AE8" i="2"/>
  <c r="AF8" i="2"/>
  <c r="AJ37" i="2"/>
  <c r="AI37" i="2"/>
  <c r="D41" i="6" s="1"/>
  <c r="AI29" i="2"/>
  <c r="D33" i="6" s="1"/>
  <c r="AJ29" i="2"/>
  <c r="AJ66" i="2"/>
  <c r="AI66" i="2"/>
  <c r="D70" i="6" s="1"/>
  <c r="AI34" i="2"/>
  <c r="D38" i="6" s="1"/>
  <c r="AJ34" i="2"/>
  <c r="AI71" i="2"/>
  <c r="D75" i="6" s="1"/>
  <c r="AJ71" i="2"/>
  <c r="AI39" i="2"/>
  <c r="D43" i="6" s="1"/>
  <c r="AJ39" i="2"/>
  <c r="AI23" i="2"/>
  <c r="D27" i="6" s="1"/>
  <c r="AJ23" i="2"/>
  <c r="AI96" i="2"/>
  <c r="D100" i="6" s="1"/>
  <c r="AJ96" i="2"/>
  <c r="AJ72" i="2"/>
  <c r="AI72" i="2"/>
  <c r="D76" i="6" s="1"/>
  <c r="AJ40" i="2"/>
  <c r="AI40" i="2"/>
  <c r="D44" i="6" s="1"/>
  <c r="AI24" i="2"/>
  <c r="D28" i="6" s="1"/>
  <c r="AJ24" i="2"/>
  <c r="AI57" i="2"/>
  <c r="D61" i="6" s="1"/>
  <c r="AJ57" i="2"/>
  <c r="AI25" i="2"/>
  <c r="D29" i="6" s="1"/>
  <c r="AJ25" i="2"/>
  <c r="AJ62" i="2"/>
  <c r="AI62" i="2"/>
  <c r="D66" i="6" s="1"/>
  <c r="AI17" i="2"/>
  <c r="D21" i="6" s="1"/>
  <c r="AJ17" i="2"/>
  <c r="AI67" i="2"/>
  <c r="D71" i="6" s="1"/>
  <c r="AJ67" i="2"/>
  <c r="AI35" i="2"/>
  <c r="D39" i="6" s="1"/>
  <c r="AJ35" i="2"/>
  <c r="AI36" i="2"/>
  <c r="D40" i="6" s="1"/>
  <c r="AJ36" i="2"/>
  <c r="AI49" i="2"/>
  <c r="D53" i="6" s="1"/>
  <c r="AJ49" i="2"/>
  <c r="AI21" i="2"/>
  <c r="D25" i="6" s="1"/>
  <c r="AJ21" i="2"/>
  <c r="AJ58" i="2"/>
  <c r="AI58" i="2"/>
  <c r="D62" i="6" s="1"/>
  <c r="AJ30" i="2"/>
  <c r="AI30" i="2"/>
  <c r="D34" i="6" s="1"/>
  <c r="AJ63" i="2"/>
  <c r="AI63" i="2"/>
  <c r="D67" i="6" s="1"/>
  <c r="AJ31" i="2"/>
  <c r="AI31" i="2"/>
  <c r="D35" i="6" s="1"/>
  <c r="AI105" i="8"/>
  <c r="AI104" i="8"/>
  <c r="AI103" i="8"/>
  <c r="AI102" i="8"/>
  <c r="AI101" i="8"/>
  <c r="AI100" i="8"/>
  <c r="AI99" i="8"/>
  <c r="AI98" i="8"/>
  <c r="AI97" i="8"/>
  <c r="AI96" i="8"/>
  <c r="AI95" i="8"/>
  <c r="AI94" i="8"/>
  <c r="AI93" i="8"/>
  <c r="AI92" i="8"/>
  <c r="AI91" i="8"/>
  <c r="AI90" i="8"/>
  <c r="AI89" i="8"/>
  <c r="AI88" i="8"/>
  <c r="AI87" i="8"/>
  <c r="AI86" i="8"/>
  <c r="AI85" i="8"/>
  <c r="AI84" i="8"/>
  <c r="AI83" i="8"/>
  <c r="AI82" i="8"/>
  <c r="AI81" i="8"/>
  <c r="AI80" i="8"/>
  <c r="AI79" i="8"/>
  <c r="AI78" i="8"/>
  <c r="AI77" i="8"/>
  <c r="AI76" i="8"/>
  <c r="AI75" i="8"/>
  <c r="AI74" i="8"/>
  <c r="AI73" i="8"/>
  <c r="AI72" i="8"/>
  <c r="AI71" i="8"/>
  <c r="AI70" i="8"/>
  <c r="AI69" i="8"/>
  <c r="AI68" i="8"/>
  <c r="AI67" i="8"/>
  <c r="AI66" i="8"/>
  <c r="AI65" i="8"/>
  <c r="AI64" i="8"/>
  <c r="AI63" i="8"/>
  <c r="AI62" i="8"/>
  <c r="AI61" i="8"/>
  <c r="AI60" i="8"/>
  <c r="AI59" i="8"/>
  <c r="AI58" i="8"/>
  <c r="AI57" i="8"/>
  <c r="AI56" i="8"/>
  <c r="AI55" i="8"/>
  <c r="AI54" i="8"/>
  <c r="AI53" i="8"/>
  <c r="AI52" i="8"/>
  <c r="AI51" i="8"/>
  <c r="AI50" i="8"/>
  <c r="AI49" i="8"/>
  <c r="AI48" i="8"/>
  <c r="AI47" i="8"/>
  <c r="AI46" i="8"/>
  <c r="AI45" i="8"/>
  <c r="AI44" i="8"/>
  <c r="AI43" i="8"/>
  <c r="AI42" i="8"/>
  <c r="AI41" i="8"/>
  <c r="AI40" i="8"/>
  <c r="AI39" i="8"/>
  <c r="AI38" i="8"/>
  <c r="AI37" i="8"/>
  <c r="AI36" i="8"/>
  <c r="AI35" i="8"/>
  <c r="AI34" i="8"/>
  <c r="AI33" i="8"/>
  <c r="AI32" i="8"/>
  <c r="AI31" i="8"/>
  <c r="AI30" i="8"/>
  <c r="AI29" i="8"/>
  <c r="AI28" i="8"/>
  <c r="AI27" i="8"/>
  <c r="AI26" i="8"/>
  <c r="AI25" i="8"/>
  <c r="AI24" i="8"/>
  <c r="AI23" i="8"/>
  <c r="AI22" i="8"/>
  <c r="AI21" i="8"/>
  <c r="AI20" i="8"/>
  <c r="AI19" i="8"/>
  <c r="AI18" i="8"/>
  <c r="AI17" i="8"/>
  <c r="AI16" i="8"/>
  <c r="AI15" i="8"/>
  <c r="AI14" i="8"/>
  <c r="AI13" i="8"/>
  <c r="AI12" i="8"/>
  <c r="AI11" i="8"/>
  <c r="AI10" i="8"/>
  <c r="AI9" i="8"/>
  <c r="D108" i="6" l="1"/>
  <c r="Y104" i="2" s="1"/>
  <c r="D107" i="6"/>
  <c r="Y103" i="2" s="1"/>
  <c r="D106" i="6"/>
  <c r="Y102" i="2" s="1"/>
  <c r="D109" i="6"/>
  <c r="Y105" i="2" s="1"/>
  <c r="D111" i="6"/>
  <c r="Y107" i="2" s="1"/>
  <c r="D110" i="6"/>
  <c r="Y106" i="2" s="1"/>
  <c r="Y145" i="2"/>
  <c r="AG149" i="6"/>
  <c r="O149" i="6" s="1"/>
  <c r="AI149" i="6" s="1"/>
  <c r="R149" i="6" s="1"/>
  <c r="T149" i="6" s="1"/>
  <c r="U149" i="6" s="1"/>
  <c r="Y138" i="2"/>
  <c r="AG142" i="6"/>
  <c r="O142" i="6" s="1"/>
  <c r="AI142" i="6" s="1"/>
  <c r="R142" i="6" s="1"/>
  <c r="T142" i="6" s="1"/>
  <c r="U142" i="6" s="1"/>
  <c r="Y148" i="2"/>
  <c r="AG152" i="6"/>
  <c r="O152" i="6" s="1"/>
  <c r="AI152" i="6" s="1"/>
  <c r="R152" i="6" s="1"/>
  <c r="T152" i="6" s="1"/>
  <c r="U152" i="6" s="1"/>
  <c r="Y126" i="2"/>
  <c r="AG130" i="6"/>
  <c r="O130" i="6" s="1"/>
  <c r="AI130" i="6" s="1"/>
  <c r="R130" i="6" s="1"/>
  <c r="T130" i="6" s="1"/>
  <c r="U130" i="6" s="1"/>
  <c r="Y137" i="2"/>
  <c r="AG141" i="6"/>
  <c r="O141" i="6" s="1"/>
  <c r="AI141" i="6" s="1"/>
  <c r="R141" i="6" s="1"/>
  <c r="T141" i="6" s="1"/>
  <c r="U141" i="6" s="1"/>
  <c r="Y176" i="2"/>
  <c r="AG180" i="6"/>
  <c r="O180" i="6" s="1"/>
  <c r="AI180" i="6" s="1"/>
  <c r="R180" i="6" s="1"/>
  <c r="T180" i="6" s="1"/>
  <c r="U180" i="6" s="1"/>
  <c r="Y187" i="2"/>
  <c r="AG191" i="6"/>
  <c r="O191" i="6" s="1"/>
  <c r="AI191" i="6" s="1"/>
  <c r="R191" i="6" s="1"/>
  <c r="T191" i="6" s="1"/>
  <c r="U191" i="6" s="1"/>
  <c r="AG111" i="6"/>
  <c r="O111" i="6" s="1"/>
  <c r="AI111" i="6" s="1"/>
  <c r="R111" i="6" s="1"/>
  <c r="T111" i="6" s="1"/>
  <c r="U111" i="6" s="1"/>
  <c r="Y201" i="2"/>
  <c r="AG205" i="6"/>
  <c r="O205" i="6" s="1"/>
  <c r="AI205" i="6" s="1"/>
  <c r="R205" i="6" s="1"/>
  <c r="T205" i="6" s="1"/>
  <c r="U205" i="6" s="1"/>
  <c r="Y173" i="2"/>
  <c r="AG177" i="6"/>
  <c r="O177" i="6" s="1"/>
  <c r="AI177" i="6" s="1"/>
  <c r="R177" i="6" s="1"/>
  <c r="T177" i="6" s="1"/>
  <c r="U177" i="6" s="1"/>
  <c r="Y186" i="2"/>
  <c r="AG190" i="6"/>
  <c r="O190" i="6" s="1"/>
  <c r="AI190" i="6" s="1"/>
  <c r="R190" i="6" s="1"/>
  <c r="T190" i="6" s="1"/>
  <c r="U190" i="6" s="1"/>
  <c r="Y178" i="2"/>
  <c r="AG182" i="6"/>
  <c r="O182" i="6" s="1"/>
  <c r="AI182" i="6" s="1"/>
  <c r="R182" i="6" s="1"/>
  <c r="T182" i="6" s="1"/>
  <c r="U182" i="6" s="1"/>
  <c r="Y132" i="2"/>
  <c r="AG136" i="6"/>
  <c r="O136" i="6" s="1"/>
  <c r="Y188" i="2"/>
  <c r="AG192" i="6"/>
  <c r="O192" i="6" s="1"/>
  <c r="AG187" i="6"/>
  <c r="O187" i="6" s="1"/>
  <c r="AI187" i="6" s="1"/>
  <c r="R187" i="6" s="1"/>
  <c r="T187" i="6" s="1"/>
  <c r="U187" i="6" s="1"/>
  <c r="Y183" i="2"/>
  <c r="Y121" i="2"/>
  <c r="AG125" i="6"/>
  <c r="O125" i="6" s="1"/>
  <c r="AI125" i="6" s="1"/>
  <c r="R125" i="6" s="1"/>
  <c r="T125" i="6" s="1"/>
  <c r="U125" i="6" s="1"/>
  <c r="Y155" i="2"/>
  <c r="AG159" i="6"/>
  <c r="O159" i="6" s="1"/>
  <c r="Y133" i="2"/>
  <c r="AG137" i="6"/>
  <c r="O137" i="6" s="1"/>
  <c r="AI137" i="6" s="1"/>
  <c r="R137" i="6" s="1"/>
  <c r="T137" i="6" s="1"/>
  <c r="U137" i="6" s="1"/>
  <c r="Y152" i="2"/>
  <c r="AG156" i="6"/>
  <c r="O156" i="6" s="1"/>
  <c r="Y192" i="2"/>
  <c r="AG196" i="6"/>
  <c r="O196" i="6" s="1"/>
  <c r="AI196" i="6" s="1"/>
  <c r="R196" i="6" s="1"/>
  <c r="T196" i="6" s="1"/>
  <c r="U196" i="6" s="1"/>
  <c r="Y142" i="2"/>
  <c r="AG146" i="6"/>
  <c r="O146" i="6" s="1"/>
  <c r="AI146" i="6" s="1"/>
  <c r="R146" i="6" s="1"/>
  <c r="T146" i="6" s="1"/>
  <c r="U146" i="6" s="1"/>
  <c r="Y159" i="2"/>
  <c r="AG163" i="6"/>
  <c r="O163" i="6" s="1"/>
  <c r="AI163" i="6" s="1"/>
  <c r="R163" i="6" s="1"/>
  <c r="T163" i="6" s="1"/>
  <c r="U163" i="6" s="1"/>
  <c r="Y116" i="2"/>
  <c r="AG120" i="6"/>
  <c r="O120" i="6" s="1"/>
  <c r="AI120" i="6" s="1"/>
  <c r="R120" i="6" s="1"/>
  <c r="T120" i="6" s="1"/>
  <c r="U120" i="6" s="1"/>
  <c r="Y151" i="2"/>
  <c r="AG155" i="6"/>
  <c r="O155" i="6" s="1"/>
  <c r="AI155" i="6" s="1"/>
  <c r="R155" i="6" s="1"/>
  <c r="T155" i="6" s="1"/>
  <c r="U155" i="6" s="1"/>
  <c r="Y164" i="2"/>
  <c r="AG168" i="6"/>
  <c r="O168" i="6" s="1"/>
  <c r="Y203" i="2"/>
  <c r="AG207" i="6"/>
  <c r="O207" i="6" s="1"/>
  <c r="AI207" i="6" s="1"/>
  <c r="R207" i="6" s="1"/>
  <c r="T207" i="6" s="1"/>
  <c r="U207" i="6" s="1"/>
  <c r="Y128" i="2"/>
  <c r="AG132" i="6"/>
  <c r="O132" i="6" s="1"/>
  <c r="AI132" i="6" s="1"/>
  <c r="R132" i="6" s="1"/>
  <c r="T132" i="6" s="1"/>
  <c r="U132" i="6" s="1"/>
  <c r="Y179" i="2"/>
  <c r="AG183" i="6"/>
  <c r="O183" i="6" s="1"/>
  <c r="AI183" i="6" s="1"/>
  <c r="R183" i="6" s="1"/>
  <c r="T183" i="6" s="1"/>
  <c r="U183" i="6" s="1"/>
  <c r="Y139" i="2"/>
  <c r="AG143" i="6"/>
  <c r="O143" i="6" s="1"/>
  <c r="AI143" i="6" s="1"/>
  <c r="R143" i="6" s="1"/>
  <c r="T143" i="6" s="1"/>
  <c r="U143" i="6" s="1"/>
  <c r="Y143" i="2"/>
  <c r="AG147" i="6"/>
  <c r="O147" i="6" s="1"/>
  <c r="Y194" i="2"/>
  <c r="AG198" i="6"/>
  <c r="O198" i="6" s="1"/>
  <c r="AI198" i="6" s="1"/>
  <c r="R198" i="6" s="1"/>
  <c r="T198" i="6" s="1"/>
  <c r="U198" i="6" s="1"/>
  <c r="Y127" i="2"/>
  <c r="AG131" i="6"/>
  <c r="O131" i="6" s="1"/>
  <c r="Y125" i="2"/>
  <c r="AG129" i="6"/>
  <c r="O129" i="6" s="1"/>
  <c r="AI129" i="6" s="1"/>
  <c r="R129" i="6" s="1"/>
  <c r="T129" i="6" s="1"/>
  <c r="U129" i="6" s="1"/>
  <c r="Y195" i="2"/>
  <c r="AG199" i="6"/>
  <c r="O199" i="6" s="1"/>
  <c r="AI199" i="6" s="1"/>
  <c r="R199" i="6" s="1"/>
  <c r="T199" i="6" s="1"/>
  <c r="U199" i="6" s="1"/>
  <c r="Y118" i="2"/>
  <c r="AG122" i="6"/>
  <c r="O122" i="6" s="1"/>
  <c r="AI122" i="6" s="1"/>
  <c r="R122" i="6" s="1"/>
  <c r="T122" i="6" s="1"/>
  <c r="U122" i="6" s="1"/>
  <c r="Y180" i="2"/>
  <c r="AG184" i="6"/>
  <c r="O184" i="6" s="1"/>
  <c r="Y184" i="2"/>
  <c r="AG188" i="6"/>
  <c r="O188" i="6" s="1"/>
  <c r="AI188" i="6" s="1"/>
  <c r="R188" i="6" s="1"/>
  <c r="T188" i="6" s="1"/>
  <c r="U188" i="6" s="1"/>
  <c r="Y135" i="2"/>
  <c r="AG139" i="6"/>
  <c r="O139" i="6" s="1"/>
  <c r="AI139" i="6" s="1"/>
  <c r="R139" i="6" s="1"/>
  <c r="T139" i="6" s="1"/>
  <c r="U139" i="6" s="1"/>
  <c r="Y130" i="2"/>
  <c r="AG134" i="6"/>
  <c r="O134" i="6" s="1"/>
  <c r="Y141" i="2"/>
  <c r="AG145" i="6"/>
  <c r="O145" i="6" s="1"/>
  <c r="Y204" i="2"/>
  <c r="AG208" i="6"/>
  <c r="O208" i="6" s="1"/>
  <c r="AI208" i="6" s="1"/>
  <c r="R208" i="6" s="1"/>
  <c r="T208" i="6" s="1"/>
  <c r="U208" i="6" s="1"/>
  <c r="Y200" i="2"/>
  <c r="AG204" i="6"/>
  <c r="O204" i="6" s="1"/>
  <c r="AI204" i="6" s="1"/>
  <c r="R204" i="6" s="1"/>
  <c r="T204" i="6" s="1"/>
  <c r="U204" i="6" s="1"/>
  <c r="Y191" i="2"/>
  <c r="AG195" i="6"/>
  <c r="O195" i="6" s="1"/>
  <c r="AI195" i="6" s="1"/>
  <c r="R195" i="6" s="1"/>
  <c r="T195" i="6" s="1"/>
  <c r="U195" i="6" s="1"/>
  <c r="Y185" i="2"/>
  <c r="AG189" i="6"/>
  <c r="O189" i="6" s="1"/>
  <c r="AI189" i="6" s="1"/>
  <c r="R189" i="6" s="1"/>
  <c r="T189" i="6" s="1"/>
  <c r="U189" i="6" s="1"/>
  <c r="Y154" i="2"/>
  <c r="AG158" i="6"/>
  <c r="O158" i="6" s="1"/>
  <c r="AI158" i="6" s="1"/>
  <c r="R158" i="6" s="1"/>
  <c r="T158" i="6" s="1"/>
  <c r="U158" i="6" s="1"/>
  <c r="Y117" i="2"/>
  <c r="AG121" i="6"/>
  <c r="O121" i="6" s="1"/>
  <c r="AI121" i="6" s="1"/>
  <c r="R121" i="6" s="1"/>
  <c r="T121" i="6" s="1"/>
  <c r="U121" i="6" s="1"/>
  <c r="Y131" i="2"/>
  <c r="AG135" i="6"/>
  <c r="O135" i="6" s="1"/>
  <c r="AI135" i="6" s="1"/>
  <c r="R135" i="6" s="1"/>
  <c r="T135" i="6" s="1"/>
  <c r="U135" i="6" s="1"/>
  <c r="Y160" i="2"/>
  <c r="AG164" i="6"/>
  <c r="O164" i="6" s="1"/>
  <c r="Y146" i="2"/>
  <c r="AG150" i="6"/>
  <c r="O150" i="6" s="1"/>
  <c r="AI150" i="6" s="1"/>
  <c r="R150" i="6" s="1"/>
  <c r="T150" i="6" s="1"/>
  <c r="U150" i="6" s="1"/>
  <c r="Y123" i="2"/>
  <c r="AG127" i="6"/>
  <c r="O127" i="6" s="1"/>
  <c r="Y134" i="2"/>
  <c r="AG138" i="6"/>
  <c r="O138" i="6" s="1"/>
  <c r="AI138" i="6" s="1"/>
  <c r="R138" i="6" s="1"/>
  <c r="T138" i="6" s="1"/>
  <c r="U138" i="6" s="1"/>
  <c r="Y169" i="2"/>
  <c r="AG173" i="6"/>
  <c r="O173" i="6" s="1"/>
  <c r="Y190" i="2"/>
  <c r="AG194" i="6"/>
  <c r="O194" i="6" s="1"/>
  <c r="Y110" i="2"/>
  <c r="AG114" i="6"/>
  <c r="O114" i="6" s="1"/>
  <c r="Y207" i="2"/>
  <c r="AG211" i="6"/>
  <c r="O211" i="6" s="1"/>
  <c r="AI211" i="6" s="1"/>
  <c r="R211" i="6" s="1"/>
  <c r="T211" i="6" s="1"/>
  <c r="U211" i="6" s="1"/>
  <c r="Y172" i="2"/>
  <c r="AG176" i="6"/>
  <c r="O176" i="6" s="1"/>
  <c r="AI176" i="6" s="1"/>
  <c r="R176" i="6" s="1"/>
  <c r="T176" i="6" s="1"/>
  <c r="U176" i="6" s="1"/>
  <c r="Y163" i="2"/>
  <c r="AG167" i="6"/>
  <c r="O167" i="6" s="1"/>
  <c r="AI167" i="6" s="1"/>
  <c r="R167" i="6" s="1"/>
  <c r="T167" i="6" s="1"/>
  <c r="U167" i="6" s="1"/>
  <c r="Y198" i="2"/>
  <c r="AG202" i="6"/>
  <c r="O202" i="6" s="1"/>
  <c r="Y174" i="2"/>
  <c r="AG178" i="6"/>
  <c r="O178" i="6" s="1"/>
  <c r="AI178" i="6" s="1"/>
  <c r="R178" i="6" s="1"/>
  <c r="T178" i="6" s="1"/>
  <c r="U178" i="6" s="1"/>
  <c r="Y120" i="2"/>
  <c r="AG124" i="6"/>
  <c r="O124" i="6" s="1"/>
  <c r="AI124" i="6" s="1"/>
  <c r="R124" i="6" s="1"/>
  <c r="T124" i="6" s="1"/>
  <c r="U124" i="6" s="1"/>
  <c r="Y196" i="2"/>
  <c r="AG200" i="6"/>
  <c r="O200" i="6" s="1"/>
  <c r="Y162" i="2"/>
  <c r="AG166" i="6"/>
  <c r="O166" i="6" s="1"/>
  <c r="AI166" i="6" s="1"/>
  <c r="R166" i="6" s="1"/>
  <c r="T166" i="6" s="1"/>
  <c r="U166" i="6" s="1"/>
  <c r="Y119" i="2"/>
  <c r="AG123" i="6"/>
  <c r="O123" i="6" s="1"/>
  <c r="AI123" i="6" s="1"/>
  <c r="R123" i="6" s="1"/>
  <c r="T123" i="6" s="1"/>
  <c r="U123" i="6" s="1"/>
  <c r="Y170" i="2"/>
  <c r="AG174" i="6"/>
  <c r="O174" i="6" s="1"/>
  <c r="Y144" i="2"/>
  <c r="AG148" i="6"/>
  <c r="O148" i="6" s="1"/>
  <c r="AI148" i="6" s="1"/>
  <c r="R148" i="6" s="1"/>
  <c r="T148" i="6" s="1"/>
  <c r="U148" i="6" s="1"/>
  <c r="Y168" i="2"/>
  <c r="AG172" i="6"/>
  <c r="O172" i="6" s="1"/>
  <c r="AI172" i="6" s="1"/>
  <c r="R172" i="6" s="1"/>
  <c r="T172" i="6" s="1"/>
  <c r="U172" i="6" s="1"/>
  <c r="Y197" i="2"/>
  <c r="AG201" i="6"/>
  <c r="O201" i="6" s="1"/>
  <c r="AI201" i="6" s="1"/>
  <c r="R201" i="6" s="1"/>
  <c r="T201" i="6" s="1"/>
  <c r="U201" i="6" s="1"/>
  <c r="Y122" i="2"/>
  <c r="AG126" i="6"/>
  <c r="O126" i="6" s="1"/>
  <c r="AI126" i="6" s="1"/>
  <c r="R126" i="6" s="1"/>
  <c r="T126" i="6" s="1"/>
  <c r="U126" i="6" s="1"/>
  <c r="Y177" i="2"/>
  <c r="AG181" i="6"/>
  <c r="O181" i="6" s="1"/>
  <c r="AI181" i="6" s="1"/>
  <c r="R181" i="6" s="1"/>
  <c r="T181" i="6" s="1"/>
  <c r="U181" i="6" s="1"/>
  <c r="Y206" i="2"/>
  <c r="AG210" i="6"/>
  <c r="O210" i="6" s="1"/>
  <c r="AI210" i="6" s="1"/>
  <c r="R210" i="6" s="1"/>
  <c r="T210" i="6" s="1"/>
  <c r="U210" i="6" s="1"/>
  <c r="Y193" i="2"/>
  <c r="AG197" i="6"/>
  <c r="O197" i="6" s="1"/>
  <c r="AI197" i="6" s="1"/>
  <c r="R197" i="6" s="1"/>
  <c r="T197" i="6" s="1"/>
  <c r="U197" i="6" s="1"/>
  <c r="Y140" i="2"/>
  <c r="AG144" i="6"/>
  <c r="O144" i="6" s="1"/>
  <c r="AI144" i="6" s="1"/>
  <c r="R144" i="6" s="1"/>
  <c r="T144" i="6" s="1"/>
  <c r="U144" i="6" s="1"/>
  <c r="Y112" i="2"/>
  <c r="AG116" i="6"/>
  <c r="O116" i="6" s="1"/>
  <c r="AI116" i="6" s="1"/>
  <c r="R116" i="6" s="1"/>
  <c r="T116" i="6" s="1"/>
  <c r="U116" i="6" s="1"/>
  <c r="Y189" i="2"/>
  <c r="AG193" i="6"/>
  <c r="O193" i="6" s="1"/>
  <c r="AI193" i="6" s="1"/>
  <c r="R193" i="6" s="1"/>
  <c r="T193" i="6" s="1"/>
  <c r="U193" i="6" s="1"/>
  <c r="Y165" i="2"/>
  <c r="AG169" i="6"/>
  <c r="O169" i="6" s="1"/>
  <c r="AI169" i="6" s="1"/>
  <c r="R169" i="6" s="1"/>
  <c r="T169" i="6" s="1"/>
  <c r="U169" i="6" s="1"/>
  <c r="Y171" i="2"/>
  <c r="AG175" i="6"/>
  <c r="O175" i="6" s="1"/>
  <c r="AI175" i="6" s="1"/>
  <c r="R175" i="6" s="1"/>
  <c r="T175" i="6" s="1"/>
  <c r="U175" i="6" s="1"/>
  <c r="Y199" i="2"/>
  <c r="AG203" i="6"/>
  <c r="O203" i="6" s="1"/>
  <c r="AI203" i="6" s="1"/>
  <c r="R203" i="6" s="1"/>
  <c r="T203" i="6" s="1"/>
  <c r="U203" i="6" s="1"/>
  <c r="Y181" i="2"/>
  <c r="AG185" i="6"/>
  <c r="O185" i="6" s="1"/>
  <c r="AI185" i="6" s="1"/>
  <c r="R185" i="6" s="1"/>
  <c r="T185" i="6" s="1"/>
  <c r="U185" i="6" s="1"/>
  <c r="Y115" i="2"/>
  <c r="AG119" i="6"/>
  <c r="O119" i="6" s="1"/>
  <c r="Y153" i="2"/>
  <c r="AG157" i="6"/>
  <c r="O157" i="6" s="1"/>
  <c r="AI157" i="6" s="1"/>
  <c r="R157" i="6" s="1"/>
  <c r="T157" i="6" s="1"/>
  <c r="U157" i="6" s="1"/>
  <c r="Y114" i="2"/>
  <c r="AG118" i="6"/>
  <c r="O118" i="6" s="1"/>
  <c r="AI118" i="6" s="1"/>
  <c r="R118" i="6" s="1"/>
  <c r="T118" i="6" s="1"/>
  <c r="U118" i="6" s="1"/>
  <c r="Y167" i="2"/>
  <c r="AG171" i="6"/>
  <c r="O171" i="6" s="1"/>
  <c r="Y129" i="2"/>
  <c r="AG133" i="6"/>
  <c r="O133" i="6" s="1"/>
  <c r="AI133" i="6" s="1"/>
  <c r="R133" i="6" s="1"/>
  <c r="T133" i="6" s="1"/>
  <c r="U133" i="6" s="1"/>
  <c r="Y202" i="2"/>
  <c r="AG206" i="6"/>
  <c r="O206" i="6" s="1"/>
  <c r="AI206" i="6" s="1"/>
  <c r="R206" i="6" s="1"/>
  <c r="T206" i="6" s="1"/>
  <c r="U206" i="6" s="1"/>
  <c r="Y157" i="2"/>
  <c r="AG161" i="6"/>
  <c r="O161" i="6" s="1"/>
  <c r="Y166" i="2"/>
  <c r="AG170" i="6"/>
  <c r="O170" i="6" s="1"/>
  <c r="AI170" i="6" s="1"/>
  <c r="R170" i="6" s="1"/>
  <c r="T170" i="6" s="1"/>
  <c r="U170" i="6" s="1"/>
  <c r="Y108" i="2"/>
  <c r="AG112" i="6"/>
  <c r="O112" i="6" s="1"/>
  <c r="AI112" i="6" s="1"/>
  <c r="R112" i="6" s="1"/>
  <c r="T112" i="6" s="1"/>
  <c r="U112" i="6" s="1"/>
  <c r="Y147" i="2"/>
  <c r="AG151" i="6"/>
  <c r="O151" i="6" s="1"/>
  <c r="AI151" i="6" s="1"/>
  <c r="R151" i="6" s="1"/>
  <c r="T151" i="6" s="1"/>
  <c r="U151" i="6" s="1"/>
  <c r="Y158" i="2"/>
  <c r="AG162" i="6"/>
  <c r="O162" i="6" s="1"/>
  <c r="AI162" i="6" s="1"/>
  <c r="R162" i="6" s="1"/>
  <c r="T162" i="6" s="1"/>
  <c r="U162" i="6" s="1"/>
  <c r="Y156" i="2"/>
  <c r="AG160" i="6"/>
  <c r="O160" i="6" s="1"/>
  <c r="Y136" i="2"/>
  <c r="AG140" i="6"/>
  <c r="O140" i="6" s="1"/>
  <c r="AI140" i="6" s="1"/>
  <c r="R140" i="6" s="1"/>
  <c r="T140" i="6" s="1"/>
  <c r="U140" i="6" s="1"/>
  <c r="Y111" i="2"/>
  <c r="AG115" i="6"/>
  <c r="O115" i="6" s="1"/>
  <c r="Y149" i="2"/>
  <c r="AG153" i="6"/>
  <c r="O153" i="6" s="1"/>
  <c r="AI153" i="6" s="1"/>
  <c r="R153" i="6" s="1"/>
  <c r="T153" i="6" s="1"/>
  <c r="U153" i="6" s="1"/>
  <c r="Y109" i="2"/>
  <c r="AG113" i="6"/>
  <c r="O113" i="6" s="1"/>
  <c r="AI113" i="6" s="1"/>
  <c r="R113" i="6" s="1"/>
  <c r="T113" i="6" s="1"/>
  <c r="U113" i="6" s="1"/>
  <c r="Y182" i="2"/>
  <c r="AG186" i="6"/>
  <c r="O186" i="6" s="1"/>
  <c r="AI186" i="6" s="1"/>
  <c r="R186" i="6" s="1"/>
  <c r="T186" i="6" s="1"/>
  <c r="U186" i="6" s="1"/>
  <c r="Y150" i="2"/>
  <c r="AG154" i="6"/>
  <c r="O154" i="6" s="1"/>
  <c r="Y113" i="2"/>
  <c r="AG117" i="6"/>
  <c r="O117" i="6" s="1"/>
  <c r="AI117" i="6" s="1"/>
  <c r="R117" i="6" s="1"/>
  <c r="T117" i="6" s="1"/>
  <c r="U117" i="6" s="1"/>
  <c r="Y175" i="2"/>
  <c r="AG179" i="6"/>
  <c r="O179" i="6" s="1"/>
  <c r="AI179" i="6" s="1"/>
  <c r="R179" i="6" s="1"/>
  <c r="T179" i="6" s="1"/>
  <c r="U179" i="6" s="1"/>
  <c r="Y124" i="2"/>
  <c r="AG128" i="6"/>
  <c r="O128" i="6" s="1"/>
  <c r="AI128" i="6" s="1"/>
  <c r="R128" i="6" s="1"/>
  <c r="T128" i="6" s="1"/>
  <c r="U128" i="6" s="1"/>
  <c r="Y161" i="2"/>
  <c r="AG165" i="6"/>
  <c r="O165" i="6" s="1"/>
  <c r="AI165" i="6" s="1"/>
  <c r="R165" i="6" s="1"/>
  <c r="T165" i="6" s="1"/>
  <c r="U165" i="6" s="1"/>
  <c r="Y205" i="2"/>
  <c r="AG209" i="6"/>
  <c r="O209" i="6" s="1"/>
  <c r="AI209" i="6" s="1"/>
  <c r="R209" i="6" s="1"/>
  <c r="T209" i="6" s="1"/>
  <c r="U209" i="6" s="1"/>
  <c r="AI7" i="8"/>
  <c r="F8" i="6" s="1"/>
  <c r="AI13" i="2"/>
  <c r="D17" i="6" s="1"/>
  <c r="AH14" i="2"/>
  <c r="AI14" i="2" s="1"/>
  <c r="D18" i="6" s="1"/>
  <c r="AJ13" i="2"/>
  <c r="AI12" i="2"/>
  <c r="D16" i="6" s="1"/>
  <c r="AH10" i="2"/>
  <c r="AI10" i="2" s="1"/>
  <c r="D14" i="6" s="1"/>
  <c r="AJ12" i="2"/>
  <c r="AI11" i="2"/>
  <c r="D15" i="6" s="1"/>
  <c r="Y53" i="2"/>
  <c r="Y91" i="2"/>
  <c r="Y49" i="2"/>
  <c r="Y39" i="2"/>
  <c r="Y48" i="2"/>
  <c r="Y84" i="2"/>
  <c r="Y100" i="2"/>
  <c r="Y98" i="2"/>
  <c r="Y58" i="2"/>
  <c r="Y72" i="2"/>
  <c r="Y37" i="2"/>
  <c r="Y38" i="2"/>
  <c r="Y88" i="2"/>
  <c r="Y101" i="2"/>
  <c r="Y86" i="2"/>
  <c r="Y73" i="2"/>
  <c r="Y83" i="2"/>
  <c r="Y76" i="2"/>
  <c r="Y27" i="2"/>
  <c r="Y28" i="2"/>
  <c r="Y87" i="2"/>
  <c r="Y26" i="2"/>
  <c r="Y64" i="2"/>
  <c r="Y36" i="2"/>
  <c r="Y71" i="2"/>
  <c r="Y44" i="2"/>
  <c r="Y70" i="2"/>
  <c r="Y47" i="2"/>
  <c r="Y69" i="2"/>
  <c r="Y46" i="2"/>
  <c r="Y55" i="2"/>
  <c r="Y95" i="2"/>
  <c r="Y54" i="2"/>
  <c r="Y61" i="2"/>
  <c r="Y67" i="2"/>
  <c r="Y29" i="2"/>
  <c r="Y94" i="2"/>
  <c r="Y31" i="2"/>
  <c r="Y62" i="2"/>
  <c r="AH8" i="2"/>
  <c r="AJ8" i="2" s="1"/>
  <c r="Y93" i="2"/>
  <c r="Y65" i="2"/>
  <c r="Y52" i="2"/>
  <c r="Y56" i="2"/>
  <c r="Y33" i="2"/>
  <c r="Y19" i="2"/>
  <c r="Y68" i="2"/>
  <c r="Y45" i="2"/>
  <c r="Y97" i="2"/>
  <c r="Y40" i="2"/>
  <c r="Y96" i="2"/>
  <c r="Y85" i="2"/>
  <c r="Y30" i="2"/>
  <c r="Y75" i="2"/>
  <c r="Y21" i="2"/>
  <c r="Y80" i="2"/>
  <c r="Y79" i="2"/>
  <c r="Y22" i="2"/>
  <c r="Y63" i="2"/>
  <c r="Y66" i="2"/>
  <c r="Y77" i="2"/>
  <c r="Y43" i="2"/>
  <c r="Y74" i="2"/>
  <c r="Y42" i="2"/>
  <c r="Y92" i="2"/>
  <c r="Y60" i="2"/>
  <c r="Y20" i="2"/>
  <c r="Y57" i="2"/>
  <c r="Y34" i="2"/>
  <c r="Y90" i="2"/>
  <c r="Y78" i="2"/>
  <c r="Y18" i="2"/>
  <c r="Y35" i="2"/>
  <c r="Y25" i="2"/>
  <c r="Y24" i="2"/>
  <c r="Y23" i="2"/>
  <c r="Y81" i="2"/>
  <c r="Y82" i="2"/>
  <c r="Y50" i="2"/>
  <c r="Y32" i="2"/>
  <c r="Y51" i="2"/>
  <c r="Y41" i="2"/>
  <c r="Y89" i="2"/>
  <c r="Y59" i="2"/>
  <c r="Y99" i="2"/>
  <c r="AJ9" i="2"/>
  <c r="AI9" i="2"/>
  <c r="D13" i="6" s="1"/>
  <c r="AH160" i="6" l="1"/>
  <c r="P160" i="6" s="1"/>
  <c r="AL160" i="6"/>
  <c r="S160" i="6" s="1"/>
  <c r="AN160" i="6" s="1"/>
  <c r="AJ160" i="6"/>
  <c r="Q160" i="6" s="1"/>
  <c r="AJ119" i="6"/>
  <c r="Q119" i="6" s="1"/>
  <c r="AL119" i="6"/>
  <c r="S119" i="6" s="1"/>
  <c r="AN119" i="6" s="1"/>
  <c r="AH119" i="6"/>
  <c r="P119" i="6" s="1"/>
  <c r="AL173" i="6"/>
  <c r="S173" i="6" s="1"/>
  <c r="AN173" i="6" s="1"/>
  <c r="AH173" i="6"/>
  <c r="P173" i="6" s="1"/>
  <c r="AJ173" i="6"/>
  <c r="Q173" i="6" s="1"/>
  <c r="AJ184" i="6"/>
  <c r="Q184" i="6" s="1"/>
  <c r="AH184" i="6"/>
  <c r="P184" i="6" s="1"/>
  <c r="AL184" i="6"/>
  <c r="S184" i="6" s="1"/>
  <c r="AN184" i="6" s="1"/>
  <c r="AH147" i="6"/>
  <c r="P147" i="6" s="1"/>
  <c r="AL147" i="6"/>
  <c r="S147" i="6" s="1"/>
  <c r="AN147" i="6" s="1"/>
  <c r="AJ147" i="6"/>
  <c r="Q147" i="6" s="1"/>
  <c r="AJ168" i="6"/>
  <c r="Q168" i="6" s="1"/>
  <c r="AL168" i="6"/>
  <c r="S168" i="6" s="1"/>
  <c r="AN168" i="6" s="1"/>
  <c r="AH168" i="6"/>
  <c r="P168" i="6" s="1"/>
  <c r="AH192" i="6"/>
  <c r="P192" i="6" s="1"/>
  <c r="AL192" i="6"/>
  <c r="S192" i="6" s="1"/>
  <c r="AN192" i="6" s="1"/>
  <c r="AJ192" i="6"/>
  <c r="Q192" i="6" s="1"/>
  <c r="AL179" i="6"/>
  <c r="S179" i="6" s="1"/>
  <c r="AN179" i="6" s="1"/>
  <c r="AH179" i="6"/>
  <c r="P179" i="6" s="1"/>
  <c r="AJ179" i="6"/>
  <c r="Q179" i="6" s="1"/>
  <c r="AJ186" i="6"/>
  <c r="Q186" i="6" s="1"/>
  <c r="AL186" i="6"/>
  <c r="S186" i="6" s="1"/>
  <c r="AN186" i="6" s="1"/>
  <c r="AH186" i="6"/>
  <c r="P186" i="6" s="1"/>
  <c r="AI119" i="6"/>
  <c r="R119" i="6" s="1"/>
  <c r="T119" i="6" s="1"/>
  <c r="U119" i="6" s="1"/>
  <c r="AJ175" i="6"/>
  <c r="Q175" i="6" s="1"/>
  <c r="AH175" i="6"/>
  <c r="P175" i="6" s="1"/>
  <c r="AL175" i="6"/>
  <c r="S175" i="6" s="1"/>
  <c r="AN175" i="6" s="1"/>
  <c r="AJ197" i="6"/>
  <c r="Q197" i="6" s="1"/>
  <c r="AL197" i="6"/>
  <c r="S197" i="6" s="1"/>
  <c r="AN197" i="6" s="1"/>
  <c r="AH197" i="6"/>
  <c r="P197" i="6" s="1"/>
  <c r="AH126" i="6"/>
  <c r="P126" i="6" s="1"/>
  <c r="AJ126" i="6"/>
  <c r="Q126" i="6" s="1"/>
  <c r="AL126" i="6"/>
  <c r="S126" i="6" s="1"/>
  <c r="AN126" i="6" s="1"/>
  <c r="AL123" i="6"/>
  <c r="S123" i="6" s="1"/>
  <c r="AN123" i="6" s="1"/>
  <c r="AH123" i="6"/>
  <c r="P123" i="6" s="1"/>
  <c r="AJ123" i="6"/>
  <c r="Q123" i="6" s="1"/>
  <c r="AH124" i="6"/>
  <c r="P124" i="6" s="1"/>
  <c r="AL124" i="6"/>
  <c r="S124" i="6" s="1"/>
  <c r="AN124" i="6" s="1"/>
  <c r="AJ124" i="6"/>
  <c r="Q124" i="6" s="1"/>
  <c r="AH211" i="6"/>
  <c r="P211" i="6" s="1"/>
  <c r="AJ211" i="6"/>
  <c r="Q211" i="6" s="1"/>
  <c r="AL211" i="6"/>
  <c r="S211" i="6" s="1"/>
  <c r="AN211" i="6" s="1"/>
  <c r="AI173" i="6"/>
  <c r="R173" i="6" s="1"/>
  <c r="T173" i="6" s="1"/>
  <c r="U173" i="6" s="1"/>
  <c r="AJ150" i="6"/>
  <c r="Q150" i="6" s="1"/>
  <c r="AL150" i="6"/>
  <c r="S150" i="6" s="1"/>
  <c r="AN150" i="6" s="1"/>
  <c r="AH150" i="6"/>
  <c r="P150" i="6" s="1"/>
  <c r="AJ121" i="6"/>
  <c r="Q121" i="6" s="1"/>
  <c r="AH121" i="6"/>
  <c r="P121" i="6" s="1"/>
  <c r="AL121" i="6"/>
  <c r="S121" i="6" s="1"/>
  <c r="AN121" i="6" s="1"/>
  <c r="AJ208" i="6"/>
  <c r="Q208" i="6" s="1"/>
  <c r="AH208" i="6"/>
  <c r="P208" i="6" s="1"/>
  <c r="AL208" i="6"/>
  <c r="S208" i="6" s="1"/>
  <c r="AN208" i="6" s="1"/>
  <c r="AH129" i="6"/>
  <c r="P129" i="6" s="1"/>
  <c r="AJ129" i="6"/>
  <c r="Q129" i="6" s="1"/>
  <c r="AL129" i="6"/>
  <c r="S129" i="6" s="1"/>
  <c r="AN129" i="6" s="1"/>
  <c r="AI147" i="6"/>
  <c r="R147" i="6" s="1"/>
  <c r="T147" i="6" s="1"/>
  <c r="U147" i="6" s="1"/>
  <c r="AH163" i="6"/>
  <c r="P163" i="6" s="1"/>
  <c r="AL163" i="6"/>
  <c r="S163" i="6" s="1"/>
  <c r="AN163" i="6" s="1"/>
  <c r="AJ163" i="6"/>
  <c r="Q163" i="6" s="1"/>
  <c r="AI156" i="6"/>
  <c r="R156" i="6" s="1"/>
  <c r="T156" i="6" s="1"/>
  <c r="U156" i="6" s="1"/>
  <c r="AL156" i="6"/>
  <c r="S156" i="6" s="1"/>
  <c r="AN156" i="6" s="1"/>
  <c r="AH156" i="6"/>
  <c r="P156" i="6" s="1"/>
  <c r="AJ156" i="6"/>
  <c r="Q156" i="6" s="1"/>
  <c r="AJ125" i="6"/>
  <c r="Q125" i="6" s="1"/>
  <c r="AH125" i="6"/>
  <c r="P125" i="6" s="1"/>
  <c r="AL125" i="6"/>
  <c r="S125" i="6" s="1"/>
  <c r="AN125" i="6" s="1"/>
  <c r="AL190" i="6"/>
  <c r="S190" i="6" s="1"/>
  <c r="AN190" i="6" s="1"/>
  <c r="AH190" i="6"/>
  <c r="P190" i="6" s="1"/>
  <c r="AJ190" i="6"/>
  <c r="Q190" i="6" s="1"/>
  <c r="AH111" i="6"/>
  <c r="P111" i="6" s="1"/>
  <c r="AJ111" i="6"/>
  <c r="Q111" i="6" s="1"/>
  <c r="AL111" i="6"/>
  <c r="S111" i="6" s="1"/>
  <c r="AN111" i="6" s="1"/>
  <c r="AH141" i="6"/>
  <c r="P141" i="6" s="1"/>
  <c r="AJ141" i="6"/>
  <c r="Q141" i="6" s="1"/>
  <c r="AL141" i="6"/>
  <c r="S141" i="6" s="1"/>
  <c r="AN141" i="6" s="1"/>
  <c r="AL171" i="6"/>
  <c r="S171" i="6" s="1"/>
  <c r="AN171" i="6" s="1"/>
  <c r="AH171" i="6"/>
  <c r="P171" i="6" s="1"/>
  <c r="AJ171" i="6"/>
  <c r="Q171" i="6" s="1"/>
  <c r="AI115" i="6"/>
  <c r="R115" i="6" s="1"/>
  <c r="T115" i="6" s="1"/>
  <c r="U115" i="6" s="1"/>
  <c r="AJ115" i="6"/>
  <c r="Q115" i="6" s="1"/>
  <c r="AH115" i="6"/>
  <c r="P115" i="6" s="1"/>
  <c r="AL115" i="6"/>
  <c r="S115" i="6" s="1"/>
  <c r="AN115" i="6" s="1"/>
  <c r="AL139" i="6"/>
  <c r="S139" i="6" s="1"/>
  <c r="AN139" i="6" s="1"/>
  <c r="AH139" i="6"/>
  <c r="P139" i="6" s="1"/>
  <c r="AJ139" i="6"/>
  <c r="Q139" i="6" s="1"/>
  <c r="AL136" i="6"/>
  <c r="S136" i="6" s="1"/>
  <c r="AN136" i="6" s="1"/>
  <c r="AH136" i="6"/>
  <c r="P136" i="6" s="1"/>
  <c r="AJ136" i="6"/>
  <c r="Q136" i="6" s="1"/>
  <c r="AH162" i="6"/>
  <c r="P162" i="6" s="1"/>
  <c r="AL162" i="6"/>
  <c r="S162" i="6" s="1"/>
  <c r="AN162" i="6" s="1"/>
  <c r="AJ162" i="6"/>
  <c r="Q162" i="6" s="1"/>
  <c r="AJ118" i="6"/>
  <c r="Q118" i="6" s="1"/>
  <c r="AL118" i="6"/>
  <c r="S118" i="6" s="1"/>
  <c r="AN118" i="6" s="1"/>
  <c r="AH118" i="6"/>
  <c r="P118" i="6" s="1"/>
  <c r="AH210" i="6"/>
  <c r="P210" i="6" s="1"/>
  <c r="AJ210" i="6"/>
  <c r="Q210" i="6" s="1"/>
  <c r="AL210" i="6"/>
  <c r="S210" i="6" s="1"/>
  <c r="AN210" i="6" s="1"/>
  <c r="AJ114" i="6"/>
  <c r="Q114" i="6" s="1"/>
  <c r="AL114" i="6"/>
  <c r="S114" i="6" s="1"/>
  <c r="AN114" i="6" s="1"/>
  <c r="AH114" i="6"/>
  <c r="P114" i="6" s="1"/>
  <c r="AL145" i="6"/>
  <c r="S145" i="6" s="1"/>
  <c r="AN145" i="6" s="1"/>
  <c r="AH145" i="6"/>
  <c r="P145" i="6" s="1"/>
  <c r="AJ145" i="6"/>
  <c r="Q145" i="6" s="1"/>
  <c r="AJ122" i="6"/>
  <c r="Q122" i="6" s="1"/>
  <c r="AH122" i="6"/>
  <c r="P122" i="6" s="1"/>
  <c r="AL122" i="6"/>
  <c r="S122" i="6" s="1"/>
  <c r="AN122" i="6" s="1"/>
  <c r="AI131" i="6"/>
  <c r="R131" i="6" s="1"/>
  <c r="T131" i="6" s="1"/>
  <c r="U131" i="6" s="1"/>
  <c r="AH131" i="6"/>
  <c r="P131" i="6" s="1"/>
  <c r="AL131" i="6"/>
  <c r="S131" i="6" s="1"/>
  <c r="AN131" i="6" s="1"/>
  <c r="AJ131" i="6"/>
  <c r="Q131" i="6" s="1"/>
  <c r="AI136" i="6"/>
  <c r="R136" i="6" s="1"/>
  <c r="T136" i="6" s="1"/>
  <c r="U136" i="6" s="1"/>
  <c r="AJ142" i="6"/>
  <c r="Q142" i="6" s="1"/>
  <c r="AL142" i="6"/>
  <c r="S142" i="6" s="1"/>
  <c r="AN142" i="6" s="1"/>
  <c r="AH142" i="6"/>
  <c r="P142" i="6" s="1"/>
  <c r="AH202" i="6"/>
  <c r="P202" i="6" s="1"/>
  <c r="AL202" i="6"/>
  <c r="S202" i="6" s="1"/>
  <c r="AN202" i="6" s="1"/>
  <c r="AJ202" i="6"/>
  <c r="Q202" i="6" s="1"/>
  <c r="AJ206" i="6"/>
  <c r="Q206" i="6" s="1"/>
  <c r="AL206" i="6"/>
  <c r="S206" i="6" s="1"/>
  <c r="AN206" i="6" s="1"/>
  <c r="AH206" i="6"/>
  <c r="P206" i="6" s="1"/>
  <c r="AH116" i="6"/>
  <c r="P116" i="6" s="1"/>
  <c r="AL116" i="6"/>
  <c r="S116" i="6" s="1"/>
  <c r="AN116" i="6" s="1"/>
  <c r="AJ116" i="6"/>
  <c r="Q116" i="6" s="1"/>
  <c r="AJ167" i="6"/>
  <c r="Q167" i="6" s="1"/>
  <c r="AL167" i="6"/>
  <c r="S167" i="6" s="1"/>
  <c r="AN167" i="6" s="1"/>
  <c r="AH167" i="6"/>
  <c r="P167" i="6" s="1"/>
  <c r="AL195" i="6"/>
  <c r="S195" i="6" s="1"/>
  <c r="AN195" i="6" s="1"/>
  <c r="AH195" i="6"/>
  <c r="P195" i="6" s="1"/>
  <c r="AJ195" i="6"/>
  <c r="Q195" i="6" s="1"/>
  <c r="AJ155" i="6"/>
  <c r="Q155" i="6" s="1"/>
  <c r="AL155" i="6"/>
  <c r="S155" i="6" s="1"/>
  <c r="AN155" i="6" s="1"/>
  <c r="AH155" i="6"/>
  <c r="P155" i="6" s="1"/>
  <c r="AJ117" i="6"/>
  <c r="Q117" i="6" s="1"/>
  <c r="AL117" i="6"/>
  <c r="S117" i="6" s="1"/>
  <c r="AN117" i="6" s="1"/>
  <c r="AH117" i="6"/>
  <c r="P117" i="6" s="1"/>
  <c r="AH140" i="6"/>
  <c r="P140" i="6" s="1"/>
  <c r="AJ140" i="6"/>
  <c r="Q140" i="6" s="1"/>
  <c r="AL140" i="6"/>
  <c r="S140" i="6" s="1"/>
  <c r="AN140" i="6" s="1"/>
  <c r="AH170" i="6"/>
  <c r="P170" i="6" s="1"/>
  <c r="AJ170" i="6"/>
  <c r="Q170" i="6" s="1"/>
  <c r="AL170" i="6"/>
  <c r="S170" i="6" s="1"/>
  <c r="AN170" i="6" s="1"/>
  <c r="AJ185" i="6"/>
  <c r="Q185" i="6" s="1"/>
  <c r="AH185" i="6"/>
  <c r="P185" i="6" s="1"/>
  <c r="AL185" i="6"/>
  <c r="S185" i="6" s="1"/>
  <c r="AN185" i="6" s="1"/>
  <c r="AL169" i="6"/>
  <c r="S169" i="6" s="1"/>
  <c r="AN169" i="6" s="1"/>
  <c r="AJ169" i="6"/>
  <c r="Q169" i="6" s="1"/>
  <c r="AH169" i="6"/>
  <c r="P169" i="6" s="1"/>
  <c r="AL201" i="6"/>
  <c r="S201" i="6" s="1"/>
  <c r="AN201" i="6" s="1"/>
  <c r="AH201" i="6"/>
  <c r="P201" i="6" s="1"/>
  <c r="AJ201" i="6"/>
  <c r="Q201" i="6" s="1"/>
  <c r="AH166" i="6"/>
  <c r="P166" i="6" s="1"/>
  <c r="AJ166" i="6"/>
  <c r="Q166" i="6" s="1"/>
  <c r="AL166" i="6"/>
  <c r="S166" i="6" s="1"/>
  <c r="AN166" i="6" s="1"/>
  <c r="AJ178" i="6"/>
  <c r="Q178" i="6" s="1"/>
  <c r="AH178" i="6"/>
  <c r="P178" i="6" s="1"/>
  <c r="AL178" i="6"/>
  <c r="S178" i="6" s="1"/>
  <c r="AN178" i="6" s="1"/>
  <c r="AI114" i="6"/>
  <c r="R114" i="6" s="1"/>
  <c r="T114" i="6" s="1"/>
  <c r="U114" i="6" s="1"/>
  <c r="AJ138" i="6"/>
  <c r="Q138" i="6" s="1"/>
  <c r="AH138" i="6"/>
  <c r="P138" i="6" s="1"/>
  <c r="AL138" i="6"/>
  <c r="S138" i="6" s="1"/>
  <c r="AN138" i="6" s="1"/>
  <c r="AI164" i="6"/>
  <c r="R164" i="6" s="1"/>
  <c r="T164" i="6" s="1"/>
  <c r="U164" i="6" s="1"/>
  <c r="AH164" i="6"/>
  <c r="P164" i="6" s="1"/>
  <c r="AL164" i="6"/>
  <c r="S164" i="6" s="1"/>
  <c r="AN164" i="6" s="1"/>
  <c r="AJ164" i="6"/>
  <c r="Q164" i="6" s="1"/>
  <c r="AI145" i="6"/>
  <c r="R145" i="6" s="1"/>
  <c r="T145" i="6" s="1"/>
  <c r="U145" i="6" s="1"/>
  <c r="AJ143" i="6"/>
  <c r="Q143" i="6" s="1"/>
  <c r="AH143" i="6"/>
  <c r="P143" i="6" s="1"/>
  <c r="AL143" i="6"/>
  <c r="S143" i="6" s="1"/>
  <c r="AN143" i="6" s="1"/>
  <c r="AJ146" i="6"/>
  <c r="Q146" i="6" s="1"/>
  <c r="AH146" i="6"/>
  <c r="P146" i="6" s="1"/>
  <c r="AL146" i="6"/>
  <c r="S146" i="6" s="1"/>
  <c r="AN146" i="6" s="1"/>
  <c r="AJ137" i="6"/>
  <c r="Q137" i="6" s="1"/>
  <c r="AH137" i="6"/>
  <c r="P137" i="6" s="1"/>
  <c r="AL137" i="6"/>
  <c r="S137" i="6" s="1"/>
  <c r="AN137" i="6" s="1"/>
  <c r="AL177" i="6"/>
  <c r="S177" i="6" s="1"/>
  <c r="AN177" i="6" s="1"/>
  <c r="AH177" i="6"/>
  <c r="P177" i="6" s="1"/>
  <c r="AJ177" i="6"/>
  <c r="Q177" i="6" s="1"/>
  <c r="AL191" i="6"/>
  <c r="S191" i="6" s="1"/>
  <c r="AN191" i="6" s="1"/>
  <c r="AH191" i="6"/>
  <c r="P191" i="6" s="1"/>
  <c r="AJ191" i="6"/>
  <c r="Q191" i="6" s="1"/>
  <c r="AJ133" i="6"/>
  <c r="Q133" i="6" s="1"/>
  <c r="AH133" i="6"/>
  <c r="P133" i="6" s="1"/>
  <c r="AL133" i="6"/>
  <c r="S133" i="6" s="1"/>
  <c r="AN133" i="6" s="1"/>
  <c r="AL174" i="6"/>
  <c r="S174" i="6" s="1"/>
  <c r="AN174" i="6" s="1"/>
  <c r="AH174" i="6"/>
  <c r="P174" i="6" s="1"/>
  <c r="AJ174" i="6"/>
  <c r="Q174" i="6" s="1"/>
  <c r="AJ158" i="6"/>
  <c r="Q158" i="6" s="1"/>
  <c r="AL158" i="6"/>
  <c r="S158" i="6" s="1"/>
  <c r="AN158" i="6" s="1"/>
  <c r="AH158" i="6"/>
  <c r="P158" i="6" s="1"/>
  <c r="AH188" i="6"/>
  <c r="P188" i="6" s="1"/>
  <c r="AL188" i="6"/>
  <c r="S188" i="6" s="1"/>
  <c r="AN188" i="6" s="1"/>
  <c r="AJ188" i="6"/>
  <c r="Q188" i="6" s="1"/>
  <c r="AL207" i="6"/>
  <c r="S207" i="6" s="1"/>
  <c r="AN207" i="6" s="1"/>
  <c r="AH207" i="6"/>
  <c r="P207" i="6" s="1"/>
  <c r="AJ207" i="6"/>
  <c r="Q207" i="6" s="1"/>
  <c r="AJ130" i="6"/>
  <c r="Q130" i="6" s="1"/>
  <c r="AL130" i="6"/>
  <c r="S130" i="6" s="1"/>
  <c r="AN130" i="6" s="1"/>
  <c r="AH130" i="6"/>
  <c r="P130" i="6" s="1"/>
  <c r="AH112" i="6"/>
  <c r="P112" i="6" s="1"/>
  <c r="AL112" i="6"/>
  <c r="S112" i="6" s="1"/>
  <c r="AN112" i="6" s="1"/>
  <c r="AJ112" i="6"/>
  <c r="Q112" i="6" s="1"/>
  <c r="AL132" i="6"/>
  <c r="S132" i="6" s="1"/>
  <c r="AN132" i="6" s="1"/>
  <c r="AJ132" i="6"/>
  <c r="Q132" i="6" s="1"/>
  <c r="AH132" i="6"/>
  <c r="P132" i="6" s="1"/>
  <c r="AJ113" i="6"/>
  <c r="Q113" i="6" s="1"/>
  <c r="AL113" i="6"/>
  <c r="S113" i="6" s="1"/>
  <c r="AN113" i="6" s="1"/>
  <c r="AH113" i="6"/>
  <c r="P113" i="6" s="1"/>
  <c r="AL128" i="6"/>
  <c r="S128" i="6" s="1"/>
  <c r="AN128" i="6" s="1"/>
  <c r="AH128" i="6"/>
  <c r="P128" i="6" s="1"/>
  <c r="AJ128" i="6"/>
  <c r="Q128" i="6" s="1"/>
  <c r="AH154" i="6"/>
  <c r="P154" i="6" s="1"/>
  <c r="AJ154" i="6"/>
  <c r="Q154" i="6" s="1"/>
  <c r="AL154" i="6"/>
  <c r="S154" i="6" s="1"/>
  <c r="AN154" i="6" s="1"/>
  <c r="AJ151" i="6"/>
  <c r="Q151" i="6" s="1"/>
  <c r="AH151" i="6"/>
  <c r="P151" i="6" s="1"/>
  <c r="AL151" i="6"/>
  <c r="S151" i="6" s="1"/>
  <c r="AN151" i="6" s="1"/>
  <c r="AH161" i="6"/>
  <c r="P161" i="6" s="1"/>
  <c r="AL161" i="6"/>
  <c r="S161" i="6" s="1"/>
  <c r="AN161" i="6" s="1"/>
  <c r="AJ161" i="6"/>
  <c r="Q161" i="6" s="1"/>
  <c r="AJ157" i="6"/>
  <c r="Q157" i="6" s="1"/>
  <c r="AH157" i="6"/>
  <c r="P157" i="6" s="1"/>
  <c r="AL157" i="6"/>
  <c r="S157" i="6" s="1"/>
  <c r="AN157" i="6" s="1"/>
  <c r="AH144" i="6"/>
  <c r="P144" i="6" s="1"/>
  <c r="AJ144" i="6"/>
  <c r="Q144" i="6" s="1"/>
  <c r="AL144" i="6"/>
  <c r="S144" i="6" s="1"/>
  <c r="AN144" i="6" s="1"/>
  <c r="AI174" i="6"/>
  <c r="R174" i="6" s="1"/>
  <c r="T174" i="6" s="1"/>
  <c r="U174" i="6" s="1"/>
  <c r="AJ200" i="6"/>
  <c r="Q200" i="6" s="1"/>
  <c r="AH200" i="6"/>
  <c r="P200" i="6" s="1"/>
  <c r="AL200" i="6"/>
  <c r="S200" i="6" s="1"/>
  <c r="AN200" i="6" s="1"/>
  <c r="AJ176" i="6"/>
  <c r="Q176" i="6" s="1"/>
  <c r="AH176" i="6"/>
  <c r="P176" i="6" s="1"/>
  <c r="AL176" i="6"/>
  <c r="S176" i="6" s="1"/>
  <c r="AN176" i="6" s="1"/>
  <c r="AI194" i="6"/>
  <c r="R194" i="6" s="1"/>
  <c r="T194" i="6" s="1"/>
  <c r="U194" i="6" s="1"/>
  <c r="AL194" i="6"/>
  <c r="S194" i="6" s="1"/>
  <c r="AN194" i="6" s="1"/>
  <c r="AH194" i="6"/>
  <c r="P194" i="6" s="1"/>
  <c r="AJ194" i="6"/>
  <c r="Q194" i="6" s="1"/>
  <c r="AJ127" i="6"/>
  <c r="Q127" i="6" s="1"/>
  <c r="AH127" i="6"/>
  <c r="P127" i="6" s="1"/>
  <c r="AL127" i="6"/>
  <c r="S127" i="6" s="1"/>
  <c r="AN127" i="6" s="1"/>
  <c r="AJ204" i="6"/>
  <c r="Q204" i="6" s="1"/>
  <c r="AH204" i="6"/>
  <c r="P204" i="6" s="1"/>
  <c r="AL204" i="6"/>
  <c r="S204" i="6" s="1"/>
  <c r="AN204" i="6" s="1"/>
  <c r="AJ134" i="6"/>
  <c r="Q134" i="6" s="1"/>
  <c r="AH134" i="6"/>
  <c r="P134" i="6" s="1"/>
  <c r="AL134" i="6"/>
  <c r="S134" i="6" s="1"/>
  <c r="AN134" i="6" s="1"/>
  <c r="AJ199" i="6"/>
  <c r="Q199" i="6" s="1"/>
  <c r="AL199" i="6"/>
  <c r="S199" i="6" s="1"/>
  <c r="AN199" i="6" s="1"/>
  <c r="AH199" i="6"/>
  <c r="P199" i="6" s="1"/>
  <c r="AJ198" i="6"/>
  <c r="Q198" i="6" s="1"/>
  <c r="AL198" i="6"/>
  <c r="S198" i="6" s="1"/>
  <c r="AN198" i="6" s="1"/>
  <c r="AH198" i="6"/>
  <c r="P198" i="6" s="1"/>
  <c r="AL120" i="6"/>
  <c r="S120" i="6" s="1"/>
  <c r="AN120" i="6" s="1"/>
  <c r="AH120" i="6"/>
  <c r="P120" i="6" s="1"/>
  <c r="AJ120" i="6"/>
  <c r="Q120" i="6" s="1"/>
  <c r="AJ159" i="6"/>
  <c r="Q159" i="6" s="1"/>
  <c r="AH159" i="6"/>
  <c r="P159" i="6" s="1"/>
  <c r="AL159" i="6"/>
  <c r="S159" i="6" s="1"/>
  <c r="AN159" i="6" s="1"/>
  <c r="AJ187" i="6"/>
  <c r="Q187" i="6" s="1"/>
  <c r="AH187" i="6"/>
  <c r="P187" i="6" s="1"/>
  <c r="AL187" i="6"/>
  <c r="S187" i="6" s="1"/>
  <c r="AN187" i="6" s="1"/>
  <c r="AL182" i="6"/>
  <c r="S182" i="6" s="1"/>
  <c r="AN182" i="6" s="1"/>
  <c r="AH182" i="6"/>
  <c r="P182" i="6" s="1"/>
  <c r="AJ182" i="6"/>
  <c r="Q182" i="6" s="1"/>
  <c r="AJ149" i="6"/>
  <c r="Q149" i="6" s="1"/>
  <c r="AH149" i="6"/>
  <c r="P149" i="6" s="1"/>
  <c r="AL149" i="6"/>
  <c r="S149" i="6" s="1"/>
  <c r="AN149" i="6" s="1"/>
  <c r="AH165" i="6"/>
  <c r="P165" i="6" s="1"/>
  <c r="AL165" i="6"/>
  <c r="S165" i="6" s="1"/>
  <c r="AN165" i="6" s="1"/>
  <c r="AJ165" i="6"/>
  <c r="Q165" i="6" s="1"/>
  <c r="AJ148" i="6"/>
  <c r="Q148" i="6" s="1"/>
  <c r="AL148" i="6"/>
  <c r="S148" i="6" s="1"/>
  <c r="AN148" i="6" s="1"/>
  <c r="AH148" i="6"/>
  <c r="P148" i="6" s="1"/>
  <c r="AL209" i="6"/>
  <c r="S209" i="6" s="1"/>
  <c r="AN209" i="6" s="1"/>
  <c r="AH209" i="6"/>
  <c r="P209" i="6" s="1"/>
  <c r="AJ209" i="6"/>
  <c r="Q209" i="6" s="1"/>
  <c r="AI154" i="6"/>
  <c r="R154" i="6" s="1"/>
  <c r="T154" i="6" s="1"/>
  <c r="U154" i="6" s="1"/>
  <c r="AL153" i="6"/>
  <c r="S153" i="6" s="1"/>
  <c r="AN153" i="6" s="1"/>
  <c r="AH153" i="6"/>
  <c r="P153" i="6" s="1"/>
  <c r="AJ153" i="6"/>
  <c r="Q153" i="6" s="1"/>
  <c r="AI160" i="6"/>
  <c r="R160" i="6" s="1"/>
  <c r="T160" i="6" s="1"/>
  <c r="U160" i="6" s="1"/>
  <c r="AI161" i="6"/>
  <c r="R161" i="6" s="1"/>
  <c r="T161" i="6" s="1"/>
  <c r="U161" i="6" s="1"/>
  <c r="AI171" i="6"/>
  <c r="R171" i="6" s="1"/>
  <c r="T171" i="6" s="1"/>
  <c r="U171" i="6" s="1"/>
  <c r="AJ203" i="6"/>
  <c r="Q203" i="6" s="1"/>
  <c r="AL203" i="6"/>
  <c r="S203" i="6" s="1"/>
  <c r="AN203" i="6" s="1"/>
  <c r="AH203" i="6"/>
  <c r="P203" i="6" s="1"/>
  <c r="AJ193" i="6"/>
  <c r="Q193" i="6" s="1"/>
  <c r="AH193" i="6"/>
  <c r="P193" i="6" s="1"/>
  <c r="AL193" i="6"/>
  <c r="S193" i="6" s="1"/>
  <c r="AN193" i="6" s="1"/>
  <c r="AL181" i="6"/>
  <c r="S181" i="6" s="1"/>
  <c r="AN181" i="6" s="1"/>
  <c r="AH181" i="6"/>
  <c r="P181" i="6" s="1"/>
  <c r="AJ181" i="6"/>
  <c r="Q181" i="6" s="1"/>
  <c r="AJ172" i="6"/>
  <c r="Q172" i="6" s="1"/>
  <c r="AH172" i="6"/>
  <c r="P172" i="6" s="1"/>
  <c r="AL172" i="6"/>
  <c r="S172" i="6" s="1"/>
  <c r="AN172" i="6" s="1"/>
  <c r="AI200" i="6"/>
  <c r="R200" i="6" s="1"/>
  <c r="T200" i="6" s="1"/>
  <c r="U200" i="6" s="1"/>
  <c r="AI202" i="6"/>
  <c r="R202" i="6" s="1"/>
  <c r="T202" i="6" s="1"/>
  <c r="U202" i="6" s="1"/>
  <c r="AI127" i="6"/>
  <c r="R127" i="6" s="1"/>
  <c r="T127" i="6" s="1"/>
  <c r="U127" i="6" s="1"/>
  <c r="AH135" i="6"/>
  <c r="P135" i="6" s="1"/>
  <c r="AL135" i="6"/>
  <c r="S135" i="6" s="1"/>
  <c r="AN135" i="6" s="1"/>
  <c r="AJ135" i="6"/>
  <c r="Q135" i="6" s="1"/>
  <c r="AJ189" i="6"/>
  <c r="Q189" i="6" s="1"/>
  <c r="AL189" i="6"/>
  <c r="S189" i="6" s="1"/>
  <c r="AN189" i="6" s="1"/>
  <c r="AH189" i="6"/>
  <c r="P189" i="6" s="1"/>
  <c r="AI134" i="6"/>
  <c r="R134" i="6" s="1"/>
  <c r="T134" i="6" s="1"/>
  <c r="U134" i="6" s="1"/>
  <c r="AI184" i="6"/>
  <c r="R184" i="6" s="1"/>
  <c r="T184" i="6" s="1"/>
  <c r="U184" i="6" s="1"/>
  <c r="AH183" i="6"/>
  <c r="P183" i="6" s="1"/>
  <c r="AL183" i="6"/>
  <c r="S183" i="6" s="1"/>
  <c r="AN183" i="6" s="1"/>
  <c r="AJ183" i="6"/>
  <c r="Q183" i="6" s="1"/>
  <c r="AI168" i="6"/>
  <c r="R168" i="6" s="1"/>
  <c r="T168" i="6" s="1"/>
  <c r="U168" i="6" s="1"/>
  <c r="AJ196" i="6"/>
  <c r="Q196" i="6" s="1"/>
  <c r="AL196" i="6"/>
  <c r="S196" i="6" s="1"/>
  <c r="AN196" i="6" s="1"/>
  <c r="AH196" i="6"/>
  <c r="P196" i="6" s="1"/>
  <c r="AI159" i="6"/>
  <c r="R159" i="6" s="1"/>
  <c r="T159" i="6" s="1"/>
  <c r="U159" i="6" s="1"/>
  <c r="AI192" i="6"/>
  <c r="R192" i="6" s="1"/>
  <c r="T192" i="6" s="1"/>
  <c r="U192" i="6" s="1"/>
  <c r="AJ205" i="6"/>
  <c r="Q205" i="6" s="1"/>
  <c r="AH205" i="6"/>
  <c r="P205" i="6" s="1"/>
  <c r="AL205" i="6"/>
  <c r="S205" i="6" s="1"/>
  <c r="AN205" i="6" s="1"/>
  <c r="AH180" i="6"/>
  <c r="P180" i="6" s="1"/>
  <c r="AL180" i="6"/>
  <c r="S180" i="6" s="1"/>
  <c r="AN180" i="6" s="1"/>
  <c r="AJ180" i="6"/>
  <c r="Q180" i="6" s="1"/>
  <c r="AJ152" i="6"/>
  <c r="Q152" i="6" s="1"/>
  <c r="AL152" i="6"/>
  <c r="S152" i="6" s="1"/>
  <c r="AN152" i="6" s="1"/>
  <c r="AH152" i="6"/>
  <c r="P152" i="6" s="1"/>
  <c r="AJ14" i="2"/>
  <c r="Y17" i="2"/>
  <c r="Y15" i="2"/>
  <c r="Y16" i="2"/>
  <c r="Y14" i="2"/>
  <c r="Y18" i="6"/>
  <c r="AJ10" i="2"/>
  <c r="Y12" i="2"/>
  <c r="Y13" i="2"/>
  <c r="Y17" i="6"/>
  <c r="AI8" i="2"/>
  <c r="D12" i="6" s="1"/>
  <c r="Y11" i="2"/>
  <c r="Y15" i="6"/>
  <c r="P4" i="5"/>
  <c r="Y16" i="6" l="1"/>
  <c r="Y13" i="6"/>
  <c r="P13" i="5"/>
  <c r="Y9" i="2"/>
  <c r="Y14" i="6"/>
  <c r="Y10" i="2"/>
  <c r="Y12" i="6"/>
  <c r="P12" i="5"/>
  <c r="Y8" i="2"/>
  <c r="X13" i="2"/>
  <c r="X21" i="2"/>
  <c r="X25" i="2"/>
  <c r="X29" i="2"/>
  <c r="X87" i="2"/>
  <c r="X91" i="2"/>
  <c r="X95" i="2"/>
  <c r="X99" i="2"/>
  <c r="X9" i="2"/>
  <c r="X16" i="2"/>
  <c r="X20" i="2"/>
  <c r="X33" i="2"/>
  <c r="X37" i="2"/>
  <c r="X41" i="2"/>
  <c r="X45" i="2"/>
  <c r="X49" i="2"/>
  <c r="X53" i="2"/>
  <c r="X57" i="2"/>
  <c r="X61" i="2"/>
  <c r="X65" i="2"/>
  <c r="X73" i="2"/>
  <c r="X78" i="2"/>
  <c r="X82" i="2"/>
  <c r="X86" i="2"/>
  <c r="X12" i="2"/>
  <c r="X24" i="2"/>
  <c r="X28" i="2"/>
  <c r="X19" i="2"/>
  <c r="X32" i="2"/>
  <c r="X36" i="2"/>
  <c r="X40" i="2"/>
  <c r="X44" i="2"/>
  <c r="X48" i="2"/>
  <c r="X52" i="2"/>
  <c r="X56" i="2"/>
  <c r="X60" i="2"/>
  <c r="X64" i="2"/>
  <c r="X68" i="2"/>
  <c r="X72" i="2"/>
  <c r="X77" i="2"/>
  <c r="X81" i="2"/>
  <c r="X85" i="2"/>
  <c r="X11" i="2"/>
  <c r="X15" i="2"/>
  <c r="X23" i="2"/>
  <c r="X27" i="2"/>
  <c r="X31" i="2"/>
  <c r="X89" i="2"/>
  <c r="X93" i="2"/>
  <c r="X97" i="2"/>
  <c r="X101" i="2"/>
  <c r="X43" i="2"/>
  <c r="X51" i="2"/>
  <c r="X55" i="2"/>
  <c r="X59" i="2"/>
  <c r="X67" i="2"/>
  <c r="X71" i="2"/>
  <c r="X76" i="2"/>
  <c r="X80" i="2"/>
  <c r="X84" i="2"/>
  <c r="X88" i="2"/>
  <c r="X96" i="2"/>
  <c r="X100" i="2"/>
  <c r="X98" i="2"/>
  <c r="X18" i="2"/>
  <c r="X35" i="2"/>
  <c r="X39" i="2"/>
  <c r="X47" i="2"/>
  <c r="X63" i="2"/>
  <c r="X92" i="2"/>
  <c r="X10" i="2"/>
  <c r="X14" i="2"/>
  <c r="X22" i="2"/>
  <c r="X26" i="2"/>
  <c r="X30" i="2"/>
  <c r="X75" i="2"/>
  <c r="X17" i="2"/>
  <c r="X34" i="2"/>
  <c r="X38" i="2"/>
  <c r="X42" i="2"/>
  <c r="X46" i="2"/>
  <c r="X50" i="2"/>
  <c r="X54" i="2"/>
  <c r="X58" i="2"/>
  <c r="X62" i="2"/>
  <c r="X66" i="2"/>
  <c r="X70" i="2"/>
  <c r="X74" i="2"/>
  <c r="X79" i="2"/>
  <c r="X83" i="2"/>
  <c r="X69" i="2"/>
  <c r="X90" i="2"/>
  <c r="X94" i="2"/>
  <c r="X8" i="2"/>
  <c r="AR12" i="6" s="1"/>
  <c r="P5" i="5"/>
  <c r="P6" i="5" l="1"/>
  <c r="P7" i="5"/>
  <c r="M4" i="5" s="1"/>
  <c r="H4" i="5" l="1"/>
  <c r="I7" i="5"/>
  <c r="N7" i="5"/>
  <c r="AS33" i="6"/>
  <c r="AT33" i="6"/>
  <c r="AS34" i="6"/>
  <c r="AT34" i="6"/>
  <c r="AS35" i="6"/>
  <c r="AT35" i="6"/>
  <c r="AS36" i="6"/>
  <c r="AT36" i="6"/>
  <c r="AS37" i="6"/>
  <c r="AT37" i="6"/>
  <c r="AS38" i="6"/>
  <c r="AT38" i="6"/>
  <c r="AS39" i="6"/>
  <c r="AT39" i="6"/>
  <c r="AS40" i="6"/>
  <c r="AT40" i="6"/>
  <c r="AS41" i="6"/>
  <c r="AT41" i="6"/>
  <c r="AS42" i="6"/>
  <c r="AT42" i="6"/>
  <c r="AS43" i="6"/>
  <c r="AT43" i="6"/>
  <c r="AS44" i="6"/>
  <c r="AT44" i="6"/>
  <c r="AS45" i="6"/>
  <c r="AT45" i="6"/>
  <c r="AS46" i="6"/>
  <c r="AT46" i="6"/>
  <c r="AS47" i="6"/>
  <c r="AT47" i="6"/>
  <c r="AS48" i="6"/>
  <c r="AT48" i="6"/>
  <c r="AS49" i="6"/>
  <c r="AT49" i="6"/>
  <c r="AS50" i="6"/>
  <c r="AT50" i="6"/>
  <c r="AS51" i="6"/>
  <c r="AT51" i="6"/>
  <c r="AS52" i="6"/>
  <c r="AT52" i="6"/>
  <c r="AS53" i="6"/>
  <c r="AT53" i="6"/>
  <c r="AS54" i="6"/>
  <c r="AT54" i="6"/>
  <c r="AS55" i="6"/>
  <c r="AT55" i="6"/>
  <c r="AS56" i="6"/>
  <c r="AT56" i="6"/>
  <c r="AS57" i="6"/>
  <c r="AT57" i="6"/>
  <c r="AS58" i="6"/>
  <c r="AT58" i="6"/>
  <c r="AS59" i="6"/>
  <c r="AT59" i="6"/>
  <c r="AS60" i="6"/>
  <c r="AT60" i="6"/>
  <c r="AS61" i="6"/>
  <c r="AT61" i="6"/>
  <c r="AS62" i="6"/>
  <c r="AT62" i="6"/>
  <c r="AS63" i="6"/>
  <c r="AT63" i="6"/>
  <c r="AS64" i="6"/>
  <c r="AT64" i="6"/>
  <c r="AS65" i="6"/>
  <c r="AT65" i="6"/>
  <c r="AS66" i="6"/>
  <c r="AT66" i="6"/>
  <c r="AS67" i="6"/>
  <c r="AT67" i="6"/>
  <c r="AS68" i="6"/>
  <c r="AT68" i="6"/>
  <c r="AS69" i="6"/>
  <c r="AT69" i="6"/>
  <c r="AS70" i="6"/>
  <c r="AT70" i="6"/>
  <c r="AS71" i="6"/>
  <c r="AT71" i="6"/>
  <c r="AS72" i="6"/>
  <c r="AT72" i="6"/>
  <c r="AS73" i="6"/>
  <c r="AT73" i="6"/>
  <c r="AS74" i="6"/>
  <c r="AT74" i="6"/>
  <c r="AS75" i="6"/>
  <c r="AT75" i="6"/>
  <c r="AS76" i="6"/>
  <c r="AT76" i="6"/>
  <c r="AS77" i="6"/>
  <c r="AT77" i="6"/>
  <c r="AS78" i="6"/>
  <c r="AT78" i="6"/>
  <c r="AS79" i="6"/>
  <c r="AT79" i="6"/>
  <c r="AS80" i="6"/>
  <c r="AT80" i="6"/>
  <c r="AS81" i="6"/>
  <c r="AT81" i="6"/>
  <c r="AS82" i="6"/>
  <c r="AT82" i="6"/>
  <c r="AS83" i="6"/>
  <c r="AT83" i="6"/>
  <c r="AB84" i="6"/>
  <c r="AS84" i="6"/>
  <c r="AT84" i="6"/>
  <c r="AS85" i="6"/>
  <c r="AT85" i="6"/>
  <c r="AS86" i="6"/>
  <c r="AT86" i="6"/>
  <c r="AS87" i="6"/>
  <c r="AT87" i="6"/>
  <c r="AS88" i="6"/>
  <c r="AT88" i="6"/>
  <c r="AS89" i="6"/>
  <c r="AT89" i="6"/>
  <c r="AS90" i="6"/>
  <c r="AT90" i="6"/>
  <c r="AS91" i="6"/>
  <c r="AT91" i="6"/>
  <c r="AS92" i="6"/>
  <c r="AT92" i="6"/>
  <c r="AS93" i="6"/>
  <c r="AT93" i="6"/>
  <c r="AS94" i="6"/>
  <c r="AT94" i="6"/>
  <c r="AS95" i="6"/>
  <c r="AT95" i="6"/>
  <c r="AS96" i="6"/>
  <c r="AT96" i="6"/>
  <c r="AS97" i="6"/>
  <c r="AT97" i="6"/>
  <c r="AS98" i="6"/>
  <c r="AT98" i="6"/>
  <c r="AS99" i="6"/>
  <c r="AT99" i="6"/>
  <c r="AS100" i="6"/>
  <c r="AT100" i="6"/>
  <c r="AS101" i="6"/>
  <c r="AT101" i="6"/>
  <c r="AS102" i="6"/>
  <c r="AT102" i="6"/>
  <c r="AS103" i="6"/>
  <c r="AT103" i="6"/>
  <c r="AS104" i="6"/>
  <c r="AT104" i="6"/>
  <c r="AS105" i="6"/>
  <c r="AT105" i="6"/>
  <c r="AS106" i="6"/>
  <c r="AT106" i="6"/>
  <c r="AS107" i="6"/>
  <c r="AT107" i="6"/>
  <c r="AS108" i="6"/>
  <c r="AT108" i="6"/>
  <c r="AS109" i="6"/>
  <c r="AT109" i="6"/>
  <c r="AS110" i="6"/>
  <c r="AT110" i="6"/>
  <c r="AM6" i="6"/>
  <c r="AJ6" i="6"/>
  <c r="AJ5" i="6"/>
  <c r="AT32" i="6"/>
  <c r="AS32" i="6"/>
  <c r="AT31" i="6"/>
  <c r="AS31" i="6"/>
  <c r="AT30" i="6"/>
  <c r="AS30" i="6"/>
  <c r="AT29" i="6"/>
  <c r="AS29" i="6"/>
  <c r="AT28" i="6"/>
  <c r="AS28" i="6"/>
  <c r="AT27" i="6"/>
  <c r="AS27" i="6"/>
  <c r="AT26" i="6"/>
  <c r="AS26" i="6"/>
  <c r="AT25" i="6"/>
  <c r="AS25" i="6"/>
  <c r="AT24" i="6"/>
  <c r="AS24" i="6"/>
  <c r="AT23" i="6"/>
  <c r="AS23" i="6"/>
  <c r="AT22" i="6"/>
  <c r="AS22" i="6"/>
  <c r="AT21" i="6"/>
  <c r="AS21" i="6"/>
  <c r="AT20" i="6"/>
  <c r="AS20" i="6"/>
  <c r="AT19" i="6"/>
  <c r="AS19" i="6"/>
  <c r="AT18" i="6"/>
  <c r="AS18" i="6"/>
  <c r="AT17" i="6"/>
  <c r="AS17" i="6"/>
  <c r="AT16" i="6"/>
  <c r="AS16" i="6"/>
  <c r="AT15" i="6"/>
  <c r="AS15" i="6"/>
  <c r="AT14" i="6"/>
  <c r="AS14" i="6"/>
  <c r="AT13" i="6"/>
  <c r="AS13" i="6"/>
  <c r="AT12" i="6"/>
  <c r="AS12" i="6"/>
  <c r="AR75" i="6"/>
  <c r="AB63" i="6"/>
  <c r="AB40" i="6"/>
  <c r="AB47" i="6"/>
  <c r="AB50" i="6"/>
  <c r="AR36" i="6"/>
  <c r="AR93" i="6"/>
  <c r="AR61" i="6"/>
  <c r="AR49" i="6"/>
  <c r="AR47" i="6"/>
  <c r="AR33" i="6"/>
  <c r="K42" i="6"/>
  <c r="AB45" i="6"/>
  <c r="K88" i="6"/>
  <c r="K83" i="6"/>
  <c r="AR35" i="6"/>
  <c r="E24" i="1"/>
  <c r="B25" i="1" s="1"/>
  <c r="D24" i="1"/>
  <c r="AV4" i="6" l="1"/>
  <c r="E8" i="6" s="1"/>
  <c r="AW4" i="6"/>
  <c r="AF83" i="6"/>
  <c r="N83" i="6" s="1"/>
  <c r="AG83" i="6" s="1"/>
  <c r="AF88" i="6"/>
  <c r="N88" i="6" s="1"/>
  <c r="AG88" i="6" s="1"/>
  <c r="AF42" i="6"/>
  <c r="N42" i="6" s="1"/>
  <c r="AG42" i="6" s="1"/>
  <c r="AC42" i="6"/>
  <c r="AE42" i="6" s="1"/>
  <c r="C2" i="2"/>
  <c r="K20" i="6"/>
  <c r="K59" i="6"/>
  <c r="K108" i="6"/>
  <c r="C5" i="6"/>
  <c r="AB60" i="6"/>
  <c r="AB70" i="6"/>
  <c r="AB102" i="6"/>
  <c r="K64" i="6"/>
  <c r="K78" i="6"/>
  <c r="AB68" i="6"/>
  <c r="AB41" i="6"/>
  <c r="AB33" i="6"/>
  <c r="D25" i="1"/>
  <c r="C2" i="6"/>
  <c r="C2" i="5"/>
  <c r="AB26" i="6"/>
  <c r="AB97" i="6"/>
  <c r="K109" i="6"/>
  <c r="AB89" i="6"/>
  <c r="AB93" i="6"/>
  <c r="C2" i="8"/>
  <c r="AB42" i="6"/>
  <c r="AB52" i="6"/>
  <c r="K23" i="6"/>
  <c r="AB66" i="6"/>
  <c r="K48" i="6"/>
  <c r="K63" i="6"/>
  <c r="K22" i="6"/>
  <c r="AB71" i="6"/>
  <c r="K38" i="6"/>
  <c r="K65" i="6"/>
  <c r="AB110" i="6"/>
  <c r="K80" i="6"/>
  <c r="AB80" i="6"/>
  <c r="K81" i="6"/>
  <c r="K98" i="6"/>
  <c r="R12" i="5"/>
  <c r="I12" i="5" s="1"/>
  <c r="V12" i="5" s="1"/>
  <c r="N12" i="5"/>
  <c r="X12" i="5" s="1"/>
  <c r="K55" i="6"/>
  <c r="AB55" i="6"/>
  <c r="K84" i="6"/>
  <c r="K45" i="6"/>
  <c r="K96" i="6"/>
  <c r="AB96" i="6"/>
  <c r="AB87" i="6"/>
  <c r="K87" i="6"/>
  <c r="AB86" i="6"/>
  <c r="K106" i="6"/>
  <c r="K95" i="6"/>
  <c r="AB49" i="6"/>
  <c r="AB76" i="6"/>
  <c r="K105" i="6"/>
  <c r="AD42" i="6"/>
  <c r="M42" i="6" s="1"/>
  <c r="K29" i="6"/>
  <c r="AB72" i="6"/>
  <c r="K72" i="6"/>
  <c r="K91" i="6"/>
  <c r="K40" i="6"/>
  <c r="K50" i="6"/>
  <c r="AB44" i="6"/>
  <c r="K25" i="6"/>
  <c r="K54" i="6"/>
  <c r="K103" i="6"/>
  <c r="AB103" i="6"/>
  <c r="AB24" i="6"/>
  <c r="AB37" i="6"/>
  <c r="K47" i="6"/>
  <c r="K16" i="6"/>
  <c r="AD88" i="6"/>
  <c r="M88" i="6" s="1"/>
  <c r="AC88" i="6"/>
  <c r="AE88" i="6" s="1"/>
  <c r="K19" i="6"/>
  <c r="K69" i="6"/>
  <c r="AB69" i="6"/>
  <c r="AR84" i="6"/>
  <c r="AR51" i="6"/>
  <c r="AR77" i="6"/>
  <c r="K18" i="6"/>
  <c r="K15" i="6"/>
  <c r="AR68" i="6"/>
  <c r="AR25" i="6"/>
  <c r="AR72" i="6"/>
  <c r="AR97" i="6"/>
  <c r="AR85" i="6"/>
  <c r="AR83" i="6"/>
  <c r="AR64" i="6"/>
  <c r="AR40" i="6"/>
  <c r="AR28" i="6"/>
  <c r="AR90" i="6"/>
  <c r="AR62" i="6"/>
  <c r="AR37" i="6"/>
  <c r="AR80" i="6"/>
  <c r="AR66" i="6"/>
  <c r="AR23" i="6"/>
  <c r="AR17" i="6"/>
  <c r="AR74" i="6"/>
  <c r="AR107" i="6"/>
  <c r="AR54" i="6"/>
  <c r="AR18" i="6"/>
  <c r="AR48" i="6"/>
  <c r="AR46" i="6"/>
  <c r="AR73" i="6"/>
  <c r="AR81" i="6"/>
  <c r="W13" i="5"/>
  <c r="AR88" i="6"/>
  <c r="AR57" i="6"/>
  <c r="AR110" i="6"/>
  <c r="AR13" i="6"/>
  <c r="AR98" i="6"/>
  <c r="AR42" i="6"/>
  <c r="AR91" i="6"/>
  <c r="AR14" i="6"/>
  <c r="AR89" i="6"/>
  <c r="AR58" i="6"/>
  <c r="AR16" i="6"/>
  <c r="AR22" i="6"/>
  <c r="AR87" i="6"/>
  <c r="AR53" i="6"/>
  <c r="AR82" i="6"/>
  <c r="AR86" i="6"/>
  <c r="AR95" i="6"/>
  <c r="AR20" i="6"/>
  <c r="AR29" i="6"/>
  <c r="AR106" i="6"/>
  <c r="AR96" i="6"/>
  <c r="AR21" i="6"/>
  <c r="AR24" i="6"/>
  <c r="AR103" i="6"/>
  <c r="AR94" i="6"/>
  <c r="AR63" i="6"/>
  <c r="AR71" i="6"/>
  <c r="AR19" i="6"/>
  <c r="AR32" i="6"/>
  <c r="AR92" i="6"/>
  <c r="AR56" i="6"/>
  <c r="AR38" i="6"/>
  <c r="AR104" i="6"/>
  <c r="AR30" i="6"/>
  <c r="AR99" i="6"/>
  <c r="AR76" i="6"/>
  <c r="AR26" i="6"/>
  <c r="AR39" i="6"/>
  <c r="AR100" i="6"/>
  <c r="AR109" i="6"/>
  <c r="AR34" i="6"/>
  <c r="AR79" i="6"/>
  <c r="AR31" i="6"/>
  <c r="AR41" i="6"/>
  <c r="AR27" i="6"/>
  <c r="AR59" i="6"/>
  <c r="AR43" i="6"/>
  <c r="AR70" i="6"/>
  <c r="AR101" i="6"/>
  <c r="AR65" i="6"/>
  <c r="AR15" i="6"/>
  <c r="AR52" i="6"/>
  <c r="AR44" i="6"/>
  <c r="AR67" i="6"/>
  <c r="AR102" i="6"/>
  <c r="AD83" i="6"/>
  <c r="M83" i="6" s="1"/>
  <c r="AC83" i="6"/>
  <c r="AE83" i="6" s="1"/>
  <c r="AB83" i="6"/>
  <c r="AB100" i="6"/>
  <c r="K100" i="6"/>
  <c r="K34" i="6"/>
  <c r="AB34" i="6"/>
  <c r="AB56" i="6"/>
  <c r="K56" i="6"/>
  <c r="AB104" i="6"/>
  <c r="K104" i="6"/>
  <c r="AB88" i="6"/>
  <c r="AF54" i="6" l="1"/>
  <c r="N54" i="6" s="1"/>
  <c r="AG54" i="6" s="1"/>
  <c r="AF56" i="6"/>
  <c r="N56" i="6" s="1"/>
  <c r="AG56" i="6" s="1"/>
  <c r="AF40" i="6"/>
  <c r="N40" i="6" s="1"/>
  <c r="AG40" i="6" s="1"/>
  <c r="AF38" i="6"/>
  <c r="N38" i="6" s="1"/>
  <c r="AG38" i="6" s="1"/>
  <c r="AF20" i="6"/>
  <c r="AF91" i="6"/>
  <c r="N91" i="6" s="1"/>
  <c r="AG91" i="6" s="1"/>
  <c r="AF87" i="6"/>
  <c r="N87" i="6" s="1"/>
  <c r="AG87" i="6" s="1"/>
  <c r="AF96" i="6"/>
  <c r="N96" i="6" s="1"/>
  <c r="AG96" i="6" s="1"/>
  <c r="AF55" i="6"/>
  <c r="N55" i="6" s="1"/>
  <c r="AG55" i="6" s="1"/>
  <c r="AF78" i="6"/>
  <c r="N78" i="6" s="1"/>
  <c r="AG78" i="6" s="1"/>
  <c r="AF23" i="6"/>
  <c r="N23" i="6" s="1"/>
  <c r="AG23" i="6" s="1"/>
  <c r="AF72" i="6"/>
  <c r="N72" i="6" s="1"/>
  <c r="AG72" i="6" s="1"/>
  <c r="AF45" i="6"/>
  <c r="N45" i="6" s="1"/>
  <c r="AG45" i="6" s="1"/>
  <c r="AF98" i="6"/>
  <c r="N98" i="6" s="1"/>
  <c r="AG98" i="6" s="1"/>
  <c r="AF22" i="6"/>
  <c r="N22" i="6" s="1"/>
  <c r="AG22" i="6" s="1"/>
  <c r="AF64" i="6"/>
  <c r="N64" i="6" s="1"/>
  <c r="AG64" i="6" s="1"/>
  <c r="AF69" i="6"/>
  <c r="N69" i="6" s="1"/>
  <c r="AG69" i="6" s="1"/>
  <c r="AF34" i="6"/>
  <c r="N34" i="6" s="1"/>
  <c r="AG34" i="6" s="1"/>
  <c r="AF47" i="6"/>
  <c r="N47" i="6" s="1"/>
  <c r="AG47" i="6" s="1"/>
  <c r="AF81" i="6"/>
  <c r="N81" i="6" s="1"/>
  <c r="AG81" i="6" s="1"/>
  <c r="AF63" i="6"/>
  <c r="N63" i="6" s="1"/>
  <c r="AG63" i="6" s="1"/>
  <c r="AF95" i="6"/>
  <c r="N95" i="6" s="1"/>
  <c r="AG95" i="6" s="1"/>
  <c r="AF48" i="6"/>
  <c r="N48" i="6" s="1"/>
  <c r="AG48" i="6" s="1"/>
  <c r="AF109" i="6"/>
  <c r="N109" i="6" s="1"/>
  <c r="AG109" i="6" s="1"/>
  <c r="AF25" i="6"/>
  <c r="N25" i="6" s="1"/>
  <c r="AG25" i="6" s="1"/>
  <c r="AF106" i="6"/>
  <c r="N106" i="6" s="1"/>
  <c r="AG106" i="6" s="1"/>
  <c r="AF80" i="6"/>
  <c r="N80" i="6" s="1"/>
  <c r="AG80" i="6" s="1"/>
  <c r="AF100" i="6"/>
  <c r="N100" i="6" s="1"/>
  <c r="AG100" i="6" s="1"/>
  <c r="AF19" i="6"/>
  <c r="AF104" i="6"/>
  <c r="N104" i="6" s="1"/>
  <c r="AG104" i="6" s="1"/>
  <c r="AF108" i="6"/>
  <c r="N108" i="6" s="1"/>
  <c r="AG108" i="6" s="1"/>
  <c r="AF103" i="6"/>
  <c r="N103" i="6" s="1"/>
  <c r="AG103" i="6" s="1"/>
  <c r="AF50" i="6"/>
  <c r="N50" i="6" s="1"/>
  <c r="AF29" i="6"/>
  <c r="N29" i="6" s="1"/>
  <c r="AG29" i="6" s="1"/>
  <c r="AF105" i="6"/>
  <c r="N105" i="6" s="1"/>
  <c r="AG105" i="6" s="1"/>
  <c r="AF84" i="6"/>
  <c r="N84" i="6" s="1"/>
  <c r="AG84" i="6" s="1"/>
  <c r="AF65" i="6"/>
  <c r="N65" i="6" s="1"/>
  <c r="AG65" i="6" s="1"/>
  <c r="AF59" i="6"/>
  <c r="N59" i="6" s="1"/>
  <c r="AG59" i="6" s="1"/>
  <c r="AC95" i="6"/>
  <c r="AE95" i="6" s="1"/>
  <c r="AD81" i="6"/>
  <c r="M81" i="6" s="1"/>
  <c r="AC78" i="6"/>
  <c r="AE78" i="6" s="1"/>
  <c r="AD91" i="6"/>
  <c r="M91" i="6" s="1"/>
  <c r="AD25" i="6"/>
  <c r="M25" i="6" s="1"/>
  <c r="AD87" i="6"/>
  <c r="M87" i="6" s="1"/>
  <c r="AC108" i="6"/>
  <c r="AE108" i="6" s="1"/>
  <c r="K97" i="6"/>
  <c r="AB59" i="6"/>
  <c r="AB64" i="6"/>
  <c r="AD108" i="6"/>
  <c r="M108" i="6" s="1"/>
  <c r="AB108" i="6"/>
  <c r="AB98" i="6"/>
  <c r="AB20" i="6"/>
  <c r="AC40" i="6"/>
  <c r="AE40" i="6" s="1"/>
  <c r="AB29" i="6"/>
  <c r="AD84" i="6"/>
  <c r="M84" i="6" s="1"/>
  <c r="AB38" i="6"/>
  <c r="AB78" i="6"/>
  <c r="K93" i="6"/>
  <c r="AB54" i="6"/>
  <c r="AB95" i="6"/>
  <c r="AB23" i="6"/>
  <c r="AD40" i="6"/>
  <c r="M40" i="6" s="1"/>
  <c r="AD98" i="6"/>
  <c r="M98" i="6" s="1"/>
  <c r="K49" i="6"/>
  <c r="K60" i="6"/>
  <c r="AC98" i="6"/>
  <c r="AE98" i="6" s="1"/>
  <c r="K33" i="6"/>
  <c r="AB48" i="6"/>
  <c r="K41" i="6"/>
  <c r="AC25" i="6"/>
  <c r="AE25" i="6" s="1"/>
  <c r="AB25" i="6"/>
  <c r="AB91" i="6"/>
  <c r="K44" i="6"/>
  <c r="AD69" i="6"/>
  <c r="M69" i="6" s="1"/>
  <c r="AD63" i="6"/>
  <c r="M63" i="6" s="1"/>
  <c r="AC69" i="6"/>
  <c r="AE69" i="6" s="1"/>
  <c r="K66" i="6"/>
  <c r="K70" i="6"/>
  <c r="AB65" i="6"/>
  <c r="K89" i="6"/>
  <c r="K76" i="6"/>
  <c r="K102" i="6"/>
  <c r="AB22" i="6"/>
  <c r="K26" i="6"/>
  <c r="AD50" i="6"/>
  <c r="M50" i="6" s="1"/>
  <c r="K52" i="6"/>
  <c r="U12" i="5"/>
  <c r="AB81" i="6"/>
  <c r="AC45" i="6"/>
  <c r="AE45" i="6" s="1"/>
  <c r="K24" i="6"/>
  <c r="AD95" i="6"/>
  <c r="M95" i="6" s="1"/>
  <c r="K86" i="6"/>
  <c r="AD65" i="6"/>
  <c r="M65" i="6" s="1"/>
  <c r="AC65" i="6"/>
  <c r="AE65" i="6" s="1"/>
  <c r="AB105" i="6"/>
  <c r="AC63" i="6"/>
  <c r="AE63" i="6" s="1"/>
  <c r="K68" i="6"/>
  <c r="K37" i="6"/>
  <c r="AC38" i="6"/>
  <c r="AE38" i="6" s="1"/>
  <c r="AB106" i="6"/>
  <c r="AC50" i="6"/>
  <c r="AE50" i="6" s="1"/>
  <c r="T12" i="5"/>
  <c r="AD38" i="6"/>
  <c r="M38" i="6" s="1"/>
  <c r="AB109" i="6"/>
  <c r="AC23" i="6"/>
  <c r="AE23" i="6" s="1"/>
  <c r="AD23" i="6"/>
  <c r="M23" i="6" s="1"/>
  <c r="AC22" i="6"/>
  <c r="AE22" i="6" s="1"/>
  <c r="AD22" i="6"/>
  <c r="M22" i="6" s="1"/>
  <c r="AB15" i="6"/>
  <c r="K71" i="6"/>
  <c r="O42" i="6"/>
  <c r="O83" i="6"/>
  <c r="AC48" i="6"/>
  <c r="AE48" i="6" s="1"/>
  <c r="K110" i="6"/>
  <c r="X13" i="5"/>
  <c r="X5" i="5" s="1"/>
  <c r="W12" i="5"/>
  <c r="W5" i="5" s="1"/>
  <c r="Y12" i="5"/>
  <c r="AC81" i="6"/>
  <c r="AE81" i="6" s="1"/>
  <c r="AD80" i="6"/>
  <c r="M80" i="6" s="1"/>
  <c r="AC80" i="6"/>
  <c r="AE80" i="6" s="1"/>
  <c r="AB27" i="6"/>
  <c r="K27" i="6"/>
  <c r="Y13" i="5"/>
  <c r="AC84" i="6"/>
  <c r="AE84" i="6" s="1"/>
  <c r="AC55" i="6"/>
  <c r="AE55" i="6" s="1"/>
  <c r="AD55" i="6"/>
  <c r="M55" i="6" s="1"/>
  <c r="AD78" i="6"/>
  <c r="M78" i="6" s="1"/>
  <c r="AD48" i="6"/>
  <c r="M48" i="6" s="1"/>
  <c r="AD45" i="6"/>
  <c r="M45" i="6" s="1"/>
  <c r="AC96" i="6"/>
  <c r="AE96" i="6" s="1"/>
  <c r="AD96" i="6"/>
  <c r="M96" i="6" s="1"/>
  <c r="AC87" i="6"/>
  <c r="AE87" i="6" s="1"/>
  <c r="AC106" i="6"/>
  <c r="AE106" i="6" s="1"/>
  <c r="AD106" i="6"/>
  <c r="M106" i="6" s="1"/>
  <c r="AB16" i="6"/>
  <c r="AB18" i="6"/>
  <c r="AB19" i="6"/>
  <c r="K21" i="6"/>
  <c r="AB21" i="6"/>
  <c r="AB17" i="6"/>
  <c r="K17" i="6"/>
  <c r="AB82" i="6"/>
  <c r="K82" i="6"/>
  <c r="K62" i="6"/>
  <c r="AB62" i="6"/>
  <c r="AC72" i="6"/>
  <c r="AE72" i="6" s="1"/>
  <c r="AD72" i="6"/>
  <c r="M72" i="6" s="1"/>
  <c r="AC91" i="6"/>
  <c r="AE91" i="6" s="1"/>
  <c r="AB53" i="6"/>
  <c r="K53" i="6"/>
  <c r="AC103" i="6"/>
  <c r="AE103" i="6" s="1"/>
  <c r="AD103" i="6"/>
  <c r="M103" i="6" s="1"/>
  <c r="AB74" i="6"/>
  <c r="K74" i="6"/>
  <c r="K32" i="6"/>
  <c r="AB32" i="6"/>
  <c r="AB75" i="6"/>
  <c r="K75" i="6"/>
  <c r="AB85" i="6"/>
  <c r="K85" i="6"/>
  <c r="AB79" i="6"/>
  <c r="K79" i="6"/>
  <c r="AD64" i="6"/>
  <c r="M64" i="6" s="1"/>
  <c r="AC64" i="6"/>
  <c r="AE64" i="6" s="1"/>
  <c r="AB36" i="6"/>
  <c r="K36" i="6"/>
  <c r="AB39" i="6"/>
  <c r="K39" i="6"/>
  <c r="AC47" i="6"/>
  <c r="AE47" i="6" s="1"/>
  <c r="AD47" i="6"/>
  <c r="M47" i="6" s="1"/>
  <c r="AB90" i="6"/>
  <c r="K90" i="6"/>
  <c r="AB94" i="6"/>
  <c r="K94" i="6"/>
  <c r="K35" i="6"/>
  <c r="AB35" i="6"/>
  <c r="AD109" i="6"/>
  <c r="M109" i="6" s="1"/>
  <c r="AC109" i="6"/>
  <c r="AE109" i="6" s="1"/>
  <c r="AB31" i="6"/>
  <c r="K31" i="6"/>
  <c r="K30" i="6"/>
  <c r="AB30" i="6"/>
  <c r="K13" i="6"/>
  <c r="AB13" i="6"/>
  <c r="AD105" i="6"/>
  <c r="M105" i="6" s="1"/>
  <c r="AC105" i="6"/>
  <c r="AE105" i="6" s="1"/>
  <c r="K14" i="6"/>
  <c r="AB14" i="6"/>
  <c r="AR55" i="6"/>
  <c r="AR108" i="6"/>
  <c r="AR69" i="6"/>
  <c r="R13" i="5"/>
  <c r="I13" i="5" s="1"/>
  <c r="AR78" i="6"/>
  <c r="AR50" i="6"/>
  <c r="AR60" i="6"/>
  <c r="AR105" i="6"/>
  <c r="AR45" i="6"/>
  <c r="AD54" i="6"/>
  <c r="M54" i="6" s="1"/>
  <c r="AC54" i="6"/>
  <c r="AE54" i="6" s="1"/>
  <c r="AD29" i="6"/>
  <c r="M29" i="6" s="1"/>
  <c r="AC29" i="6"/>
  <c r="AE29" i="6" s="1"/>
  <c r="AC34" i="6"/>
  <c r="AE34" i="6" s="1"/>
  <c r="AD34" i="6"/>
  <c r="M34" i="6" s="1"/>
  <c r="AC56" i="6"/>
  <c r="AE56" i="6" s="1"/>
  <c r="AD56" i="6"/>
  <c r="M56" i="6" s="1"/>
  <c r="AC100" i="6"/>
  <c r="AE100" i="6" s="1"/>
  <c r="AD100" i="6"/>
  <c r="M100" i="6" s="1"/>
  <c r="K61" i="6"/>
  <c r="AB61" i="6"/>
  <c r="K51" i="6"/>
  <c r="AB51" i="6"/>
  <c r="K57" i="6"/>
  <c r="AB57" i="6"/>
  <c r="AB107" i="6"/>
  <c r="K107" i="6"/>
  <c r="AB77" i="6"/>
  <c r="K77" i="6"/>
  <c r="AB43" i="6"/>
  <c r="K43" i="6"/>
  <c r="K58" i="6"/>
  <c r="AB58" i="6"/>
  <c r="K67" i="6"/>
  <c r="AB67" i="6"/>
  <c r="AB101" i="6"/>
  <c r="K101" i="6"/>
  <c r="K92" i="6"/>
  <c r="AB92" i="6"/>
  <c r="K99" i="6"/>
  <c r="AB99" i="6"/>
  <c r="K28" i="6"/>
  <c r="AB28" i="6"/>
  <c r="K73" i="6"/>
  <c r="AB73" i="6"/>
  <c r="K46" i="6"/>
  <c r="AB46" i="6"/>
  <c r="AC104" i="6"/>
  <c r="AE104" i="6" s="1"/>
  <c r="AD104" i="6"/>
  <c r="M104" i="6" s="1"/>
  <c r="AD59" i="6"/>
  <c r="M59" i="6" s="1"/>
  <c r="AC59" i="6"/>
  <c r="AE59" i="6" s="1"/>
  <c r="Y5" i="5" l="1"/>
  <c r="AU4" i="6"/>
  <c r="AH42" i="6"/>
  <c r="P42" i="6" s="1"/>
  <c r="AI42" i="6"/>
  <c r="R42" i="6" s="1"/>
  <c r="T42" i="6" s="1"/>
  <c r="U42" i="6" s="1"/>
  <c r="AL42" i="6"/>
  <c r="S42" i="6" s="1"/>
  <c r="AN42" i="6" s="1"/>
  <c r="AH83" i="6"/>
  <c r="P83" i="6" s="1"/>
  <c r="AL83" i="6"/>
  <c r="S83" i="6" s="1"/>
  <c r="AN83" i="6" s="1"/>
  <c r="AI83" i="6"/>
  <c r="R83" i="6" s="1"/>
  <c r="T83" i="6" s="1"/>
  <c r="U83" i="6" s="1"/>
  <c r="AG50" i="6"/>
  <c r="O50" i="6" s="1"/>
  <c r="AF58" i="6"/>
  <c r="N58" i="6" s="1"/>
  <c r="AG58" i="6" s="1"/>
  <c r="AF57" i="6"/>
  <c r="N57" i="6" s="1"/>
  <c r="AG57" i="6" s="1"/>
  <c r="AF46" i="6"/>
  <c r="N46" i="6" s="1"/>
  <c r="AG46" i="6" s="1"/>
  <c r="AF92" i="6"/>
  <c r="N92" i="6" s="1"/>
  <c r="AG92" i="6" s="1"/>
  <c r="AF51" i="6"/>
  <c r="N51" i="6" s="1"/>
  <c r="AG51" i="6" s="1"/>
  <c r="AF21" i="6"/>
  <c r="AF89" i="6"/>
  <c r="N89" i="6" s="1"/>
  <c r="AG89" i="6" s="1"/>
  <c r="AF44" i="6"/>
  <c r="N44" i="6" s="1"/>
  <c r="AG44" i="6" s="1"/>
  <c r="AF93" i="6"/>
  <c r="N93" i="6" s="1"/>
  <c r="AF101" i="6"/>
  <c r="N101" i="6" s="1"/>
  <c r="AG101" i="6" s="1"/>
  <c r="AF77" i="6"/>
  <c r="N77" i="6" s="1"/>
  <c r="AG77" i="6" s="1"/>
  <c r="AF90" i="6"/>
  <c r="N90" i="6" s="1"/>
  <c r="AG90" i="6" s="1"/>
  <c r="AF79" i="6"/>
  <c r="N79" i="6" s="1"/>
  <c r="AG79" i="6" s="1"/>
  <c r="AF75" i="6"/>
  <c r="N75" i="6" s="1"/>
  <c r="AG75" i="6" s="1"/>
  <c r="AF110" i="6"/>
  <c r="N110" i="6" s="1"/>
  <c r="AG110" i="6" s="1"/>
  <c r="AF68" i="6"/>
  <c r="N68" i="6" s="1"/>
  <c r="AG68" i="6" s="1"/>
  <c r="AF52" i="6"/>
  <c r="N52" i="6" s="1"/>
  <c r="AF60" i="6"/>
  <c r="N60" i="6" s="1"/>
  <c r="AG60" i="6" s="1"/>
  <c r="AF53" i="6"/>
  <c r="N53" i="6" s="1"/>
  <c r="AG53" i="6" s="1"/>
  <c r="AF62" i="6"/>
  <c r="N62" i="6" s="1"/>
  <c r="AG62" i="6" s="1"/>
  <c r="AF70" i="6"/>
  <c r="N70" i="6" s="1"/>
  <c r="AG70" i="6" s="1"/>
  <c r="AF49" i="6"/>
  <c r="N49" i="6" s="1"/>
  <c r="AF97" i="6"/>
  <c r="N97" i="6" s="1"/>
  <c r="AF73" i="6"/>
  <c r="N73" i="6" s="1"/>
  <c r="AG73" i="6" s="1"/>
  <c r="AF61" i="6"/>
  <c r="N61" i="6" s="1"/>
  <c r="AG61" i="6" s="1"/>
  <c r="AF107" i="6"/>
  <c r="N107" i="6" s="1"/>
  <c r="AG107" i="6" s="1"/>
  <c r="AF31" i="6"/>
  <c r="N31" i="6" s="1"/>
  <c r="AG31" i="6" s="1"/>
  <c r="AF85" i="6"/>
  <c r="N85" i="6" s="1"/>
  <c r="AG85" i="6" s="1"/>
  <c r="AF82" i="6"/>
  <c r="N82" i="6" s="1"/>
  <c r="AG82" i="6" s="1"/>
  <c r="AF71" i="6"/>
  <c r="N71" i="6" s="1"/>
  <c r="AF86" i="6"/>
  <c r="N86" i="6" s="1"/>
  <c r="AF66" i="6"/>
  <c r="N66" i="6" s="1"/>
  <c r="AG66" i="6" s="1"/>
  <c r="O69" i="6"/>
  <c r="AJ69" i="6" s="1"/>
  <c r="Q69" i="6" s="1"/>
  <c r="AF28" i="6"/>
  <c r="N28" i="6" s="1"/>
  <c r="AG28" i="6" s="1"/>
  <c r="AF35" i="6"/>
  <c r="N35" i="6" s="1"/>
  <c r="AG35" i="6" s="1"/>
  <c r="AF36" i="6"/>
  <c r="AF27" i="6"/>
  <c r="N27" i="6" s="1"/>
  <c r="AG27" i="6" s="1"/>
  <c r="AF26" i="6"/>
  <c r="N26" i="6" s="1"/>
  <c r="AG26" i="6" s="1"/>
  <c r="AF67" i="6"/>
  <c r="N67" i="6" s="1"/>
  <c r="AG67" i="6" s="1"/>
  <c r="AF30" i="6"/>
  <c r="N30" i="6" s="1"/>
  <c r="AG30" i="6" s="1"/>
  <c r="AF24" i="6"/>
  <c r="N24" i="6" s="1"/>
  <c r="AG24" i="6" s="1"/>
  <c r="AF41" i="6"/>
  <c r="N41" i="6" s="1"/>
  <c r="AQ98" i="6"/>
  <c r="AU98" i="6" s="1"/>
  <c r="AF99" i="6"/>
  <c r="N99" i="6" s="1"/>
  <c r="AG99" i="6" s="1"/>
  <c r="AF39" i="6"/>
  <c r="N39" i="6" s="1"/>
  <c r="AG39" i="6" s="1"/>
  <c r="AF32" i="6"/>
  <c r="N32" i="6" s="1"/>
  <c r="AG32" i="6" s="1"/>
  <c r="AF102" i="6"/>
  <c r="N102" i="6" s="1"/>
  <c r="AG102" i="6" s="1"/>
  <c r="AF43" i="6"/>
  <c r="N43" i="6" s="1"/>
  <c r="AG43" i="6" s="1"/>
  <c r="AF94" i="6"/>
  <c r="N94" i="6" s="1"/>
  <c r="AG94" i="6" s="1"/>
  <c r="AF74" i="6"/>
  <c r="N74" i="6" s="1"/>
  <c r="AG74" i="6" s="1"/>
  <c r="AF37" i="6"/>
  <c r="N37" i="6" s="1"/>
  <c r="AG37" i="6" s="1"/>
  <c r="AF76" i="6"/>
  <c r="N76" i="6" s="1"/>
  <c r="AG76" i="6" s="1"/>
  <c r="AF33" i="6"/>
  <c r="N33" i="6" s="1"/>
  <c r="AG33" i="6" s="1"/>
  <c r="AC44" i="6"/>
  <c r="AE44" i="6" s="1"/>
  <c r="AC102" i="6"/>
  <c r="AE102" i="6" s="1"/>
  <c r="AC49" i="6"/>
  <c r="AE49" i="6" s="1"/>
  <c r="AC76" i="6"/>
  <c r="AE76" i="6" s="1"/>
  <c r="AC89" i="6"/>
  <c r="AE89" i="6" s="1"/>
  <c r="AC71" i="6"/>
  <c r="AE71" i="6" s="1"/>
  <c r="AD66" i="6"/>
  <c r="M66" i="6" s="1"/>
  <c r="AC26" i="6"/>
  <c r="AE26" i="6" s="1"/>
  <c r="AC97" i="6"/>
  <c r="AE97" i="6" s="1"/>
  <c r="AD97" i="6"/>
  <c r="M97" i="6" s="1"/>
  <c r="AQ81" i="6"/>
  <c r="AU81" i="6" s="1"/>
  <c r="AI8" i="6"/>
  <c r="AD89" i="6"/>
  <c r="M89" i="6" s="1"/>
  <c r="AD49" i="6"/>
  <c r="M49" i="6" s="1"/>
  <c r="AD102" i="6"/>
  <c r="M102" i="6" s="1"/>
  <c r="AD33" i="6"/>
  <c r="M33" i="6" s="1"/>
  <c r="AC24" i="6"/>
  <c r="AE24" i="6" s="1"/>
  <c r="AC93" i="6"/>
  <c r="AE93" i="6" s="1"/>
  <c r="AD24" i="6"/>
  <c r="M24" i="6" s="1"/>
  <c r="AC33" i="6"/>
  <c r="AE33" i="6" s="1"/>
  <c r="AD93" i="6"/>
  <c r="M93" i="6" s="1"/>
  <c r="AD44" i="6"/>
  <c r="M44" i="6" s="1"/>
  <c r="AC60" i="6"/>
  <c r="AE60" i="6" s="1"/>
  <c r="AD60" i="6"/>
  <c r="M60" i="6" s="1"/>
  <c r="AD41" i="6"/>
  <c r="M41" i="6" s="1"/>
  <c r="AC41" i="6"/>
  <c r="AE41" i="6" s="1"/>
  <c r="AC52" i="6"/>
  <c r="AE52" i="6" s="1"/>
  <c r="AD52" i="6"/>
  <c r="M52" i="6" s="1"/>
  <c r="O25" i="6"/>
  <c r="O65" i="6"/>
  <c r="AD71" i="6"/>
  <c r="M71" i="6" s="1"/>
  <c r="AD70" i="6"/>
  <c r="M70" i="6" s="1"/>
  <c r="O63" i="6"/>
  <c r="AQ91" i="6"/>
  <c r="AU91" i="6" s="1"/>
  <c r="AC66" i="6"/>
  <c r="AE66" i="6" s="1"/>
  <c r="AD37" i="6"/>
  <c r="M37" i="6" s="1"/>
  <c r="AC37" i="6"/>
  <c r="AE37" i="6" s="1"/>
  <c r="AD86" i="6"/>
  <c r="M86" i="6" s="1"/>
  <c r="AC86" i="6"/>
  <c r="AE86" i="6" s="1"/>
  <c r="O100" i="6"/>
  <c r="O95" i="6"/>
  <c r="O59" i="6"/>
  <c r="O56" i="6"/>
  <c r="AD76" i="6"/>
  <c r="M76" i="6" s="1"/>
  <c r="AC70" i="6"/>
  <c r="AE70" i="6" s="1"/>
  <c r="AD26" i="6"/>
  <c r="M26" i="6" s="1"/>
  <c r="M8" i="5"/>
  <c r="N8" i="5"/>
  <c r="K8" i="5"/>
  <c r="O78" i="6"/>
  <c r="AQ106" i="6"/>
  <c r="AU106" i="6" s="1"/>
  <c r="O23" i="6"/>
  <c r="O38" i="6"/>
  <c r="O40" i="6"/>
  <c r="AQ40" i="6"/>
  <c r="AU40" i="6" s="1"/>
  <c r="O29" i="6"/>
  <c r="AQ34" i="6"/>
  <c r="AU34" i="6" s="1"/>
  <c r="O54" i="6"/>
  <c r="AD68" i="6"/>
  <c r="M68" i="6" s="1"/>
  <c r="AC68" i="6"/>
  <c r="AE68" i="6" s="1"/>
  <c r="O55" i="6"/>
  <c r="O84" i="6"/>
  <c r="O87" i="6"/>
  <c r="O48" i="6"/>
  <c r="AQ48" i="6"/>
  <c r="AU48" i="6" s="1"/>
  <c r="O22" i="6"/>
  <c r="AQ42" i="6"/>
  <c r="AU42" i="6" s="1"/>
  <c r="AQ69" i="6"/>
  <c r="AU69" i="6" s="1"/>
  <c r="AQ80" i="6"/>
  <c r="AU80" i="6" s="1"/>
  <c r="AC110" i="6"/>
  <c r="AE110" i="6" s="1"/>
  <c r="AD110" i="6"/>
  <c r="M110" i="6" s="1"/>
  <c r="AQ83" i="6"/>
  <c r="AU83" i="6" s="1"/>
  <c r="O98" i="6"/>
  <c r="AC27" i="6"/>
  <c r="AE27" i="6" s="1"/>
  <c r="AD27" i="6"/>
  <c r="M27" i="6" s="1"/>
  <c r="AQ64" i="6"/>
  <c r="AU64" i="6" s="1"/>
  <c r="O105" i="6"/>
  <c r="O104" i="6"/>
  <c r="O47" i="6"/>
  <c r="O109" i="6"/>
  <c r="O88" i="6"/>
  <c r="AQ88" i="6"/>
  <c r="AU88" i="6" s="1"/>
  <c r="AD82" i="6"/>
  <c r="M82" i="6" s="1"/>
  <c r="AC82" i="6"/>
  <c r="AE82" i="6" s="1"/>
  <c r="AD53" i="6"/>
  <c r="M53" i="6" s="1"/>
  <c r="AC53" i="6"/>
  <c r="AE53" i="6" s="1"/>
  <c r="AC62" i="6"/>
  <c r="AE62" i="6" s="1"/>
  <c r="AD62" i="6"/>
  <c r="M62" i="6" s="1"/>
  <c r="AJ83" i="6"/>
  <c r="Q83" i="6" s="1"/>
  <c r="AC74" i="6"/>
  <c r="AE74" i="6" s="1"/>
  <c r="AD74" i="6"/>
  <c r="M74" i="6" s="1"/>
  <c r="N36" i="6"/>
  <c r="AG36" i="6" s="1"/>
  <c r="AC36" i="6"/>
  <c r="AE36" i="6" s="1"/>
  <c r="AD36" i="6"/>
  <c r="M36" i="6" s="1"/>
  <c r="AD79" i="6"/>
  <c r="M79" i="6" s="1"/>
  <c r="AC79" i="6"/>
  <c r="AE79" i="6" s="1"/>
  <c r="AC85" i="6"/>
  <c r="AE85" i="6" s="1"/>
  <c r="AD85" i="6"/>
  <c r="M85" i="6" s="1"/>
  <c r="AC75" i="6"/>
  <c r="AE75" i="6" s="1"/>
  <c r="AD75" i="6"/>
  <c r="M75" i="6" s="1"/>
  <c r="AD32" i="6"/>
  <c r="M32" i="6" s="1"/>
  <c r="AC32" i="6"/>
  <c r="AE32" i="6" s="1"/>
  <c r="AC35" i="6"/>
  <c r="AE35" i="6" s="1"/>
  <c r="AD35" i="6"/>
  <c r="M35" i="6" s="1"/>
  <c r="AC39" i="6"/>
  <c r="AE39" i="6" s="1"/>
  <c r="AD39" i="6"/>
  <c r="M39" i="6" s="1"/>
  <c r="AD90" i="6"/>
  <c r="M90" i="6" s="1"/>
  <c r="AC90" i="6"/>
  <c r="AE90" i="6" s="1"/>
  <c r="AD94" i="6"/>
  <c r="M94" i="6" s="1"/>
  <c r="AC94" i="6"/>
  <c r="AE94" i="6" s="1"/>
  <c r="AC31" i="6"/>
  <c r="AE31" i="6" s="1"/>
  <c r="AD31" i="6"/>
  <c r="M31" i="6" s="1"/>
  <c r="AD30" i="6"/>
  <c r="M30" i="6" s="1"/>
  <c r="AC30" i="6"/>
  <c r="AE30" i="6" s="1"/>
  <c r="T13" i="5"/>
  <c r="T5" i="5" s="1"/>
  <c r="V13" i="5"/>
  <c r="V5" i="5" s="1"/>
  <c r="U13" i="5"/>
  <c r="U5" i="5" s="1"/>
  <c r="AJ42" i="6"/>
  <c r="Q42" i="6" s="1"/>
  <c r="AD51" i="6"/>
  <c r="M51" i="6" s="1"/>
  <c r="AC51" i="6"/>
  <c r="AE51" i="6" s="1"/>
  <c r="AC61" i="6"/>
  <c r="AE61" i="6" s="1"/>
  <c r="AD61" i="6"/>
  <c r="M61" i="6" s="1"/>
  <c r="AC57" i="6"/>
  <c r="AE57" i="6" s="1"/>
  <c r="AD57" i="6"/>
  <c r="M57" i="6" s="1"/>
  <c r="AC107" i="6"/>
  <c r="AE107" i="6" s="1"/>
  <c r="AD107" i="6"/>
  <c r="M107" i="6" s="1"/>
  <c r="AC43" i="6"/>
  <c r="AE43" i="6" s="1"/>
  <c r="AD43" i="6"/>
  <c r="M43" i="6" s="1"/>
  <c r="AC77" i="6"/>
  <c r="AE77" i="6" s="1"/>
  <c r="AD77" i="6"/>
  <c r="M77" i="6" s="1"/>
  <c r="AC58" i="6"/>
  <c r="AE58" i="6" s="1"/>
  <c r="AD58" i="6"/>
  <c r="M58" i="6" s="1"/>
  <c r="AD28" i="6"/>
  <c r="M28" i="6" s="1"/>
  <c r="AC28" i="6"/>
  <c r="AE28" i="6" s="1"/>
  <c r="AD101" i="6"/>
  <c r="M101" i="6" s="1"/>
  <c r="AC101" i="6"/>
  <c r="AE101" i="6" s="1"/>
  <c r="AD46" i="6"/>
  <c r="M46" i="6" s="1"/>
  <c r="AC46" i="6"/>
  <c r="AE46" i="6" s="1"/>
  <c r="AD99" i="6"/>
  <c r="M99" i="6" s="1"/>
  <c r="AC99" i="6"/>
  <c r="AE99" i="6" s="1"/>
  <c r="AD92" i="6"/>
  <c r="M92" i="6" s="1"/>
  <c r="AC92" i="6"/>
  <c r="AE92" i="6" s="1"/>
  <c r="AD67" i="6"/>
  <c r="M67" i="6" s="1"/>
  <c r="AC67" i="6"/>
  <c r="AE67" i="6" s="1"/>
  <c r="AC73" i="6"/>
  <c r="AE73" i="6" s="1"/>
  <c r="AD73" i="6"/>
  <c r="M73" i="6" s="1"/>
  <c r="AI78" i="6" l="1"/>
  <c r="R78" i="6" s="1"/>
  <c r="T78" i="6" s="1"/>
  <c r="U78" i="6" s="1"/>
  <c r="AL78" i="6"/>
  <c r="S78" i="6" s="1"/>
  <c r="AN78" i="6" s="1"/>
  <c r="AI63" i="6"/>
  <c r="R63" i="6" s="1"/>
  <c r="T63" i="6" s="1"/>
  <c r="U63" i="6" s="1"/>
  <c r="AL63" i="6"/>
  <c r="S63" i="6" s="1"/>
  <c r="AN63" i="6" s="1"/>
  <c r="AH109" i="6"/>
  <c r="P109" i="6" s="1"/>
  <c r="AI109" i="6"/>
  <c r="R109" i="6" s="1"/>
  <c r="T109" i="6" s="1"/>
  <c r="U109" i="6" s="1"/>
  <c r="AL109" i="6"/>
  <c r="S109" i="6" s="1"/>
  <c r="AN109" i="6" s="1"/>
  <c r="AQ50" i="6"/>
  <c r="AU50" i="6" s="1"/>
  <c r="AH48" i="6"/>
  <c r="P48" i="6" s="1"/>
  <c r="AI48" i="6"/>
  <c r="R48" i="6" s="1"/>
  <c r="T48" i="6" s="1"/>
  <c r="U48" i="6" s="1"/>
  <c r="AL48" i="6"/>
  <c r="S48" i="6" s="1"/>
  <c r="AN48" i="6" s="1"/>
  <c r="AH54" i="6"/>
  <c r="P54" i="6" s="1"/>
  <c r="AI54" i="6"/>
  <c r="R54" i="6" s="1"/>
  <c r="T54" i="6" s="1"/>
  <c r="U54" i="6" s="1"/>
  <c r="AL54" i="6"/>
  <c r="S54" i="6" s="1"/>
  <c r="AN54" i="6" s="1"/>
  <c r="AH29" i="6"/>
  <c r="P29" i="6" s="1"/>
  <c r="AI29" i="6"/>
  <c r="R29" i="6" s="1"/>
  <c r="T29" i="6" s="1"/>
  <c r="U29" i="6" s="1"/>
  <c r="AL29" i="6"/>
  <c r="S29" i="6" s="1"/>
  <c r="AN29" i="6" s="1"/>
  <c r="AH56" i="6"/>
  <c r="P56" i="6" s="1"/>
  <c r="AI56" i="6"/>
  <c r="R56" i="6" s="1"/>
  <c r="T56" i="6" s="1"/>
  <c r="U56" i="6" s="1"/>
  <c r="AL56" i="6"/>
  <c r="S56" i="6" s="1"/>
  <c r="AN56" i="6" s="1"/>
  <c r="AI69" i="6"/>
  <c r="R69" i="6" s="1"/>
  <c r="T69" i="6" s="1"/>
  <c r="U69" i="6" s="1"/>
  <c r="AL69" i="6"/>
  <c r="S69" i="6" s="1"/>
  <c r="AN69" i="6" s="1"/>
  <c r="AL25" i="6"/>
  <c r="S25" i="6" s="1"/>
  <c r="AN25" i="6" s="1"/>
  <c r="AI25" i="6"/>
  <c r="R25" i="6" s="1"/>
  <c r="T25" i="6" s="1"/>
  <c r="U25" i="6" s="1"/>
  <c r="AL98" i="6"/>
  <c r="S98" i="6" s="1"/>
  <c r="AN98" i="6" s="1"/>
  <c r="AI98" i="6"/>
  <c r="R98" i="6" s="1"/>
  <c r="T98" i="6" s="1"/>
  <c r="U98" i="6" s="1"/>
  <c r="AI87" i="6"/>
  <c r="R87" i="6" s="1"/>
  <c r="T87" i="6" s="1"/>
  <c r="U87" i="6" s="1"/>
  <c r="AL87" i="6"/>
  <c r="S87" i="6" s="1"/>
  <c r="AN87" i="6" s="1"/>
  <c r="AL50" i="6"/>
  <c r="S50" i="6" s="1"/>
  <c r="AN50" i="6" s="1"/>
  <c r="AI50" i="6"/>
  <c r="R50" i="6" s="1"/>
  <c r="T50" i="6" s="1"/>
  <c r="U50" i="6" s="1"/>
  <c r="AH104" i="6"/>
  <c r="P104" i="6" s="1"/>
  <c r="AI104" i="6"/>
  <c r="R104" i="6" s="1"/>
  <c r="T104" i="6" s="1"/>
  <c r="U104" i="6" s="1"/>
  <c r="AL104" i="6"/>
  <c r="S104" i="6" s="1"/>
  <c r="AN104" i="6" s="1"/>
  <c r="AL84" i="6"/>
  <c r="S84" i="6" s="1"/>
  <c r="AN84" i="6" s="1"/>
  <c r="AI84" i="6"/>
  <c r="R84" i="6" s="1"/>
  <c r="T84" i="6" s="1"/>
  <c r="U84" i="6" s="1"/>
  <c r="AI40" i="6"/>
  <c r="R40" i="6" s="1"/>
  <c r="T40" i="6" s="1"/>
  <c r="U40" i="6" s="1"/>
  <c r="AL40" i="6"/>
  <c r="S40" i="6" s="1"/>
  <c r="AN40" i="6" s="1"/>
  <c r="AI95" i="6"/>
  <c r="R95" i="6" s="1"/>
  <c r="T95" i="6" s="1"/>
  <c r="U95" i="6" s="1"/>
  <c r="AL95" i="6"/>
  <c r="S95" i="6" s="1"/>
  <c r="AN95" i="6" s="1"/>
  <c r="AI55" i="6"/>
  <c r="R55" i="6" s="1"/>
  <c r="T55" i="6" s="1"/>
  <c r="U55" i="6" s="1"/>
  <c r="AL55" i="6"/>
  <c r="S55" i="6" s="1"/>
  <c r="AN55" i="6" s="1"/>
  <c r="AH100" i="6"/>
  <c r="P100" i="6" s="1"/>
  <c r="AL100" i="6"/>
  <c r="S100" i="6" s="1"/>
  <c r="AN100" i="6" s="1"/>
  <c r="AI100" i="6"/>
  <c r="R100" i="6" s="1"/>
  <c r="T100" i="6" s="1"/>
  <c r="U100" i="6" s="1"/>
  <c r="AL65" i="6"/>
  <c r="S65" i="6" s="1"/>
  <c r="AN65" i="6" s="1"/>
  <c r="AI65" i="6"/>
  <c r="R65" i="6" s="1"/>
  <c r="T65" i="6" s="1"/>
  <c r="U65" i="6" s="1"/>
  <c r="AH59" i="6"/>
  <c r="P59" i="6" s="1"/>
  <c r="AL59" i="6"/>
  <c r="S59" i="6" s="1"/>
  <c r="AN59" i="6" s="1"/>
  <c r="AI59" i="6"/>
  <c r="R59" i="6" s="1"/>
  <c r="T59" i="6" s="1"/>
  <c r="U59" i="6" s="1"/>
  <c r="AL105" i="6"/>
  <c r="S105" i="6" s="1"/>
  <c r="AN105" i="6" s="1"/>
  <c r="AI105" i="6"/>
  <c r="R105" i="6" s="1"/>
  <c r="T105" i="6" s="1"/>
  <c r="U105" i="6" s="1"/>
  <c r="AI38" i="6"/>
  <c r="R38" i="6" s="1"/>
  <c r="T38" i="6" s="1"/>
  <c r="U38" i="6" s="1"/>
  <c r="AL38" i="6"/>
  <c r="S38" i="6" s="1"/>
  <c r="AN38" i="6" s="1"/>
  <c r="AI47" i="6"/>
  <c r="R47" i="6" s="1"/>
  <c r="T47" i="6" s="1"/>
  <c r="U47" i="6" s="1"/>
  <c r="AL47" i="6"/>
  <c r="S47" i="6" s="1"/>
  <c r="AN47" i="6" s="1"/>
  <c r="AI22" i="6"/>
  <c r="R22" i="6" s="1"/>
  <c r="T22" i="6" s="1"/>
  <c r="U22" i="6" s="1"/>
  <c r="AL22" i="6"/>
  <c r="S22" i="6" s="1"/>
  <c r="AN22" i="6" s="1"/>
  <c r="AH23" i="6"/>
  <c r="P23" i="6" s="1"/>
  <c r="AL23" i="6"/>
  <c r="S23" i="6" s="1"/>
  <c r="AN23" i="6" s="1"/>
  <c r="AI23" i="6"/>
  <c r="R23" i="6" s="1"/>
  <c r="T23" i="6" s="1"/>
  <c r="U23" i="6" s="1"/>
  <c r="AH88" i="6"/>
  <c r="P88" i="6" s="1"/>
  <c r="AI88" i="6"/>
  <c r="R88" i="6" s="1"/>
  <c r="T88" i="6" s="1"/>
  <c r="U88" i="6" s="1"/>
  <c r="AL88" i="6"/>
  <c r="S88" i="6" s="1"/>
  <c r="AN88" i="6" s="1"/>
  <c r="AH50" i="6"/>
  <c r="P50" i="6" s="1"/>
  <c r="AJ50" i="6"/>
  <c r="Q50" i="6" s="1"/>
  <c r="AH78" i="6"/>
  <c r="P78" i="6" s="1"/>
  <c r="AH63" i="6"/>
  <c r="P63" i="6" s="1"/>
  <c r="AH47" i="6"/>
  <c r="P47" i="6" s="1"/>
  <c r="AJ98" i="6"/>
  <c r="Q98" i="6" s="1"/>
  <c r="AH98" i="6"/>
  <c r="P98" i="6" s="1"/>
  <c r="AG71" i="6"/>
  <c r="O71" i="6" s="1"/>
  <c r="AH87" i="6"/>
  <c r="P87" i="6" s="1"/>
  <c r="AG49" i="6"/>
  <c r="O49" i="6" s="1"/>
  <c r="AJ84" i="6"/>
  <c r="Q84" i="6" s="1"/>
  <c r="AH84" i="6"/>
  <c r="P84" i="6" s="1"/>
  <c r="AH40" i="6"/>
  <c r="P40" i="6" s="1"/>
  <c r="AH95" i="6"/>
  <c r="P95" i="6" s="1"/>
  <c r="AH69" i="6"/>
  <c r="P69" i="6" s="1"/>
  <c r="AJ105" i="6"/>
  <c r="Q105" i="6" s="1"/>
  <c r="AH105" i="6"/>
  <c r="P105" i="6" s="1"/>
  <c r="AH55" i="6"/>
  <c r="P55" i="6" s="1"/>
  <c r="AH65" i="6"/>
  <c r="P65" i="6" s="1"/>
  <c r="O33" i="6"/>
  <c r="AJ33" i="6" s="1"/>
  <c r="Q33" i="6" s="1"/>
  <c r="AH22" i="6"/>
  <c r="P22" i="6" s="1"/>
  <c r="AH38" i="6"/>
  <c r="P38" i="6" s="1"/>
  <c r="AQ66" i="6"/>
  <c r="AU66" i="6" s="1"/>
  <c r="O76" i="6"/>
  <c r="AJ76" i="6" s="1"/>
  <c r="Q76" i="6" s="1"/>
  <c r="O24" i="6"/>
  <c r="AJ24" i="6" s="1"/>
  <c r="Q24" i="6" s="1"/>
  <c r="O44" i="6"/>
  <c r="AQ26" i="6"/>
  <c r="AU26" i="6" s="1"/>
  <c r="AQ37" i="6"/>
  <c r="AU37" i="6" s="1"/>
  <c r="O89" i="6"/>
  <c r="O70" i="6"/>
  <c r="AJ70" i="6" s="1"/>
  <c r="Q70" i="6" s="1"/>
  <c r="AG86" i="6"/>
  <c r="O86" i="6" s="1"/>
  <c r="AG93" i="6"/>
  <c r="O93" i="6" s="1"/>
  <c r="AH25" i="6"/>
  <c r="P25" i="6" s="1"/>
  <c r="O60" i="6"/>
  <c r="O102" i="6"/>
  <c r="AG41" i="6"/>
  <c r="AQ41" i="6" s="1"/>
  <c r="AU41" i="6" s="1"/>
  <c r="AG97" i="6"/>
  <c r="AQ97" i="6" s="1"/>
  <c r="AU97" i="6" s="1"/>
  <c r="AG52" i="6"/>
  <c r="O52" i="6" s="1"/>
  <c r="O81" i="6"/>
  <c r="AQ65" i="6"/>
  <c r="AU65" i="6" s="1"/>
  <c r="AQ25" i="6"/>
  <c r="AU25" i="6" s="1"/>
  <c r="AJ65" i="6"/>
  <c r="Q65" i="6" s="1"/>
  <c r="O26" i="6"/>
  <c r="AJ95" i="6"/>
  <c r="Q95" i="6" s="1"/>
  <c r="AJ63" i="6"/>
  <c r="Q63" i="6" s="1"/>
  <c r="AQ59" i="6"/>
  <c r="AU59" i="6" s="1"/>
  <c r="AQ63" i="6"/>
  <c r="AU63" i="6" s="1"/>
  <c r="AQ95" i="6"/>
  <c r="AU95" i="6" s="1"/>
  <c r="O91" i="6"/>
  <c r="AQ89" i="6"/>
  <c r="AU89" i="6" s="1"/>
  <c r="AQ100" i="6"/>
  <c r="AU100" i="6" s="1"/>
  <c r="AQ56" i="6"/>
  <c r="AU56" i="6" s="1"/>
  <c r="AQ70" i="6"/>
  <c r="AU70" i="6" s="1"/>
  <c r="H8" i="5"/>
  <c r="F8" i="5"/>
  <c r="AQ24" i="6"/>
  <c r="AU24" i="6" s="1"/>
  <c r="AJ78" i="6"/>
  <c r="Q78" i="6" s="1"/>
  <c r="AQ78" i="6"/>
  <c r="AU78" i="6" s="1"/>
  <c r="AQ54" i="6"/>
  <c r="AU54" i="6" s="1"/>
  <c r="O37" i="6"/>
  <c r="AQ29" i="6"/>
  <c r="AU29" i="6" s="1"/>
  <c r="O66" i="6"/>
  <c r="AQ23" i="6"/>
  <c r="AU23" i="6" s="1"/>
  <c r="AQ102" i="6"/>
  <c r="AU102" i="6" s="1"/>
  <c r="AQ76" i="6"/>
  <c r="AU76" i="6" s="1"/>
  <c r="O106" i="6"/>
  <c r="AJ38" i="6"/>
  <c r="Q38" i="6" s="1"/>
  <c r="AQ38" i="6"/>
  <c r="AU38" i="6" s="1"/>
  <c r="AQ87" i="6"/>
  <c r="AU87" i="6" s="1"/>
  <c r="O34" i="6"/>
  <c r="AJ87" i="6"/>
  <c r="Q87" i="6" s="1"/>
  <c r="AQ84" i="6"/>
  <c r="AU84" i="6" s="1"/>
  <c r="AJ40" i="6"/>
  <c r="Q40" i="6" s="1"/>
  <c r="AQ55" i="6"/>
  <c r="AU55" i="6" s="1"/>
  <c r="AQ60" i="6"/>
  <c r="AU60" i="6" s="1"/>
  <c r="AJ55" i="6"/>
  <c r="Q55" i="6" s="1"/>
  <c r="AQ109" i="6"/>
  <c r="AU109" i="6" s="1"/>
  <c r="AQ68" i="6"/>
  <c r="AU68" i="6" s="1"/>
  <c r="O68" i="6"/>
  <c r="AJ48" i="6"/>
  <c r="Q48" i="6" s="1"/>
  <c r="O80" i="6"/>
  <c r="AJ25" i="6"/>
  <c r="Q25" i="6" s="1"/>
  <c r="O64" i="6"/>
  <c r="AQ22" i="6"/>
  <c r="AU22" i="6" s="1"/>
  <c r="AJ22" i="6"/>
  <c r="Q22" i="6" s="1"/>
  <c r="AQ105" i="6"/>
  <c r="AU105" i="6" s="1"/>
  <c r="O110" i="6"/>
  <c r="AQ110" i="6"/>
  <c r="AU110" i="6" s="1"/>
  <c r="AQ44" i="6"/>
  <c r="AU44" i="6" s="1"/>
  <c r="AQ104" i="6"/>
  <c r="AU104" i="6" s="1"/>
  <c r="AQ47" i="6"/>
  <c r="AU47" i="6" s="1"/>
  <c r="AQ33" i="6"/>
  <c r="AU33" i="6" s="1"/>
  <c r="O72" i="6"/>
  <c r="AQ72" i="6"/>
  <c r="AU72" i="6" s="1"/>
  <c r="AJ23" i="6"/>
  <c r="Q23" i="6" s="1"/>
  <c r="O27" i="6"/>
  <c r="AQ27" i="6"/>
  <c r="AU27" i="6" s="1"/>
  <c r="O103" i="6"/>
  <c r="AQ103" i="6"/>
  <c r="AU103" i="6" s="1"/>
  <c r="O62" i="6"/>
  <c r="AQ62" i="6"/>
  <c r="AU62" i="6" s="1"/>
  <c r="O45" i="6"/>
  <c r="AQ45" i="6"/>
  <c r="AU45" i="6" s="1"/>
  <c r="O53" i="6"/>
  <c r="AQ53" i="6"/>
  <c r="AU53" i="6" s="1"/>
  <c r="O108" i="6"/>
  <c r="AQ108" i="6"/>
  <c r="AU108" i="6" s="1"/>
  <c r="O82" i="6"/>
  <c r="AQ82" i="6"/>
  <c r="AU82" i="6" s="1"/>
  <c r="O96" i="6"/>
  <c r="AQ96" i="6"/>
  <c r="AU96" i="6" s="1"/>
  <c r="AJ88" i="6"/>
  <c r="Q88" i="6" s="1"/>
  <c r="O36" i="6"/>
  <c r="AQ36" i="6"/>
  <c r="AU36" i="6" s="1"/>
  <c r="O74" i="6"/>
  <c r="AQ74" i="6"/>
  <c r="AU74" i="6" s="1"/>
  <c r="O32" i="6"/>
  <c r="AQ32" i="6"/>
  <c r="AU32" i="6" s="1"/>
  <c r="O85" i="6"/>
  <c r="AQ85" i="6"/>
  <c r="AU85" i="6" s="1"/>
  <c r="AQ75" i="6"/>
  <c r="AU75" i="6" s="1"/>
  <c r="O75" i="6"/>
  <c r="AQ79" i="6"/>
  <c r="AU79" i="6" s="1"/>
  <c r="O79" i="6"/>
  <c r="O35" i="6"/>
  <c r="AQ35" i="6"/>
  <c r="AU35" i="6" s="1"/>
  <c r="AJ47" i="6"/>
  <c r="Q47" i="6" s="1"/>
  <c r="O94" i="6"/>
  <c r="AQ94" i="6"/>
  <c r="AU94" i="6" s="1"/>
  <c r="O90" i="6"/>
  <c r="AQ90" i="6"/>
  <c r="AU90" i="6" s="1"/>
  <c r="O39" i="6"/>
  <c r="AQ39" i="6"/>
  <c r="AU39" i="6" s="1"/>
  <c r="AQ31" i="6"/>
  <c r="AU31" i="6" s="1"/>
  <c r="O31" i="6"/>
  <c r="AJ109" i="6"/>
  <c r="Q109" i="6" s="1"/>
  <c r="O30" i="6"/>
  <c r="AQ30" i="6"/>
  <c r="AU30" i="6" s="1"/>
  <c r="W6" i="5"/>
  <c r="N4" i="5" s="1"/>
  <c r="AJ56" i="6"/>
  <c r="Q56" i="6" s="1"/>
  <c r="AJ100" i="6"/>
  <c r="Q100" i="6" s="1"/>
  <c r="AJ54" i="6"/>
  <c r="Q54" i="6" s="1"/>
  <c r="AJ29" i="6"/>
  <c r="Q29" i="6" s="1"/>
  <c r="O51" i="6"/>
  <c r="AQ51" i="6"/>
  <c r="AU51" i="6" s="1"/>
  <c r="O61" i="6"/>
  <c r="AQ61" i="6"/>
  <c r="AU61" i="6" s="1"/>
  <c r="AQ57" i="6"/>
  <c r="AU57" i="6" s="1"/>
  <c r="O57" i="6"/>
  <c r="O43" i="6"/>
  <c r="AQ43" i="6"/>
  <c r="AU43" i="6" s="1"/>
  <c r="O107" i="6"/>
  <c r="AQ107" i="6"/>
  <c r="AU107" i="6" s="1"/>
  <c r="AQ58" i="6"/>
  <c r="AU58" i="6" s="1"/>
  <c r="O58" i="6"/>
  <c r="AQ77" i="6"/>
  <c r="AU77" i="6" s="1"/>
  <c r="O77" i="6"/>
  <c r="AQ67" i="6"/>
  <c r="AU67" i="6" s="1"/>
  <c r="O67" i="6"/>
  <c r="AQ46" i="6"/>
  <c r="AU46" i="6" s="1"/>
  <c r="O46" i="6"/>
  <c r="AQ73" i="6"/>
  <c r="AU73" i="6" s="1"/>
  <c r="O73" i="6"/>
  <c r="AQ99" i="6"/>
  <c r="AU99" i="6" s="1"/>
  <c r="O99" i="6"/>
  <c r="AQ101" i="6"/>
  <c r="AU101" i="6" s="1"/>
  <c r="O101" i="6"/>
  <c r="AQ92" i="6"/>
  <c r="AU92" i="6" s="1"/>
  <c r="O92" i="6"/>
  <c r="O28" i="6"/>
  <c r="AQ28" i="6"/>
  <c r="AU28" i="6" s="1"/>
  <c r="AJ104" i="6"/>
  <c r="Q104" i="6" s="1"/>
  <c r="AJ59" i="6"/>
  <c r="Q59" i="6" s="1"/>
  <c r="Z13" i="5"/>
  <c r="AQ93" i="6" l="1"/>
  <c r="AU93" i="6" s="1"/>
  <c r="AQ52" i="6"/>
  <c r="AU52" i="6" s="1"/>
  <c r="AQ49" i="6"/>
  <c r="AU49" i="6" s="1"/>
  <c r="AQ86" i="6"/>
  <c r="AU86" i="6" s="1"/>
  <c r="AQ71" i="6"/>
  <c r="AU71" i="6" s="1"/>
  <c r="AI62" i="6"/>
  <c r="R62" i="6" s="1"/>
  <c r="T62" i="6" s="1"/>
  <c r="U62" i="6" s="1"/>
  <c r="AL62" i="6"/>
  <c r="S62" i="6" s="1"/>
  <c r="AN62" i="6" s="1"/>
  <c r="AH72" i="6"/>
  <c r="P72" i="6" s="1"/>
  <c r="AI72" i="6"/>
  <c r="R72" i="6" s="1"/>
  <c r="T72" i="6" s="1"/>
  <c r="U72" i="6" s="1"/>
  <c r="AL72" i="6"/>
  <c r="S72" i="6" s="1"/>
  <c r="AN72" i="6" s="1"/>
  <c r="AH101" i="6"/>
  <c r="P101" i="6" s="1"/>
  <c r="AL101" i="6"/>
  <c r="S101" i="6" s="1"/>
  <c r="AN101" i="6" s="1"/>
  <c r="AI101" i="6"/>
  <c r="R101" i="6" s="1"/>
  <c r="T101" i="6" s="1"/>
  <c r="U101" i="6" s="1"/>
  <c r="AH67" i="6"/>
  <c r="P67" i="6" s="1"/>
  <c r="AL67" i="6"/>
  <c r="S67" i="6" s="1"/>
  <c r="AN67" i="6" s="1"/>
  <c r="AI67" i="6"/>
  <c r="R67" i="6" s="1"/>
  <c r="T67" i="6" s="1"/>
  <c r="U67" i="6" s="1"/>
  <c r="AI32" i="6"/>
  <c r="R32" i="6" s="1"/>
  <c r="T32" i="6" s="1"/>
  <c r="U32" i="6" s="1"/>
  <c r="AL32" i="6"/>
  <c r="S32" i="6" s="1"/>
  <c r="AN32" i="6" s="1"/>
  <c r="AI30" i="6"/>
  <c r="R30" i="6" s="1"/>
  <c r="T30" i="6" s="1"/>
  <c r="U30" i="6" s="1"/>
  <c r="AL30" i="6"/>
  <c r="S30" i="6" s="1"/>
  <c r="AN30" i="6" s="1"/>
  <c r="AL108" i="6"/>
  <c r="S108" i="6" s="1"/>
  <c r="AN108" i="6" s="1"/>
  <c r="AI108" i="6"/>
  <c r="R108" i="6" s="1"/>
  <c r="T108" i="6" s="1"/>
  <c r="U108" i="6" s="1"/>
  <c r="AI64" i="6"/>
  <c r="R64" i="6" s="1"/>
  <c r="T64" i="6" s="1"/>
  <c r="U64" i="6" s="1"/>
  <c r="AL64" i="6"/>
  <c r="S64" i="6" s="1"/>
  <c r="AN64" i="6" s="1"/>
  <c r="AH57" i="6"/>
  <c r="P57" i="6" s="1"/>
  <c r="AL57" i="6"/>
  <c r="S57" i="6" s="1"/>
  <c r="AN57" i="6" s="1"/>
  <c r="AI57" i="6"/>
  <c r="R57" i="6" s="1"/>
  <c r="T57" i="6" s="1"/>
  <c r="U57" i="6" s="1"/>
  <c r="AL60" i="6"/>
  <c r="S60" i="6" s="1"/>
  <c r="AN60" i="6" s="1"/>
  <c r="AI60" i="6"/>
  <c r="R60" i="6" s="1"/>
  <c r="T60" i="6" s="1"/>
  <c r="U60" i="6" s="1"/>
  <c r="AH44" i="6"/>
  <c r="P44" i="6" s="1"/>
  <c r="AL44" i="6"/>
  <c r="S44" i="6" s="1"/>
  <c r="AN44" i="6" s="1"/>
  <c r="AI44" i="6"/>
  <c r="R44" i="6" s="1"/>
  <c r="T44" i="6" s="1"/>
  <c r="U44" i="6" s="1"/>
  <c r="AI90" i="6"/>
  <c r="R90" i="6" s="1"/>
  <c r="T90" i="6" s="1"/>
  <c r="U90" i="6" s="1"/>
  <c r="AL90" i="6"/>
  <c r="S90" i="6" s="1"/>
  <c r="AN90" i="6" s="1"/>
  <c r="AI66" i="6"/>
  <c r="R66" i="6" s="1"/>
  <c r="T66" i="6" s="1"/>
  <c r="U66" i="6" s="1"/>
  <c r="AL66" i="6"/>
  <c r="S66" i="6" s="1"/>
  <c r="AN66" i="6" s="1"/>
  <c r="AH94" i="6"/>
  <c r="P94" i="6" s="1"/>
  <c r="AI94" i="6"/>
  <c r="R94" i="6" s="1"/>
  <c r="T94" i="6" s="1"/>
  <c r="U94" i="6" s="1"/>
  <c r="AL94" i="6"/>
  <c r="S94" i="6" s="1"/>
  <c r="AN94" i="6" s="1"/>
  <c r="AH75" i="6"/>
  <c r="P75" i="6" s="1"/>
  <c r="AL75" i="6"/>
  <c r="S75" i="6" s="1"/>
  <c r="AN75" i="6" s="1"/>
  <c r="AI75" i="6"/>
  <c r="R75" i="6" s="1"/>
  <c r="T75" i="6" s="1"/>
  <c r="U75" i="6" s="1"/>
  <c r="AH53" i="6"/>
  <c r="P53" i="6" s="1"/>
  <c r="AI53" i="6"/>
  <c r="R53" i="6" s="1"/>
  <c r="T53" i="6" s="1"/>
  <c r="U53" i="6" s="1"/>
  <c r="AL53" i="6"/>
  <c r="S53" i="6" s="1"/>
  <c r="AN53" i="6" s="1"/>
  <c r="O41" i="6"/>
  <c r="AJ41" i="6" s="1"/>
  <c r="Q41" i="6" s="1"/>
  <c r="AI24" i="6"/>
  <c r="R24" i="6" s="1"/>
  <c r="T24" i="6" s="1"/>
  <c r="U24" i="6" s="1"/>
  <c r="AL24" i="6"/>
  <c r="S24" i="6" s="1"/>
  <c r="AN24" i="6" s="1"/>
  <c r="AH43" i="6"/>
  <c r="P43" i="6" s="1"/>
  <c r="AL43" i="6"/>
  <c r="S43" i="6" s="1"/>
  <c r="AN43" i="6" s="1"/>
  <c r="AI43" i="6"/>
  <c r="R43" i="6" s="1"/>
  <c r="T43" i="6" s="1"/>
  <c r="U43" i="6" s="1"/>
  <c r="AH79" i="6"/>
  <c r="P79" i="6" s="1"/>
  <c r="AI79" i="6"/>
  <c r="R79" i="6" s="1"/>
  <c r="T79" i="6" s="1"/>
  <c r="U79" i="6" s="1"/>
  <c r="AL79" i="6"/>
  <c r="S79" i="6" s="1"/>
  <c r="AN79" i="6" s="1"/>
  <c r="AH33" i="6"/>
  <c r="P33" i="6" s="1"/>
  <c r="AL33" i="6"/>
  <c r="S33" i="6" s="1"/>
  <c r="AN33" i="6" s="1"/>
  <c r="AI33" i="6"/>
  <c r="R33" i="6" s="1"/>
  <c r="T33" i="6" s="1"/>
  <c r="U33" i="6" s="1"/>
  <c r="AH77" i="6"/>
  <c r="P77" i="6" s="1"/>
  <c r="AL77" i="6"/>
  <c r="S77" i="6" s="1"/>
  <c r="AN77" i="6" s="1"/>
  <c r="AI77" i="6"/>
  <c r="R77" i="6" s="1"/>
  <c r="T77" i="6" s="1"/>
  <c r="U77" i="6" s="1"/>
  <c r="AH73" i="6"/>
  <c r="P73" i="6" s="1"/>
  <c r="AL73" i="6"/>
  <c r="S73" i="6" s="1"/>
  <c r="AN73" i="6" s="1"/>
  <c r="AI73" i="6"/>
  <c r="R73" i="6" s="1"/>
  <c r="T73" i="6" s="1"/>
  <c r="U73" i="6" s="1"/>
  <c r="AH58" i="6"/>
  <c r="P58" i="6" s="1"/>
  <c r="AI58" i="6"/>
  <c r="R58" i="6" s="1"/>
  <c r="T58" i="6" s="1"/>
  <c r="U58" i="6" s="1"/>
  <c r="AL58" i="6"/>
  <c r="S58" i="6" s="1"/>
  <c r="AN58" i="6" s="1"/>
  <c r="AH31" i="6"/>
  <c r="P31" i="6" s="1"/>
  <c r="AI31" i="6"/>
  <c r="R31" i="6" s="1"/>
  <c r="T31" i="6" s="1"/>
  <c r="U31" i="6" s="1"/>
  <c r="AL31" i="6"/>
  <c r="S31" i="6" s="1"/>
  <c r="AN31" i="6" s="1"/>
  <c r="AL36" i="6"/>
  <c r="S36" i="6" s="1"/>
  <c r="AN36" i="6" s="1"/>
  <c r="AI36" i="6"/>
  <c r="R36" i="6" s="1"/>
  <c r="T36" i="6" s="1"/>
  <c r="U36" i="6" s="1"/>
  <c r="AH110" i="6"/>
  <c r="P110" i="6" s="1"/>
  <c r="AI110" i="6"/>
  <c r="R110" i="6" s="1"/>
  <c r="T110" i="6" s="1"/>
  <c r="U110" i="6" s="1"/>
  <c r="AL110" i="6"/>
  <c r="S110" i="6" s="1"/>
  <c r="AN110" i="6" s="1"/>
  <c r="AH68" i="6"/>
  <c r="P68" i="6" s="1"/>
  <c r="AL68" i="6"/>
  <c r="S68" i="6" s="1"/>
  <c r="AN68" i="6" s="1"/>
  <c r="AI68" i="6"/>
  <c r="AL34" i="6"/>
  <c r="S34" i="6" s="1"/>
  <c r="AN34" i="6" s="1"/>
  <c r="AI34" i="6"/>
  <c r="R34" i="6" s="1"/>
  <c r="T34" i="6" s="1"/>
  <c r="U34" i="6" s="1"/>
  <c r="AL106" i="6"/>
  <c r="S106" i="6" s="1"/>
  <c r="AN106" i="6" s="1"/>
  <c r="AI106" i="6"/>
  <c r="R106" i="6" s="1"/>
  <c r="T106" i="6" s="1"/>
  <c r="U106" i="6" s="1"/>
  <c r="AL91" i="6"/>
  <c r="S91" i="6" s="1"/>
  <c r="AN91" i="6" s="1"/>
  <c r="AI91" i="6"/>
  <c r="R91" i="6" s="1"/>
  <c r="T91" i="6" s="1"/>
  <c r="U91" i="6" s="1"/>
  <c r="AI93" i="6"/>
  <c r="R93" i="6" s="1"/>
  <c r="T93" i="6" s="1"/>
  <c r="U93" i="6" s="1"/>
  <c r="AL93" i="6"/>
  <c r="S93" i="6" s="1"/>
  <c r="AN93" i="6" s="1"/>
  <c r="AL76" i="6"/>
  <c r="S76" i="6" s="1"/>
  <c r="AN76" i="6" s="1"/>
  <c r="AI76" i="6"/>
  <c r="R76" i="6" s="1"/>
  <c r="T76" i="6" s="1"/>
  <c r="U76" i="6" s="1"/>
  <c r="AH103" i="6"/>
  <c r="P103" i="6" s="1"/>
  <c r="AI103" i="6"/>
  <c r="R103" i="6" s="1"/>
  <c r="T103" i="6" s="1"/>
  <c r="U103" i="6" s="1"/>
  <c r="AL103" i="6"/>
  <c r="S103" i="6" s="1"/>
  <c r="AN103" i="6" s="1"/>
  <c r="AL71" i="6"/>
  <c r="S71" i="6" s="1"/>
  <c r="AN71" i="6" s="1"/>
  <c r="AI71" i="6"/>
  <c r="R71" i="6" s="1"/>
  <c r="T71" i="6" s="1"/>
  <c r="U71" i="6" s="1"/>
  <c r="AL74" i="6"/>
  <c r="S74" i="6" s="1"/>
  <c r="AN74" i="6" s="1"/>
  <c r="AI74" i="6"/>
  <c r="R74" i="6" s="1"/>
  <c r="T74" i="6" s="1"/>
  <c r="U74" i="6" s="1"/>
  <c r="AH61" i="6"/>
  <c r="P61" i="6" s="1"/>
  <c r="AL61" i="6"/>
  <c r="S61" i="6" s="1"/>
  <c r="AN61" i="6" s="1"/>
  <c r="AI61" i="6"/>
  <c r="R61" i="6" s="1"/>
  <c r="T61" i="6" s="1"/>
  <c r="U61" i="6" s="1"/>
  <c r="AJ44" i="6"/>
  <c r="Q44" i="6" s="1"/>
  <c r="AI96" i="6"/>
  <c r="R96" i="6" s="1"/>
  <c r="T96" i="6" s="1"/>
  <c r="U96" i="6" s="1"/>
  <c r="AL96" i="6"/>
  <c r="S96" i="6" s="1"/>
  <c r="AN96" i="6" s="1"/>
  <c r="AL45" i="6"/>
  <c r="S45" i="6" s="1"/>
  <c r="AN45" i="6" s="1"/>
  <c r="AI45" i="6"/>
  <c r="R45" i="6" s="1"/>
  <c r="T45" i="6" s="1"/>
  <c r="U45" i="6" s="1"/>
  <c r="AH27" i="6"/>
  <c r="P27" i="6" s="1"/>
  <c r="AL27" i="6"/>
  <c r="S27" i="6" s="1"/>
  <c r="AN27" i="6" s="1"/>
  <c r="AI27" i="6"/>
  <c r="R27" i="6" s="1"/>
  <c r="T27" i="6" s="1"/>
  <c r="U27" i="6" s="1"/>
  <c r="AL37" i="6"/>
  <c r="S37" i="6" s="1"/>
  <c r="AN37" i="6" s="1"/>
  <c r="AI37" i="6"/>
  <c r="R37" i="6" s="1"/>
  <c r="T37" i="6" s="1"/>
  <c r="U37" i="6" s="1"/>
  <c r="AL81" i="6"/>
  <c r="S81" i="6" s="1"/>
  <c r="AN81" i="6" s="1"/>
  <c r="AI81" i="6"/>
  <c r="R81" i="6" s="1"/>
  <c r="T81" i="6" s="1"/>
  <c r="U81" i="6" s="1"/>
  <c r="AI86" i="6"/>
  <c r="R86" i="6" s="1"/>
  <c r="T86" i="6" s="1"/>
  <c r="U86" i="6" s="1"/>
  <c r="AL86" i="6"/>
  <c r="S86" i="6" s="1"/>
  <c r="AN86" i="6" s="1"/>
  <c r="AI102" i="6"/>
  <c r="R102" i="6" s="1"/>
  <c r="T102" i="6" s="1"/>
  <c r="U102" i="6" s="1"/>
  <c r="AL102" i="6"/>
  <c r="S102" i="6" s="1"/>
  <c r="AN102" i="6" s="1"/>
  <c r="AH99" i="6"/>
  <c r="P99" i="6" s="1"/>
  <c r="AL99" i="6"/>
  <c r="S99" i="6" s="1"/>
  <c r="AN99" i="6" s="1"/>
  <c r="AI99" i="6"/>
  <c r="R99" i="6" s="1"/>
  <c r="T99" i="6" s="1"/>
  <c r="U99" i="6" s="1"/>
  <c r="AH28" i="6"/>
  <c r="P28" i="6" s="1"/>
  <c r="AL28" i="6"/>
  <c r="S28" i="6" s="1"/>
  <c r="AN28" i="6" s="1"/>
  <c r="AI28" i="6"/>
  <c r="R28" i="6" s="1"/>
  <c r="T28" i="6" s="1"/>
  <c r="U28" i="6" s="1"/>
  <c r="AH92" i="6"/>
  <c r="P92" i="6" s="1"/>
  <c r="AL92" i="6"/>
  <c r="S92" i="6" s="1"/>
  <c r="AN92" i="6" s="1"/>
  <c r="AI92" i="6"/>
  <c r="R92" i="6" s="1"/>
  <c r="T92" i="6" s="1"/>
  <c r="U92" i="6" s="1"/>
  <c r="AH46" i="6"/>
  <c r="P46" i="6" s="1"/>
  <c r="AI46" i="6"/>
  <c r="R46" i="6" s="1"/>
  <c r="T46" i="6" s="1"/>
  <c r="U46" i="6" s="1"/>
  <c r="AL46" i="6"/>
  <c r="S46" i="6" s="1"/>
  <c r="AN46" i="6" s="1"/>
  <c r="AH85" i="6"/>
  <c r="P85" i="6" s="1"/>
  <c r="AL85" i="6"/>
  <c r="S85" i="6" s="1"/>
  <c r="AN85" i="6" s="1"/>
  <c r="AI85" i="6"/>
  <c r="R85" i="6" s="1"/>
  <c r="T85" i="6" s="1"/>
  <c r="U85" i="6" s="1"/>
  <c r="AI80" i="6"/>
  <c r="R80" i="6" s="1"/>
  <c r="T80" i="6" s="1"/>
  <c r="U80" i="6" s="1"/>
  <c r="AL80" i="6"/>
  <c r="S80" i="6" s="1"/>
  <c r="AN80" i="6" s="1"/>
  <c r="AJ60" i="6"/>
  <c r="Q60" i="6" s="1"/>
  <c r="AJ102" i="6"/>
  <c r="Q102" i="6" s="1"/>
  <c r="AL26" i="6"/>
  <c r="S26" i="6" s="1"/>
  <c r="AN26" i="6" s="1"/>
  <c r="AI26" i="6"/>
  <c r="R26" i="6" s="1"/>
  <c r="T26" i="6" s="1"/>
  <c r="U26" i="6" s="1"/>
  <c r="AL52" i="6"/>
  <c r="S52" i="6" s="1"/>
  <c r="AN52" i="6" s="1"/>
  <c r="AI52" i="6"/>
  <c r="R52" i="6" s="1"/>
  <c r="T52" i="6" s="1"/>
  <c r="U52" i="6" s="1"/>
  <c r="AI70" i="6"/>
  <c r="R70" i="6" s="1"/>
  <c r="T70" i="6" s="1"/>
  <c r="U70" i="6" s="1"/>
  <c r="AL70" i="6"/>
  <c r="S70" i="6" s="1"/>
  <c r="AN70" i="6" s="1"/>
  <c r="AL49" i="6"/>
  <c r="S49" i="6" s="1"/>
  <c r="AN49" i="6" s="1"/>
  <c r="AI49" i="6"/>
  <c r="R49" i="6" s="1"/>
  <c r="T49" i="6" s="1"/>
  <c r="U49" i="6" s="1"/>
  <c r="AH107" i="6"/>
  <c r="P107" i="6" s="1"/>
  <c r="AL107" i="6"/>
  <c r="S107" i="6" s="1"/>
  <c r="AN107" i="6" s="1"/>
  <c r="AI107" i="6"/>
  <c r="R107" i="6" s="1"/>
  <c r="T107" i="6" s="1"/>
  <c r="U107" i="6" s="1"/>
  <c r="AH51" i="6"/>
  <c r="P51" i="6" s="1"/>
  <c r="AL51" i="6"/>
  <c r="S51" i="6" s="1"/>
  <c r="AN51" i="6" s="1"/>
  <c r="AI51" i="6"/>
  <c r="R51" i="6" s="1"/>
  <c r="T51" i="6" s="1"/>
  <c r="U51" i="6" s="1"/>
  <c r="AI39" i="6"/>
  <c r="R39" i="6" s="1"/>
  <c r="T39" i="6" s="1"/>
  <c r="U39" i="6" s="1"/>
  <c r="AL39" i="6"/>
  <c r="S39" i="6" s="1"/>
  <c r="AN39" i="6" s="1"/>
  <c r="AL35" i="6"/>
  <c r="S35" i="6" s="1"/>
  <c r="AN35" i="6" s="1"/>
  <c r="AI35" i="6"/>
  <c r="R35" i="6" s="1"/>
  <c r="T35" i="6" s="1"/>
  <c r="U35" i="6" s="1"/>
  <c r="AL82" i="6"/>
  <c r="S82" i="6" s="1"/>
  <c r="AN82" i="6" s="1"/>
  <c r="AI82" i="6"/>
  <c r="R82" i="6" s="1"/>
  <c r="T82" i="6" s="1"/>
  <c r="U82" i="6" s="1"/>
  <c r="AL89" i="6"/>
  <c r="S89" i="6" s="1"/>
  <c r="AN89" i="6" s="1"/>
  <c r="AI89" i="6"/>
  <c r="R89" i="6" s="1"/>
  <c r="T89" i="6" s="1"/>
  <c r="U89" i="6" s="1"/>
  <c r="AH49" i="6"/>
  <c r="P49" i="6" s="1"/>
  <c r="AJ49" i="6"/>
  <c r="Q49" i="6" s="1"/>
  <c r="AH71" i="6"/>
  <c r="P71" i="6" s="1"/>
  <c r="AJ71" i="6"/>
  <c r="Q71" i="6" s="1"/>
  <c r="AH93" i="6"/>
  <c r="P93" i="6" s="1"/>
  <c r="AJ93" i="6"/>
  <c r="Q93" i="6" s="1"/>
  <c r="AH52" i="6"/>
  <c r="P52" i="6" s="1"/>
  <c r="AJ52" i="6"/>
  <c r="Q52" i="6" s="1"/>
  <c r="AH86" i="6"/>
  <c r="P86" i="6" s="1"/>
  <c r="AJ86" i="6"/>
  <c r="Q86" i="6" s="1"/>
  <c r="AH74" i="6"/>
  <c r="P74" i="6" s="1"/>
  <c r="O97" i="6"/>
  <c r="AJ89" i="6"/>
  <c r="Q89" i="6" s="1"/>
  <c r="AH89" i="6"/>
  <c r="P89" i="6" s="1"/>
  <c r="AH66" i="6"/>
  <c r="P66" i="6" s="1"/>
  <c r="AH91" i="6"/>
  <c r="P91" i="6" s="1"/>
  <c r="AH102" i="6"/>
  <c r="P102" i="6" s="1"/>
  <c r="AH36" i="6"/>
  <c r="P36" i="6" s="1"/>
  <c r="AH34" i="6"/>
  <c r="P34" i="6" s="1"/>
  <c r="AJ106" i="6"/>
  <c r="Q106" i="6" s="1"/>
  <c r="AH106" i="6"/>
  <c r="P106" i="6" s="1"/>
  <c r="AH60" i="6"/>
  <c r="P60" i="6" s="1"/>
  <c r="AJ30" i="6"/>
  <c r="Q30" i="6" s="1"/>
  <c r="AH30" i="6"/>
  <c r="P30" i="6" s="1"/>
  <c r="AH96" i="6"/>
  <c r="P96" i="6" s="1"/>
  <c r="AH45" i="6"/>
  <c r="P45" i="6" s="1"/>
  <c r="AH80" i="6"/>
  <c r="P80" i="6" s="1"/>
  <c r="AH37" i="6"/>
  <c r="P37" i="6" s="1"/>
  <c r="AJ26" i="6"/>
  <c r="Q26" i="6" s="1"/>
  <c r="AH26" i="6"/>
  <c r="P26" i="6" s="1"/>
  <c r="AH81" i="6"/>
  <c r="P81" i="6" s="1"/>
  <c r="AH24" i="6"/>
  <c r="P24" i="6" s="1"/>
  <c r="AH39" i="6"/>
  <c r="P39" i="6" s="1"/>
  <c r="AH35" i="6"/>
  <c r="P35" i="6" s="1"/>
  <c r="AJ82" i="6"/>
  <c r="Q82" i="6" s="1"/>
  <c r="AH82" i="6"/>
  <c r="P82" i="6" s="1"/>
  <c r="AH62" i="6"/>
  <c r="P62" i="6" s="1"/>
  <c r="AH76" i="6"/>
  <c r="P76" i="6" s="1"/>
  <c r="AH32" i="6"/>
  <c r="P32" i="6" s="1"/>
  <c r="AH90" i="6"/>
  <c r="P90" i="6" s="1"/>
  <c r="AH108" i="6"/>
  <c r="P108" i="6" s="1"/>
  <c r="AJ64" i="6"/>
  <c r="Q64" i="6" s="1"/>
  <c r="AH64" i="6"/>
  <c r="P64" i="6" s="1"/>
  <c r="AH70" i="6"/>
  <c r="P70" i="6" s="1"/>
  <c r="AJ81" i="6"/>
  <c r="Q81" i="6" s="1"/>
  <c r="AJ91" i="6"/>
  <c r="Q91" i="6" s="1"/>
  <c r="AJ66" i="6"/>
  <c r="Q66" i="6" s="1"/>
  <c r="AJ37" i="6"/>
  <c r="Q37" i="6" s="1"/>
  <c r="AJ34" i="6"/>
  <c r="Q34" i="6" s="1"/>
  <c r="AJ68" i="6"/>
  <c r="Q68" i="6" s="1"/>
  <c r="R68" i="6"/>
  <c r="T68" i="6" s="1"/>
  <c r="U68" i="6" s="1"/>
  <c r="AJ80" i="6"/>
  <c r="Q80" i="6" s="1"/>
  <c r="AJ110" i="6"/>
  <c r="Q110" i="6" s="1"/>
  <c r="AJ72" i="6"/>
  <c r="Q72" i="6" s="1"/>
  <c r="AJ27" i="6"/>
  <c r="Q27" i="6" s="1"/>
  <c r="AJ45" i="6"/>
  <c r="Q45" i="6" s="1"/>
  <c r="AJ108" i="6"/>
  <c r="Q108" i="6" s="1"/>
  <c r="AJ62" i="6"/>
  <c r="Q62" i="6" s="1"/>
  <c r="AJ96" i="6"/>
  <c r="Q96" i="6" s="1"/>
  <c r="AJ53" i="6"/>
  <c r="Q53" i="6" s="1"/>
  <c r="AJ103" i="6"/>
  <c r="Q103" i="6" s="1"/>
  <c r="AJ36" i="6"/>
  <c r="Q36" i="6" s="1"/>
  <c r="AJ32" i="6"/>
  <c r="Q32" i="6" s="1"/>
  <c r="AJ74" i="6"/>
  <c r="Q74" i="6" s="1"/>
  <c r="AJ85" i="6"/>
  <c r="Q85" i="6" s="1"/>
  <c r="AJ79" i="6"/>
  <c r="Q79" i="6" s="1"/>
  <c r="AJ75" i="6"/>
  <c r="Q75" i="6" s="1"/>
  <c r="AJ35" i="6"/>
  <c r="Q35" i="6" s="1"/>
  <c r="AJ90" i="6"/>
  <c r="Q90" i="6" s="1"/>
  <c r="AJ39" i="6"/>
  <c r="Q39" i="6" s="1"/>
  <c r="AJ94" i="6"/>
  <c r="Q94" i="6" s="1"/>
  <c r="AJ31" i="6"/>
  <c r="Q31" i="6" s="1"/>
  <c r="I8" i="5"/>
  <c r="T6" i="5"/>
  <c r="AJ51" i="6"/>
  <c r="Q51" i="6" s="1"/>
  <c r="AJ61" i="6"/>
  <c r="Q61" i="6" s="1"/>
  <c r="AJ57" i="6"/>
  <c r="Q57" i="6" s="1"/>
  <c r="AJ107" i="6"/>
  <c r="Q107" i="6" s="1"/>
  <c r="AJ58" i="6"/>
  <c r="Q58" i="6" s="1"/>
  <c r="AJ77" i="6"/>
  <c r="Q77" i="6" s="1"/>
  <c r="AJ43" i="6"/>
  <c r="Q43" i="6" s="1"/>
  <c r="AJ101" i="6"/>
  <c r="Q101" i="6" s="1"/>
  <c r="AJ99" i="6"/>
  <c r="Q99" i="6" s="1"/>
  <c r="AJ46" i="6"/>
  <c r="Q46" i="6" s="1"/>
  <c r="AJ92" i="6"/>
  <c r="Q92" i="6" s="1"/>
  <c r="AJ73" i="6"/>
  <c r="Q73" i="6" s="1"/>
  <c r="AJ67" i="6"/>
  <c r="Q67" i="6" s="1"/>
  <c r="AJ28" i="6"/>
  <c r="Q28" i="6" s="1"/>
  <c r="AH41" i="6" l="1"/>
  <c r="P41" i="6" s="1"/>
  <c r="AL97" i="6"/>
  <c r="S97" i="6" s="1"/>
  <c r="AN97" i="6" s="1"/>
  <c r="AI97" i="6"/>
  <c r="R97" i="6" s="1"/>
  <c r="T97" i="6" s="1"/>
  <c r="U97" i="6" s="1"/>
  <c r="AL41" i="6"/>
  <c r="S41" i="6" s="1"/>
  <c r="AN41" i="6" s="1"/>
  <c r="AI41" i="6"/>
  <c r="R41" i="6" s="1"/>
  <c r="T41" i="6" s="1"/>
  <c r="U41" i="6" s="1"/>
  <c r="AH97" i="6"/>
  <c r="P97" i="6" s="1"/>
  <c r="AJ97" i="6"/>
  <c r="Q97" i="6" s="1"/>
  <c r="AC21" i="6"/>
  <c r="AC20" i="6"/>
  <c r="AC19" i="6"/>
  <c r="I4" i="5"/>
  <c r="W7" i="5"/>
  <c r="E5" i="5" s="1"/>
  <c r="B29" i="1" l="1"/>
  <c r="AE19" i="6" l="1"/>
  <c r="AE20" i="6"/>
  <c r="AE21" i="6"/>
  <c r="AD21" i="6"/>
  <c r="M21" i="6" s="1"/>
  <c r="AD20" i="6"/>
  <c r="M20" i="6" s="1"/>
  <c r="AD19" i="6"/>
  <c r="M19" i="6" s="1"/>
  <c r="N21" i="6" l="1"/>
  <c r="AG21" i="6" s="1"/>
  <c r="N19" i="6"/>
  <c r="AG19" i="6" s="1"/>
  <c r="N20" i="6"/>
  <c r="AG20" i="6" s="1"/>
  <c r="AQ20" i="6" l="1"/>
  <c r="AU20" i="6" s="1"/>
  <c r="O20" i="6"/>
  <c r="O19" i="6"/>
  <c r="AQ19" i="6"/>
  <c r="AU19" i="6" s="1"/>
  <c r="O21" i="6"/>
  <c r="AQ21" i="6"/>
  <c r="AU21" i="6" s="1"/>
  <c r="AH21" i="6" l="1"/>
  <c r="P21" i="6" s="1"/>
  <c r="AJ21" i="6" s="1"/>
  <c r="Q21" i="6" s="1"/>
  <c r="AL21" i="6"/>
  <c r="AI21" i="6"/>
  <c r="R21" i="6" s="1"/>
  <c r="T21" i="6" s="1"/>
  <c r="U21" i="6" s="1"/>
  <c r="AH19" i="6"/>
  <c r="P19" i="6" s="1"/>
  <c r="AJ19" i="6" s="1"/>
  <c r="Q19" i="6" s="1"/>
  <c r="AL19" i="6"/>
  <c r="AI19" i="6"/>
  <c r="R19" i="6" s="1"/>
  <c r="T19" i="6" s="1"/>
  <c r="U19" i="6" s="1"/>
  <c r="AH20" i="6"/>
  <c r="P20" i="6" s="1"/>
  <c r="AJ20" i="6" s="1"/>
  <c r="Q20" i="6" s="1"/>
  <c r="AL20" i="6"/>
  <c r="AI20" i="6"/>
  <c r="R20" i="6" s="1"/>
  <c r="T20" i="6" s="1"/>
  <c r="U20" i="6" s="1"/>
  <c r="S19" i="6" l="1"/>
  <c r="AN19" i="6" s="1"/>
  <c r="S21" i="6"/>
  <c r="AN21" i="6" s="1"/>
  <c r="S20" i="6"/>
  <c r="AN20" i="6" s="1"/>
  <c r="Z12" i="5" l="1"/>
  <c r="K12" i="6"/>
  <c r="K8" i="6" l="1"/>
  <c r="AB12" i="6"/>
  <c r="AE4" i="6" l="1"/>
  <c r="AD4" i="6"/>
  <c r="AD6" i="6"/>
  <c r="M5" i="6" l="1"/>
  <c r="AC8" i="6" s="1"/>
  <c r="N6" i="6" l="1"/>
  <c r="N5" i="6"/>
  <c r="AC17" i="6"/>
  <c r="AC18" i="6"/>
  <c r="AC15" i="6"/>
  <c r="AC16" i="6"/>
  <c r="AC13" i="6"/>
  <c r="AC14" i="6"/>
  <c r="AE8" i="6"/>
  <c r="AF8" i="6" s="1"/>
  <c r="AD8" i="6"/>
  <c r="AD18" i="6" s="1"/>
  <c r="M18" i="6" s="1"/>
  <c r="AN6" i="6"/>
  <c r="AC12" i="6"/>
  <c r="AF18" i="6" l="1"/>
  <c r="N18" i="6" s="1"/>
  <c r="AE18" i="6"/>
  <c r="AD16" i="6"/>
  <c r="M16" i="6" s="1"/>
  <c r="AF16" i="6" s="1"/>
  <c r="AD17" i="6"/>
  <c r="M17" i="6" s="1"/>
  <c r="AF17" i="6" s="1"/>
  <c r="AE17" i="6"/>
  <c r="AE16" i="6"/>
  <c r="AE15" i="6"/>
  <c r="AD14" i="6"/>
  <c r="M14" i="6" s="1"/>
  <c r="AF14" i="6" s="1"/>
  <c r="AD15" i="6"/>
  <c r="M15" i="6" s="1"/>
  <c r="AE14" i="6"/>
  <c r="AD12" i="6"/>
  <c r="M12" i="6" s="1"/>
  <c r="AF12" i="6" s="1"/>
  <c r="AD13" i="6"/>
  <c r="M13" i="6" s="1"/>
  <c r="AF13" i="6" s="1"/>
  <c r="AE13" i="6"/>
  <c r="AE12" i="6"/>
  <c r="AG18" i="6" l="1"/>
  <c r="N14" i="6"/>
  <c r="N13" i="6"/>
  <c r="N17" i="6"/>
  <c r="N16" i="6"/>
  <c r="AF15" i="6"/>
  <c r="N15" i="6" s="1"/>
  <c r="N12" i="6"/>
  <c r="M8" i="6"/>
  <c r="AG16" i="6" l="1"/>
  <c r="O16" i="6" s="1"/>
  <c r="AH16" i="6" s="1"/>
  <c r="P16" i="6" s="1"/>
  <c r="AJ16" i="6" s="1"/>
  <c r="Q16" i="6" s="1"/>
  <c r="AG17" i="6"/>
  <c r="O17" i="6" s="1"/>
  <c r="AG15" i="6"/>
  <c r="AQ15" i="6" s="1"/>
  <c r="AU15" i="6" s="1"/>
  <c r="AG13" i="6"/>
  <c r="AQ13" i="6" s="1"/>
  <c r="AU13" i="6" s="1"/>
  <c r="AG14" i="6"/>
  <c r="AQ14" i="6" s="1"/>
  <c r="AU14" i="6" s="1"/>
  <c r="N8" i="6"/>
  <c r="AG12" i="6"/>
  <c r="O18" i="6"/>
  <c r="AQ18" i="6"/>
  <c r="AU18" i="6" s="1"/>
  <c r="O12" i="6" l="1"/>
  <c r="AH12" i="6" s="1"/>
  <c r="P12" i="6" s="1"/>
  <c r="AJ12" i="6" s="1"/>
  <c r="Q12" i="6" s="1"/>
  <c r="AJ4" i="6"/>
  <c r="AQ17" i="6"/>
  <c r="AU17" i="6" s="1"/>
  <c r="AQ16" i="6"/>
  <c r="AU16" i="6" s="1"/>
  <c r="O13" i="6"/>
  <c r="AH13" i="6" s="1"/>
  <c r="P13" i="6" s="1"/>
  <c r="AJ13" i="6" s="1"/>
  <c r="Q13" i="6" s="1"/>
  <c r="AH17" i="6"/>
  <c r="P17" i="6" s="1"/>
  <c r="AJ17" i="6" s="1"/>
  <c r="Q17" i="6" s="1"/>
  <c r="AI17" i="6"/>
  <c r="R17" i="6" s="1"/>
  <c r="T17" i="6" s="1"/>
  <c r="AH18" i="6"/>
  <c r="P18" i="6" s="1"/>
  <c r="AI18" i="6"/>
  <c r="R18" i="6" s="1"/>
  <c r="T18" i="6" s="1"/>
  <c r="O15" i="6"/>
  <c r="O14" i="6"/>
  <c r="AI16" i="6"/>
  <c r="R16" i="6" s="1"/>
  <c r="T16" i="6" s="1"/>
  <c r="U16" i="6" s="1"/>
  <c r="AL16" i="6"/>
  <c r="AQ12" i="6"/>
  <c r="AI12" i="6" l="1"/>
  <c r="R12" i="6" s="1"/>
  <c r="T12" i="6" s="1"/>
  <c r="AU12" i="6"/>
  <c r="AX4" i="6" s="1"/>
  <c r="AM5" i="6" s="1"/>
  <c r="AN5" i="6" s="1"/>
  <c r="AT4" i="6"/>
  <c r="O8" i="6"/>
  <c r="AH14" i="6"/>
  <c r="P14" i="6" s="1"/>
  <c r="AJ14" i="6" s="1"/>
  <c r="Q14" i="6" s="1"/>
  <c r="AL12" i="6"/>
  <c r="S16" i="6"/>
  <c r="AN16" i="6" s="1"/>
  <c r="AI14" i="6"/>
  <c r="R14" i="6" s="1"/>
  <c r="T14" i="6" s="1"/>
  <c r="AL17" i="6"/>
  <c r="S17" i="6" s="1"/>
  <c r="AI15" i="6"/>
  <c r="R15" i="6" s="1"/>
  <c r="T15" i="6" s="1"/>
  <c r="U15" i="6" s="1"/>
  <c r="AL15" i="6"/>
  <c r="AH15" i="6"/>
  <c r="P15" i="6" s="1"/>
  <c r="AJ15" i="6" s="1"/>
  <c r="Q15" i="6" s="1"/>
  <c r="AI13" i="6"/>
  <c r="R13" i="6" s="1"/>
  <c r="AJ18" i="6"/>
  <c r="S12" i="6" l="1"/>
  <c r="AN12" i="6" s="1"/>
  <c r="U17" i="6"/>
  <c r="AN17" i="6"/>
  <c r="U12" i="6"/>
  <c r="AL18" i="6"/>
  <c r="S18" i="6" s="1"/>
  <c r="Q18" i="6"/>
  <c r="AL13" i="6"/>
  <c r="S13" i="6" s="1"/>
  <c r="AN13" i="6" s="1"/>
  <c r="T13" i="6"/>
  <c r="AL14" i="6"/>
  <c r="S14" i="6" s="1"/>
  <c r="R8" i="6"/>
  <c r="S15" i="6"/>
  <c r="AN15" i="6" s="1"/>
  <c r="P8" i="6"/>
  <c r="AO4" i="6" l="1"/>
  <c r="U13" i="6"/>
  <c r="U18" i="6"/>
  <c r="AN18" i="6"/>
  <c r="U14" i="6"/>
  <c r="AN14" i="6"/>
  <c r="AQ4" i="6" l="1"/>
  <c r="C6" i="6" s="1"/>
  <c r="S8" i="6"/>
  <c r="AP5" i="6"/>
  <c r="AO5" i="6"/>
  <c r="U5" i="6" s="1"/>
  <c r="AO6" i="6" l="1"/>
  <c r="U6" i="6" s="1"/>
</calcChain>
</file>

<file path=xl/sharedStrings.xml><?xml version="1.0" encoding="utf-8"?>
<sst xmlns="http://schemas.openxmlformats.org/spreadsheetml/2006/main" count="1199" uniqueCount="606">
  <si>
    <t>Istruzioni per compilare la richiesta</t>
  </si>
  <si>
    <t>Informazioni generali</t>
  </si>
  <si>
    <t>Vi invitiamo a leggere l'opuscolo "Indennità per lavoro ridotto" sul sito www.lavoro.swiss nella sua totalità. Questo opuscolo vi spiega tutto quello che dovete sapere sull'indennità per lavoro ridotto. Le istruzioni qui fornite hanno unicamente come scopo di facilitare la compilazione di questo formulario.</t>
  </si>
  <si>
    <t>Campo d'entrata / di uscita del codice colore</t>
  </si>
  <si>
    <t>Entrata</t>
  </si>
  <si>
    <t>Entrata opzionale</t>
  </si>
  <si>
    <t>Valore non corretto</t>
  </si>
  <si>
    <t>Campo di uscita / Calcolo / Informazione</t>
  </si>
  <si>
    <t>Istruzioni per la scheda "1042Ai Domanda"</t>
  </si>
  <si>
    <t>Numero IDI</t>
  </si>
  <si>
    <t>Il numero d'identificazione della sua azienda. Potete trovarla all'indirizzo seguente: https://www.uid.admin.ch</t>
  </si>
  <si>
    <t>Numero RIS</t>
  </si>
  <si>
    <t>Il vostro numero di registro delle imprese e degli stabilimenti, abbreviato numero RIS. Potete trovarlo nella decisione del servizio cantonale.</t>
  </si>
  <si>
    <t>Nome dell'azienda</t>
  </si>
  <si>
    <t>Il nome ufficiale dell'azienda come è registrato nel registro RIS e IDI.</t>
  </si>
  <si>
    <t>Tutta l’azienda / settore d'esercizio</t>
  </si>
  <si>
    <t>Il nome della parte dell'azienda per la quale si richiede l'indennità per lavoro ridotto. Se chiedete il lavoro ridotto per tutta l'azienda, indicare "tutta l'azienda".</t>
  </si>
  <si>
    <t>Indirizzo, numero, NPA, luogo</t>
  </si>
  <si>
    <t>L'indirizzo dell'azienda o del settore d'esercizio che fa richiesta per lavoro ridotto.</t>
  </si>
  <si>
    <t>Persona di contatto</t>
  </si>
  <si>
    <t>Cognome, nome, telefono, e-mail della persona di contatto</t>
  </si>
  <si>
    <t>Per qualsiasi domanda, vi invitiamo a volerci comunicare le coordinate esatte e complete della persona di contatto.</t>
  </si>
  <si>
    <t>Coordinate di pagamento (IBAN)</t>
  </si>
  <si>
    <t>Su questo conto verranno versate le indennità per lavoro ridotto.</t>
  </si>
  <si>
    <t>Cognome, nome, indirizzo, NPA e luogo (se il titolare del conto è diverso rispetto a quelli dell'azienda)</t>
  </si>
  <si>
    <t>Da compilare qualora i dati del conto non corrispondono con i dati dell'azienda indicati di sopra.</t>
  </si>
  <si>
    <t>Contratto collettivo di lavoro valido</t>
  </si>
  <si>
    <t>Indicate il contratto collettivo di lavoro (CCL) valido per tutta l’azienda o il settore d’esercizio. Se i dipendenti sottostanno a dei CCL diversi, vogliate indicarli nella scheda "1042Bi Dati di base lav.".</t>
  </si>
  <si>
    <t>Data dell'ultimo pagamento dei salari</t>
  </si>
  <si>
    <t>Quando avete versato l'ultima volta il salario conformemente agli obblighi contrattuali? Esempio: 25.09.2025</t>
  </si>
  <si>
    <t>Tempo di lavoro settimanale in ore previsto nel periodo di conteggio</t>
  </si>
  <si>
    <t xml:space="preserve">Le ore di lavoro settimanali possono variare secondo le stagioni. Vogliate indicare la durata del lavoro previsto applicabile nel periodo di conteggio. </t>
  </si>
  <si>
    <t>Periodo di conteggio</t>
  </si>
  <si>
    <t>Indicate il mese per il quale desiderate conteggiare il lavoro ridotto nel formato MM.AAAA. Esempio: 09.2025</t>
  </si>
  <si>
    <t xml:space="preserve">Termine di inoltro </t>
  </si>
  <si>
    <t>Calcolato automaticamente. Dovete richiedere il lavoro ridotto al più tardi tre mesi dalla fine del periodo di conteggio, nel caso contrario il diritto si estingue.</t>
  </si>
  <si>
    <t>Numero di giorni lavorativi all’anno</t>
  </si>
  <si>
    <t>Calcolato automaticamente non appena viene inserito un periodo di conteggio.</t>
  </si>
  <si>
    <t>Importo massimo del guadagno determinante</t>
  </si>
  <si>
    <t>Perdita di lavoro a causa della fluttuazione stagionale in percentuale</t>
  </si>
  <si>
    <t>Il servizio cantonale può emettere una riserva in merito (vedere scheda 1042Ci Ore perse fattori stag). La percentuale che è stata calcolata verrà automaticamente riportata.</t>
  </si>
  <si>
    <t>Periodo d’attesa</t>
  </si>
  <si>
    <t>Tasso di contribuzione AVS / AI / IPG / AD in percentuale</t>
  </si>
  <si>
    <t>Luogo, data, firma</t>
  </si>
  <si>
    <t>Non dimenticate di apporre la data e la firma sulla richiesta.</t>
  </si>
  <si>
    <t>Istruzioni per la scheda "1042Bi Dati di base lav."</t>
  </si>
  <si>
    <t>Hanno diritto all'indennità:</t>
  </si>
  <si>
    <t>*</t>
  </si>
  <si>
    <t>I lavoratori soggetti all’obbligo di contribuzione all’AD.</t>
  </si>
  <si>
    <t>I lavoratori che hanno terminato la scuola dell’obbligo ma non hanno ancora raggiunto l’età minima per l’obbligo di contribuzione all’AVS.</t>
  </si>
  <si>
    <t>Non hanno diritto all'indennità per lavoro ridotto:</t>
  </si>
  <si>
    <t>(vedere l'opuscolo "Indennità per lavoro ridotto")</t>
  </si>
  <si>
    <t>I lavoratori a cui il contratto di lavoro è stato disdetto, durante il periodo di disdetta legale o contrattuale, senza che sia necessario sapere quale parte abbia messo fine al rapporto di lavoro;</t>
  </si>
  <si>
    <t>I lavoratori a cui la perdita di ore di lavoro non può essere determinata o in cui le ore di lavoro non possono essere controllate in maniera adeguata. Il rispetto di questa disposizione legale necessita un controllo del tempo di lavoro;</t>
  </si>
  <si>
    <t>Il coniuge o il partner registrato del datore di lavoro occupato nell’azienda di quest’ultimo;</t>
  </si>
  <si>
    <t>Le persone che, in qualità di partner, di detentori di una quota finanziaria o che fanno parte di un organo decisionale dell'azienda, che possono determinare o influenzare in maniera significativa le decisioni del datore di lavoro, così come i loro coniugi o i loro partner registrati. Le persone che esercitano un'influenza significativa comprendono generalmente i firmatari individuali e quelli che hanno un interesse finanziario importante in un'azienda;</t>
  </si>
  <si>
    <t>I lavoratori che non accettano il lavoro ridotto (remunerazione secondo il contratto di lavoro);</t>
  </si>
  <si>
    <t>I lavoratori vincolati da un rapporto di lavoro di durata determinata, che da contratto non prevede la possibilità di essere disdetto;</t>
  </si>
  <si>
    <t>I lavoratori vincolati da un rapporto di tirocinio e quelli a loro parificabili;</t>
  </si>
  <si>
    <t>I lavoratori al servizio di un'organizzazione per lavoro temporaneo; né le aziende che forniscono il personale a prestito né quelle che lo impiegano possono rivendicare l'indennità per lavoro ridotto per questi lavoratori;</t>
  </si>
  <si>
    <t>I lavoratori la cui perdita di lavoro è imputabile a un conflitto collettivo di lavoro nell'azienda;</t>
  </si>
  <si>
    <t>I lavoratori che sono stati messi a disposizione da un'altra azienda.</t>
  </si>
  <si>
    <t>Numero AVS, cognome, nome, data di nascita</t>
  </si>
  <si>
    <t>Vogliate indicare tutti i lavoratori dell’azienda o del settore d’esercizio, che hanno diritto alle prestazioni, anche se non hanno ore di lavoro perse.</t>
  </si>
  <si>
    <t>Salario mensile / Salario orario</t>
  </si>
  <si>
    <t xml:space="preserve">Può essere inserito un valore solo in una casella. Per il salario orario indicare quello di base senza la quota per le vacanze, i giorni festivi e la tredicesima mensilità. </t>
  </si>
  <si>
    <t>Numero di mesi pagati all' anno (12 / 13)</t>
  </si>
  <si>
    <t>Avete convenuto una tredicesima mensilità con il lavoratore? Se sì, indicate 13, altrimenti 12.</t>
  </si>
  <si>
    <t>Altri componenti del salario all’anno</t>
  </si>
  <si>
    <t>Numero di giorni di vacanze all'anno</t>
  </si>
  <si>
    <t>Vogliate indicare i giorni di vacanza annuali convenuti contrattualmente.</t>
  </si>
  <si>
    <t>Numero di giorni festivi all'anno</t>
  </si>
  <si>
    <r>
      <t xml:space="preserve">Vogliate indicare il numero di giorni festivi concessi.
</t>
    </r>
    <r>
      <rPr>
        <b/>
        <sz val="10"/>
        <color theme="1"/>
        <rFont val="Arial"/>
        <family val="2"/>
      </rPr>
      <t>Importante:</t>
    </r>
    <r>
      <rPr>
        <sz val="10"/>
        <color theme="1"/>
        <rFont val="Arial"/>
        <family val="2"/>
      </rPr>
      <t xml:space="preserve"> per i salariati a tempo parziale, solo i giorni festivi dei giorni di lavoro effettivi possono essere presi in considerazione. Esempio: se una persona lavora al 60% dal lunedì al mercoledì, il Venerdì santo e l’Ascensione non devono essere calcolati. Se, invece, qualcuno lavora cinque giorni a settimana con un tempo di lavoro parziale, allora tutti i giorni festivi sono calcolati, a condizione che non siano in un giorno non lavorativo (per esempio di domenica).</t>
    </r>
  </si>
  <si>
    <t xml:space="preserve">Media del tempo di lavoro settimanale all’anno </t>
  </si>
  <si>
    <t>La durata media del lavoro settimanale convenuta contrattualmente. Questo può variare secondo le stagioni, per esempio 44 h / settimana nel semestre estivo, ma solo 40 h / settimana nel semestre invernale. In questo caso, il valore richiesto è di 42 h / settimana.</t>
  </si>
  <si>
    <t>Tempo di lavoro durante il periodo di conteggio</t>
  </si>
  <si>
    <t>Le ore dovute nel periodo di conteggio devono essere indicate qui.</t>
  </si>
  <si>
    <r>
      <rPr>
        <b/>
        <sz val="10"/>
        <color theme="1"/>
        <rFont val="Arial"/>
        <family val="2"/>
      </rPr>
      <t>- Settimanale:</t>
    </r>
    <r>
      <rPr>
        <sz val="10"/>
        <color theme="1"/>
        <rFont val="Arial"/>
        <family val="2"/>
      </rPr>
      <t xml:space="preserve"> il tempo di lavoro settimanale dovuto senza le eventuali ore di compensazione anticipata e/o quelle da recuperare. Questo valore può essere diverso rispetto alla media del tempo di lavoro settimanale all’anno, vedi sopra.</t>
    </r>
  </si>
  <si>
    <r>
      <rPr>
        <b/>
        <sz val="10"/>
        <color theme="1"/>
        <rFont val="Arial"/>
        <family val="2"/>
      </rPr>
      <t xml:space="preserve">- Totale compreso il tempo di recupero: </t>
    </r>
    <r>
      <rPr>
        <sz val="10"/>
        <color theme="1"/>
        <rFont val="Arial"/>
        <family val="2"/>
      </rPr>
      <t>tutte le ore dovute, comprese le eventuali ore di compensazione anticipata
e/o quelle da recuperare, i giorni festivi concessi e/o i giorni di vacanza convenuti.</t>
    </r>
  </si>
  <si>
    <t>Tempo effettivo</t>
  </si>
  <si>
    <t>Il tempo di lavoro realmente lavorato e attestato durante il periodo di conteggio.</t>
  </si>
  <si>
    <t>Assenze pagate / non pagate</t>
  </si>
  <si>
    <t>Tutte le assenze in ore sono da indicare qui: giorni festivi (attenzione: vedere spiegazione "Numero di giorni festivi all'anno"), vacanze, malattia/infortunio, congedi non pagati, ecc.</t>
  </si>
  <si>
    <t>Saldo orario flessibile</t>
  </si>
  <si>
    <t>Il saldo dell'orario flessibile deve essere compilato solo se l'azienda dispone di un apposito regolamento scritto che applica già prima dell'introduzione del lavoro ridotto ed è stato effettivamente svolto. Solo i saldi tra -20 / +20 ore possono essere prese in considerazione.</t>
  </si>
  <si>
    <r>
      <rPr>
        <b/>
        <sz val="10"/>
        <color theme="1"/>
        <rFont val="Arial"/>
        <family val="2"/>
      </rPr>
      <t>-</t>
    </r>
    <r>
      <rPr>
        <sz val="10"/>
        <color theme="1"/>
        <rFont val="Arial"/>
        <family val="2"/>
      </rPr>
      <t xml:space="preserve"> </t>
    </r>
    <r>
      <rPr>
        <b/>
        <sz val="10"/>
        <color theme="1"/>
        <rFont val="Arial"/>
        <family val="2"/>
      </rPr>
      <t xml:space="preserve">Inizio periodo di conteggio: </t>
    </r>
    <r>
      <rPr>
        <sz val="10"/>
        <color theme="1"/>
        <rFont val="Arial"/>
        <family val="2"/>
      </rPr>
      <t>saldo</t>
    </r>
  </si>
  <si>
    <r>
      <t xml:space="preserve">- Fine periodo di conteggio: </t>
    </r>
    <r>
      <rPr>
        <sz val="10"/>
        <color theme="1"/>
        <rFont val="Arial"/>
        <family val="2"/>
      </rPr>
      <t>saldo</t>
    </r>
  </si>
  <si>
    <t>Saldo delle ore supplementari dei mesi precedenti</t>
  </si>
  <si>
    <t>Indicate tutte le ore supplementari effettuate durante i 6 mesi precedenti l’inizio del termine quadro di 2 anni che non sono state compensate con tempo libero. Dopo l’inizio del termine quadro si devono indicare tutte le ore supplementari effettuate entro il detto termine quadro, ma al massimo negli ultimi 12 mesi, che non sono state compensate con tempo libero. Queste ore supplementari riducono le ore perse nella misura in cui superano la perdita stagionale di ore di lavoro non indennizzabile: ciò significa che le ore supplementari vengono compensate con l'eventuale perdita stagionale di ore di lavoro prima che le ore perse siano ridotte. Le ore supplementari che non possono essere compensate completamente con la perdita stagionale di ore di lavoro e con le ore perse vanno riportate al periodo di conteggio successivo.</t>
  </si>
  <si>
    <t>Reddito conseguito con un'occupazione provvisoria</t>
  </si>
  <si>
    <t>Se i dipendenti lavorano presso un altro datore di lavoro durante il periodo di conteggio, i redditi conseguiti devono essere dichiarati.</t>
  </si>
  <si>
    <t>Questo campo deve essere utilizzato per segnalare se un lavoratore ha diritto o meno alle prestazioni rispetto al periodo precedente. Vogliate selezionare una voce nell’elenco a discesa. Se non c'é stato un cambiamento rispetto al mese precedente, lasciate il campo vuoto.</t>
  </si>
  <si>
    <t>Data del cambiamento</t>
  </si>
  <si>
    <t>Vogliate indicare la data esatta in cui il cambiamento descritto qui sopra ha avuto luogo. Se nessun cambiamento è avvenuto, lasciate il campo vuoto.</t>
  </si>
  <si>
    <t>Contratto collettivo di lavoro diverso</t>
  </si>
  <si>
    <t>Forse nella domanda avete specificato il contratto collettivo di lavoro CCL in vigore. Qualora dei lavoratori siano sottoposti ad un altro CCL, indicatelo qui. Altrimenti, lasciate il campo vuoto.</t>
  </si>
  <si>
    <t>Istruzioni per la scheda "1042Ci Ore perse fattori stag."</t>
  </si>
  <si>
    <t>Alfine di dividere le ore perse richieste durante un periodo di conteggio dalle ore perse stagionali (non indennizzabili) e economiche (di regola indennizzabili), bisogna calcolare la media delle ore perse negli stessi periodi degli ultimi due anni.</t>
  </si>
  <si>
    <t>Gli stessi periodi degli ultimi anni: per esempio, se il lavoro ridotto viene richiesto per il mese di gennaio 2022, i mesi di gennaio 2020 e gennaio 2021 serviranno quali periodi di paragone.</t>
  </si>
  <si>
    <t>Nel periodo di conteggio richiesto, solo le ore perse che oltrepassano la media delle ore perse per i due mesi di paragone, saranno compensate.</t>
  </si>
  <si>
    <t>Numero AVS, cognome, nome</t>
  </si>
  <si>
    <t>Calcolo per il periodo del penultimo anno o il periodo dell'anno precedente</t>
  </si>
  <si>
    <t>Sostituite solo i lavoratori che hanno effettivamente lavorato nell’azienda o nel settore d’esercizio corrispondente durante il periodo del penultimo anno o dell'anno precedente. Lasciate in bianco tutti gli altri.</t>
  </si>
  <si>
    <r>
      <t xml:space="preserve">- Tempo di lavoro periodo penultimo anno e tempo di lavoro periodo anno precedente: </t>
    </r>
    <r>
      <rPr>
        <sz val="10"/>
        <color theme="1"/>
        <rFont val="Arial"/>
        <family val="2"/>
      </rPr>
      <t>bisogna indicare qui il numero di ore di lavoro dovute per lo stesso periodo del penultimo anno o dell'anno precedente. Il valore per difetto è il numero di ore dovute settimanalmente.</t>
    </r>
  </si>
  <si>
    <r>
      <rPr>
        <b/>
        <sz val="10"/>
        <color theme="1"/>
        <rFont val="Arial"/>
        <family val="2"/>
      </rPr>
      <t>- Settimanale:</t>
    </r>
    <r>
      <rPr>
        <sz val="10"/>
        <color theme="1"/>
        <rFont val="Arial"/>
        <family val="2"/>
      </rPr>
      <t xml:space="preserve"> il tempo di lavoro settimanale dovuto senza le eventuali ore di compensazione anticipata
e/o quelle da recuperare. Questo valore può essere diverso rispetto alla media del tempo di lavoro settimanale all’anno, vedi sopra.</t>
    </r>
  </si>
  <si>
    <r>
      <rPr>
        <b/>
        <sz val="10"/>
        <color theme="1"/>
        <rFont val="Arial"/>
        <family val="2"/>
      </rPr>
      <t xml:space="preserve">- Totale compreso il tempo di recupero: </t>
    </r>
    <r>
      <rPr>
        <sz val="10"/>
        <color theme="1"/>
        <rFont val="Arial"/>
        <family val="2"/>
      </rPr>
      <t>tutte le ore dovute, comprese le eventuali ore di compensazione anticipata e/o quelle da recuperare, i giorni festivi concessi e/o i giorni di vacanza convenuti.</t>
    </r>
  </si>
  <si>
    <r>
      <rPr>
        <b/>
        <sz val="10"/>
        <color theme="1"/>
        <rFont val="Arial"/>
        <family val="2"/>
      </rPr>
      <t>- Assenze pagate o non pagate</t>
    </r>
    <r>
      <rPr>
        <sz val="10"/>
        <color theme="1"/>
        <rFont val="Arial"/>
        <family val="2"/>
      </rPr>
      <t xml:space="preserve"> del penultimo anno e dell'anno precedente. Menzionate qui tutte le assenze in ore: giorni festivi (attenzione: vedere spiegazione “Numero di giorni festivi all’anno” nella scheda “1042Bi Dati di base lav.”), vacanze, malattia/infortunio, congedi non pagati, ecc.</t>
    </r>
  </si>
  <si>
    <r>
      <t>- Ore perse del periodo del penultimo anno o dell'anno precedente:</t>
    </r>
    <r>
      <rPr>
        <sz val="10"/>
        <color theme="1"/>
        <rFont val="Arial"/>
        <family val="2"/>
      </rPr>
      <t xml:space="preserve"> unicamente a titolo informativo. Questa valore è usata per calcolare le ore perse dovute ad una fluttuazione stagionale.</t>
    </r>
  </si>
  <si>
    <t>Istruzioni per la scheda "1042Di Rapporto"</t>
  </si>
  <si>
    <t>Indicate le ore giornaliere perse rispetto alle ore dovute. Stampate la scheda e fatela firmare ai lavoratori. Così facendo, confermano le ore perse richieste e il loro consenso al  lavoro ridotto (vedi il 5° punto dell’elenco dei non aventi diritto nelle istruzioni per la scheda "1042Bi Dati di base lav.").
Importante: può essere rivendicato un massimo di ore perse equivalente alla durata di lavoro prevista per il periodo di conteggio.</t>
  </si>
  <si>
    <t>Istruzioni per la scheda "1042Ei Calcolo"</t>
  </si>
  <si>
    <t>Questa scheda non necessita nessun inserimento.
I diversi parametri calcolati sono elencati qui</t>
  </si>
  <si>
    <t>L'indennità calcolata è approssimativa e può variare dall'importo realmente pagato.</t>
  </si>
  <si>
    <t>Domanda d'indennità per lavoro ridotto</t>
  </si>
  <si>
    <t>Indirizzo</t>
  </si>
  <si>
    <t>Numero</t>
  </si>
  <si>
    <t>NPA</t>
  </si>
  <si>
    <t>Luogo</t>
  </si>
  <si>
    <t>Cognome della persona di contatto</t>
  </si>
  <si>
    <t>Nome della persona di contatto</t>
  </si>
  <si>
    <t>Telefono</t>
  </si>
  <si>
    <t>E-mail</t>
  </si>
  <si>
    <r>
      <rPr>
        <b/>
        <sz val="10"/>
        <color theme="1"/>
        <rFont val="Arial"/>
        <family val="2"/>
      </rPr>
      <t>Se il titolare del conto è diverso rispetto a quello dell'azienda</t>
    </r>
    <r>
      <rPr>
        <sz val="10"/>
        <color theme="1"/>
        <rFont val="Arial"/>
        <family val="2"/>
      </rPr>
      <t xml:space="preserve">
Cognome, nome, indirizzo, NPA e luogo</t>
    </r>
  </si>
  <si>
    <t>Tempo di lavoro settimanale previsto nel periodo di conteggio</t>
  </si>
  <si>
    <t>Termine di inoltro</t>
  </si>
  <si>
    <t>Numero di giorni lavorativi all'anno</t>
  </si>
  <si>
    <t>Osservazioni:</t>
  </si>
  <si>
    <t>Per qualsiasi informazione che concerne l'indennità per lavoro ridotto, vi invitiamo a voler consultare$ l'opuscolo informativo "Indennità per lavoro ridotto" su www.lavoro.swiss.</t>
  </si>
  <si>
    <t>Il datore di lavoro ha l'obbligo di fornire informazioni corrispondenti al vero (art. 88 LADI e art. 28 LPGA).</t>
  </si>
  <si>
    <t>Conferma:
Confermo di aver risposto a tutte le domande in modo completo e veritiero. Prendo atto che, in conformità agli articoli 105 e 106 LADI, delle indicazioni inveritiere o non corrette che hanno portato ad un pagamento ingiustificato delle prestazioni costituiscono un'infrazione penale.  In ogni caso, le prestazioni indebitamente riscosse devono essere restituite.</t>
  </si>
  <si>
    <t>Inoltre confermo: 
- I lavoratori sono stati informati della riduzione di lavoro e dell'obbligo di controllo. I lavoratori che non hanno accettato la riduzione del lavoro saranno remunerati in base al loro contratto di lavoro.
- I lavoratori colpiti hanno ricevuto l'indennità per lavoro ridotto anticipato e nel giorno abituale di paga per il relativo periodo. 
- Il periodo di attesa relativo al lavoro ridotto è stato preso a carico dal datore di lavoro.
- Le contribuzioni legali e contrattuali delle assicurazioni sociali saranno pagate in conformità alle ore di lavoro normali.</t>
  </si>
  <si>
    <t>Luogo:</t>
  </si>
  <si>
    <t>Data:</t>
  </si>
  <si>
    <t>Firma:</t>
  </si>
  <si>
    <t>Azienda / sett. d‘es.:</t>
  </si>
  <si>
    <t>Periodo di conteggio:</t>
  </si>
  <si>
    <t>Verteilt</t>
  </si>
  <si>
    <t>(Halb)Tageweise</t>
  </si>
  <si>
    <t>Dati dei lavoratori</t>
  </si>
  <si>
    <t>Dati salariali</t>
  </si>
  <si>
    <t>Dati per il calcolo dell'ILR per il periodo di conteggio</t>
  </si>
  <si>
    <t>Nr. AVS</t>
  </si>
  <si>
    <t>Cognome</t>
  </si>
  <si>
    <t>Nome</t>
  </si>
  <si>
    <t>Data di nascita</t>
  </si>
  <si>
    <t>Salario mensile</t>
  </si>
  <si>
    <t>Salario orario</t>
  </si>
  <si>
    <t>Numero di mesi pagati all'anno
(12/13)</t>
  </si>
  <si>
    <t>Altri componenti del salario all'anno</t>
  </si>
  <si>
    <t>Numero di giorni di vacanza all'anno</t>
  </si>
  <si>
    <t>Media del tempo di lavoro sett. all'anno</t>
  </si>
  <si>
    <t>Saldo ore suppl. mesi precedenti</t>
  </si>
  <si>
    <t>Reddito conseguito 
con un'occ. prov.</t>
  </si>
  <si>
    <t>Settimanale</t>
  </si>
  <si>
    <t>Totale,        con rec.</t>
  </si>
  <si>
    <t xml:space="preserve">Inizio periodo conteggio </t>
  </si>
  <si>
    <t>Fine periodo conteggio</t>
  </si>
  <si>
    <t>AHV-
pflichtig</t>
  </si>
  <si>
    <t>Anzahl
bezugs-
berechtigte
Mitarbeiter</t>
  </si>
  <si>
    <t>Regel 7
FF12</t>
  </si>
  <si>
    <t>S13 / 12</t>
  </si>
  <si>
    <t>Regel 9
deApM</t>
  </si>
  <si>
    <t>Regel 10
Std.-Lohn
ohne
Prämie</t>
  </si>
  <si>
    <t>Regel11
Std.-Lohn
mit
Prämie</t>
  </si>
  <si>
    <t>Regel 12
Monatslohn
ohne
Prämie</t>
  </si>
  <si>
    <t>Regel 13
Monatslohn
mit
Prämie</t>
  </si>
  <si>
    <t>Regel 14
Vergleichs-
wert</t>
  </si>
  <si>
    <t>Anrechen-
barer
Std.-Verd.
aSV</t>
  </si>
  <si>
    <t>Regel 14 
Anrechen-
barer Std.-
Verdienst</t>
  </si>
  <si>
    <t>Regel 14
Warnungs-
anzeige</t>
  </si>
  <si>
    <t>Name,Vorname</t>
  </si>
  <si>
    <t>756.0987.6543.21</t>
  </si>
  <si>
    <t>Mustermann</t>
  </si>
  <si>
    <t>Erika</t>
  </si>
  <si>
    <t>Da compilare unicamente se una decisione di riserva</t>
  </si>
  <si>
    <t>in merito è stata presa dal servizio cantonale.</t>
  </si>
  <si>
    <t>AusfallVVJ</t>
  </si>
  <si>
    <t>AusfallVJ</t>
  </si>
  <si>
    <t>Calcolo periodo penultimo anno</t>
  </si>
  <si>
    <t>Calcolo periodo anno precedente</t>
  </si>
  <si>
    <t>Durchschnitt</t>
  </si>
  <si>
    <t>Totale</t>
  </si>
  <si>
    <t>Tempo di lavoro periodo penultimo anno</t>
  </si>
  <si>
    <t>Ore perse</t>
  </si>
  <si>
    <t>Tempo di lavoro periodo anno precedente</t>
  </si>
  <si>
    <t>anrechen-
barer Std.-
Verdienst</t>
  </si>
  <si>
    <t>vertragl.
wöchentl.
Arbeitszeit</t>
  </si>
  <si>
    <t>Ausfall-
stunden
Vorvorjahr</t>
  </si>
  <si>
    <t>Ausfall-
stunden
Vorjahr</t>
  </si>
  <si>
    <t>Sollstd.
betr. MA Vorjahr</t>
  </si>
  <si>
    <t>Absenzen
betr. MA
Vorjahr</t>
  </si>
  <si>
    <t>Sollstd.
betr. MA Vorvorjahr</t>
  </si>
  <si>
    <t>Absenzen
betr. MA
Vorvorjahr</t>
  </si>
  <si>
    <t>Max. der
Spalte</t>
  </si>
  <si>
    <t>Dupont</t>
  </si>
  <si>
    <t>Marie</t>
  </si>
  <si>
    <t>Ore giornaliere perse durante il periodo di conteggio</t>
  </si>
  <si>
    <t>Giorno
1</t>
  </si>
  <si>
    <t>Giorno
2</t>
  </si>
  <si>
    <t>Giorno
3</t>
  </si>
  <si>
    <t>Giorno
4</t>
  </si>
  <si>
    <t>Giorno
5</t>
  </si>
  <si>
    <t>Giorno
6</t>
  </si>
  <si>
    <t>Giorno
7</t>
  </si>
  <si>
    <t>Giorno
8</t>
  </si>
  <si>
    <t>Giorno
9</t>
  </si>
  <si>
    <t>Giorno
10</t>
  </si>
  <si>
    <t>Giorno
11</t>
  </si>
  <si>
    <t>Giorno
12</t>
  </si>
  <si>
    <t>Giorno
13</t>
  </si>
  <si>
    <t>Giorno
14</t>
  </si>
  <si>
    <t>Giorno
15</t>
  </si>
  <si>
    <t>Giorno
16</t>
  </si>
  <si>
    <t>Giorno
17</t>
  </si>
  <si>
    <t>Giorno
18</t>
  </si>
  <si>
    <t>Giorno
19</t>
  </si>
  <si>
    <t>Giorno
20</t>
  </si>
  <si>
    <t>Giorno
21</t>
  </si>
  <si>
    <t>Giorno
22</t>
  </si>
  <si>
    <t>Giorno
23</t>
  </si>
  <si>
    <t>Giorno
24</t>
  </si>
  <si>
    <t>Giorno
25</t>
  </si>
  <si>
    <t>Giorno
26</t>
  </si>
  <si>
    <t>Giorno
27</t>
  </si>
  <si>
    <t>Giorno
28</t>
  </si>
  <si>
    <t>Giorno
29</t>
  </si>
  <si>
    <t>Giorno
30</t>
  </si>
  <si>
    <t>Giorno
31</t>
  </si>
  <si>
    <t>Totale ore perse</t>
  </si>
  <si>
    <t>Firma</t>
  </si>
  <si>
    <t>Riassunto</t>
  </si>
  <si>
    <t>Attenzione: L'importo del pagamento finale può differire dal risultato ottenuto qui. Il calcolo è effettuato a titolo indicativo e senza garanzia.</t>
  </si>
  <si>
    <t>Numero di lavoratori aventi diritto:</t>
  </si>
  <si>
    <t>Tasso di contribuzione AVS / AI / IPG / AD:</t>
  </si>
  <si>
    <t>Perdita di lavoro</t>
  </si>
  <si>
    <t>Contributi AVS / AI / IPG / AD:</t>
  </si>
  <si>
    <t>Numero di lavoratori colpiti:</t>
  </si>
  <si>
    <t>Importo massimo delle entrate pertinenti:</t>
  </si>
  <si>
    <t>Giorni di attesa:</t>
  </si>
  <si>
    <t>Bonifico rivendicato lordo:</t>
  </si>
  <si>
    <t>Karenztage:</t>
  </si>
  <si>
    <t>Salario orario da prendere in cons.</t>
  </si>
  <si>
    <t>Tempo lav./periodo conteggio/con ore di rec.</t>
  </si>
  <si>
    <t>Saldo ore suppl. mese precedente</t>
  </si>
  <si>
    <t>Ore perse dovute a fattori stagionali</t>
  </si>
  <si>
    <t>Ore perse da considerare</t>
  </si>
  <si>
    <t>Perdita di guadagno</t>
  </si>
  <si>
    <t>Deduzione periodo d’attesa 80%</t>
  </si>
  <si>
    <t>Bonifico rivendicato netto</t>
  </si>
  <si>
    <t>Contributi AVS / AI / 
IPG / AD rivendicati</t>
  </si>
  <si>
    <t>Bonifico rivendicato lordo</t>
  </si>
  <si>
    <t>Differenza</t>
  </si>
  <si>
    <t>Wöchentl.
Arbeitszeit
in der AP</t>
  </si>
  <si>
    <t>Anrechen-
barer Std.-
Verdienst</t>
  </si>
  <si>
    <t>Regel 7
Gleitzeit
c</t>
  </si>
  <si>
    <t>Regel 8
Ausfall-
stunden
total</t>
  </si>
  <si>
    <t>Max(D12,0)</t>
  </si>
  <si>
    <t>Regel 9
Prozentualer
Arbeitsausfall</t>
  </si>
  <si>
    <t>Regel 10
Saisonale
Ausfall-
stunden</t>
  </si>
  <si>
    <t>Regel 11
Proz. Wirts. Bed.
Arbeitsausfall</t>
  </si>
  <si>
    <t>Regel 12
Anrechen-
bare
Ausfall-Std.</t>
  </si>
  <si>
    <t>Regel 13
Verdienst-
ausfall
100%</t>
  </si>
  <si>
    <t>Regel 14
Verdienst-
ausfall
80%</t>
  </si>
  <si>
    <t>Regel 15
Abzug
Karenztage
80%</t>
  </si>
  <si>
    <t>Regel 17
Abzug
Zwischen-
beschäftigung</t>
  </si>
  <si>
    <t>Verdienst
Zwischen-
beschäftigung</t>
  </si>
  <si>
    <t>Regel 19/20
Beantragte
Vergütung</t>
  </si>
  <si>
    <t>Anzahl
betroffene.
Mitarbeiter</t>
  </si>
  <si>
    <t>Anzahl
bezugsberechtigte
Mitarbeiter</t>
  </si>
  <si>
    <t>Sollstd.
Bezugsber
Mitarbeiter</t>
  </si>
  <si>
    <t>Absenzen
bezugsber.
Mitarbeiter</t>
  </si>
  <si>
    <t>Verdienst-
ausfall
100%</t>
  </si>
  <si>
    <t>Sollstd. Abr.-
periode inkl.
Vorholzeit</t>
  </si>
  <si>
    <t>Bezahlte /
Unbezahlte
Absenzen</t>
  </si>
  <si>
    <t>AHV-pflichtige
Abzugsbasis</t>
  </si>
  <si>
    <t>#Antrag</t>
  </si>
  <si>
    <t>Art der Ansprechperson</t>
  </si>
  <si>
    <t>1 - Persona interna</t>
  </si>
  <si>
    <t>2 - Terza persona (procura allegata)</t>
  </si>
  <si>
    <t xml:space="preserve">#Stammdaten MA / </t>
  </si>
  <si>
    <t>Veränderungen gegenüber Vormonat</t>
  </si>
  <si>
    <t>Nessun consenso alla riduzione dell'orario di lavoro</t>
  </si>
  <si>
    <t>Inizio del termine di disdetta</t>
  </si>
  <si>
    <t>Kurzarbeit</t>
  </si>
  <si>
    <t>Avviso di modifica del contratto di lavoro</t>
  </si>
  <si>
    <t>Trasferimento a un altro dipartimento</t>
  </si>
  <si>
    <t>Passaggio da apprendista a dipendente</t>
  </si>
  <si>
    <t>Pensionamento</t>
  </si>
  <si>
    <t>Nuovo nella posizione analoga a quella di un datore di lavoro</t>
  </si>
  <si>
    <t>Nuovo dipendente</t>
  </si>
  <si>
    <t>Deceduto</t>
  </si>
  <si>
    <t>Karenztage</t>
  </si>
  <si>
    <t>In diese Kolonne nicht übersetzen</t>
  </si>
  <si>
    <t>deutsch</t>
  </si>
  <si>
    <t>Wählen Sprache / choisir langue / scegliere lingua_x000D_1 = deutsch, allemand, tedesco_x000D_2 = französisch, français, francese_x000D_3 = italienisch, italien, italiano</t>
  </si>
  <si>
    <t>Wählen Sprache / choisir langue / scegliere lingua</t>
  </si>
  <si>
    <t>Wählen Sprache</t>
  </si>
  <si>
    <t>1 = deutsch, allemand, tedesco</t>
  </si>
  <si>
    <t>2 = französisch, français, francese</t>
  </si>
  <si>
    <t>französisch</t>
  </si>
  <si>
    <t>3 = italienisch, italien, italiano</t>
  </si>
  <si>
    <t>italienisch</t>
  </si>
  <si>
    <t>Sprache / langue / lingua</t>
  </si>
  <si>
    <t>Sprache</t>
  </si>
  <si>
    <t>Blattnamen maximal 31 Zeichen</t>
  </si>
  <si>
    <t>Stammdaten Betrieb &amp; Abteilung</t>
  </si>
  <si>
    <t>Stammdaten Mitarbeiter</t>
  </si>
  <si>
    <t>Saisonale Ausfallstunden</t>
  </si>
  <si>
    <t>Abrechnung von Kurzarbeit</t>
  </si>
  <si>
    <t>Hilfsdaten</t>
  </si>
  <si>
    <t>Übersetzungstexte</t>
  </si>
  <si>
    <t>Header &amp; Footer (Left, Center, Right)</t>
  </si>
  <si>
    <t>Header &amp; Footer Blatt 1</t>
  </si>
  <si>
    <t>&amp;"Arial"&amp;8Arbeitslosenversicherung</t>
  </si>
  <si>
    <t>&amp;"Arial"&amp;8</t>
  </si>
  <si>
    <t>Arbeitslosenversicherung</t>
  </si>
  <si>
    <t>&amp;"Arial"&amp;10&amp;BStammdaten Betrieb/Betriebsabteilung</t>
  </si>
  <si>
    <t>&amp;"Arial"&amp;10&amp;B</t>
  </si>
  <si>
    <t>Stammdaten Betrieb/Betriebsabteilung</t>
  </si>
  <si>
    <t>&amp;"Arial"&amp;8_x000D_Für Fragen dieses Arbeitsblatt betreffend wenden Sie sich bitte an Ihre Arbeitslosenkasse.</t>
  </si>
  <si>
    <t>Für Fragen dieses Arbeitsblatt betreffend wenden Sie sich bitte an Ihre Arbeitslosenkasse.</t>
  </si>
  <si>
    <t>&amp;"Arial"&amp;8&amp;D V1.83(09.2019)</t>
  </si>
  <si>
    <t>&amp;"Arial"&amp;8&amp;D</t>
  </si>
  <si>
    <t>Header &amp; Footer Blatt 2</t>
  </si>
  <si>
    <t>&amp;"Arial"&amp;10&amp;BStammdaten Mitarbeiter</t>
  </si>
  <si>
    <t>&amp;"Arial"&amp;8Seite &amp;P</t>
  </si>
  <si>
    <t>Seite &amp;P</t>
  </si>
  <si>
    <t>Header &amp; Footer Blatt 3</t>
  </si>
  <si>
    <t>&amp;"Arial"&amp;10&amp;BSaisonale Ausfallstunden_x000D_&amp;B&amp;"Arial"&amp;8(Formular 716.303.1)</t>
  </si>
  <si>
    <t>&amp;B&amp;"Arial"&amp;8</t>
  </si>
  <si>
    <t>(Formular 716.303.1)</t>
  </si>
  <si>
    <t>Header &amp; Footer Blatt 4</t>
  </si>
  <si>
    <t>&amp;"Arial"&amp;10&amp;BAbrechnung von Kurzarbeit_x000D_&amp;B&amp;"Arial"&amp;8(Formular 716.303)</t>
  </si>
  <si>
    <t>(Formular 716.303)</t>
  </si>
  <si>
    <t>Header &amp; Footer TCRD Blatt 1</t>
  </si>
  <si>
    <t>&amp;"Arial"&amp;10_x000D__x000D_Korrigierte Abrechnung des SECO</t>
  </si>
  <si>
    <t>&amp;"Arial"&amp;10</t>
  </si>
  <si>
    <t>Korrigierte Abrechnung des SECO</t>
  </si>
  <si>
    <t xml:space="preserve">Beilage </t>
  </si>
  <si>
    <t>&amp;"Arial"&amp;10_x000D__x000D_Beilage 0 zu Revisionsverfügung AGK 0</t>
  </si>
  <si>
    <t xml:space="preserve"> zu Revisionsverfügung AGK </t>
  </si>
  <si>
    <t>&amp;"Arial"&amp;10_x000D_SECO/TCRD/0</t>
  </si>
  <si>
    <t>SECO/TCRD/</t>
  </si>
  <si>
    <t>&amp;"Arial"&amp;10&amp;D</t>
  </si>
  <si>
    <t>&amp;D</t>
  </si>
  <si>
    <t>&amp;"Arial"&amp;10Seite &amp;P von &amp;N</t>
  </si>
  <si>
    <t>Seite &amp;P von &amp;N</t>
  </si>
  <si>
    <t>Header &amp; Footer TCRD Blatt 2</t>
  </si>
  <si>
    <t>Header &amp; Footer TCRD Blatt 3</t>
  </si>
  <si>
    <t>Header &amp; Footer TCRD Blatt 4</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</si>
  <si>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</si>
  <si>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</si>
  <si>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</si>
  <si>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</si>
  <si>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</si>
  <si>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</si>
  <si>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</si>
  <si>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</si>
  <si>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</si>
  <si>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</si>
  <si>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</si>
  <si>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</si>
  <si>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</si>
  <si>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</si>
  <si>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Beginn Kurzarbeit</t>
  </si>
  <si>
    <t>Ende Kurzarbeit</t>
  </si>
  <si>
    <t>Betriebsgrösse</t>
  </si>
  <si>
    <t>Anzahl Arbeitstage/Jahr</t>
  </si>
  <si>
    <t>Jahresd. wöchentl. Normalarbeitsz.</t>
  </si>
  <si>
    <t>Max. massgeb. Verdienst</t>
  </si>
  <si>
    <t>Saisonal bed. Arbeitsausfall %</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</si>
  <si>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</si>
  <si>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</si>
  <si>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</si>
  <si>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</si>
  <si>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</si>
  <si>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</si>
  <si>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</si>
  <si>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</si>
  <si>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</si>
  <si>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Geben Sie eine Periode im Format MM.JJJJ ein. Beispiel: 02.2009</t>
  </si>
  <si>
    <t>Geben Sie ein Datum im Format TT.MM.JJJJ ein.</t>
  </si>
  <si>
    <t>Wählen Sie die  Betriebsgrösse</t>
  </si>
  <si>
    <t>Dieser Wert wird automatisch bestimmt, kann aber überschrieben werden</t>
  </si>
  <si>
    <t>Konstanten Blatt 2</t>
  </si>
  <si>
    <t>Betrieb / Betriebsabteilung</t>
  </si>
  <si>
    <t>Beginn / Ende der Kurzarbeit</t>
  </si>
  <si>
    <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</si>
  <si>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</si>
  <si>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</si>
  <si>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</si>
  <si>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</si>
  <si>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</si>
  <si>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</si>
  <si>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</si>
  <si>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</si>
  <si>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</si>
  <si>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</si>
  <si>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</si>
  <si>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</si>
  <si>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</si>
  <si>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</si>
  <si>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</si>
  <si>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</si>
  <si>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</si>
  <si>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</si>
  <si>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</si>
  <si>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</si>
  <si>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</si>
  <si>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</si>
  <si>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</si>
  <si>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</si>
  <si>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</si>
  <si>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</si>
  <si>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</si>
  <si>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</si>
  <si>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PLZ/Ort</t>
  </si>
  <si>
    <t>Zeitgleiche Periode des letzten Jahres:</t>
  </si>
  <si>
    <t>vertragliche</t>
  </si>
  <si>
    <t>wöchentliche</t>
  </si>
  <si>
    <t>Sollstd. zeitgl.</t>
  </si>
  <si>
    <t>Periode inkl.</t>
  </si>
  <si>
    <t>Vorholzeit</t>
  </si>
  <si>
    <t>Istzeit</t>
  </si>
  <si>
    <t>Bezahlte/</t>
  </si>
  <si>
    <t>Unbezahlte</t>
  </si>
  <si>
    <t>Absenzen</t>
  </si>
  <si>
    <t>Ausfallstunden</t>
  </si>
  <si>
    <t>Zeitgleiche Periode des vorletzten Jahres:</t>
  </si>
  <si>
    <t>Seitentotal</t>
  </si>
  <si>
    <t>Total Periode</t>
  </si>
  <si>
    <t>Prozentualer Ausfall in der Periode</t>
  </si>
  <si>
    <t>Durchschnittlicher Arbeitsausfall der beiden Vergleichsperioden:</t>
  </si>
  <si>
    <t>Konstanten Blatt 4</t>
  </si>
  <si>
    <t>anrechen-</t>
  </si>
  <si>
    <t>barer Std.-</t>
  </si>
  <si>
    <t>Wöchentl.</t>
  </si>
  <si>
    <t>in der AP</t>
  </si>
  <si>
    <t>Sollstd. Abr.-</t>
  </si>
  <si>
    <t>Periode Inkl.</t>
  </si>
  <si>
    <t>Saldo Ende Per.</t>
  </si>
  <si>
    <t>vorherg.</t>
  </si>
  <si>
    <t>(nur für Gleitzeit)</t>
  </si>
  <si>
    <t>laufend</t>
  </si>
  <si>
    <t>Diff.</t>
  </si>
  <si>
    <t>Ausfall-</t>
  </si>
  <si>
    <t>stunden</t>
  </si>
  <si>
    <t>total</t>
  </si>
  <si>
    <t>Saldo</t>
  </si>
  <si>
    <t>Mehrstd.</t>
  </si>
  <si>
    <t>Vormonate</t>
  </si>
  <si>
    <t>Saisonale</t>
  </si>
  <si>
    <t>bare Aus-</t>
  </si>
  <si>
    <t>fall-Std.</t>
  </si>
  <si>
    <t>Verdienst-</t>
  </si>
  <si>
    <t>ausfall</t>
  </si>
  <si>
    <t>100%</t>
  </si>
  <si>
    <t>80%</t>
  </si>
  <si>
    <t>Zwischen-</t>
  </si>
  <si>
    <t>Beschäftigung</t>
  </si>
  <si>
    <t>Abzug</t>
  </si>
  <si>
    <t>Beantragte</t>
  </si>
  <si>
    <t>Vergütung</t>
  </si>
  <si>
    <t>Anzahl bezugsberechtigter Mitarbeiter:</t>
  </si>
  <si>
    <t>Anzahl betroffener Mitarbeiter:</t>
  </si>
  <si>
    <t>Arbeitsausfall in Prozent:</t>
  </si>
  <si>
    <t>Anspruch: 80%</t>
  </si>
  <si>
    <t>Max. VV:</t>
  </si>
  <si>
    <t>Ausfall</t>
  </si>
  <si>
    <t>Durchschnitt Vorjahre:</t>
  </si>
  <si>
    <t>Relativer Mehrausfall:</t>
  </si>
  <si>
    <t>AHV/IV/EO/ALV:</t>
  </si>
  <si>
    <t>Karenzzeit:</t>
  </si>
  <si>
    <t>Tag(e)</t>
  </si>
  <si>
    <t>Total:</t>
  </si>
  <si>
    <t>Kurzarbeitsentschädigung:</t>
  </si>
  <si>
    <t>Mindestausfall 10%</t>
  </si>
  <si>
    <t>nicht erreicht</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</si>
  <si>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</si>
  <si>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</si>
  <si>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</si>
  <si>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</si>
  <si>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</si>
  <si>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</si>
  <si>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</si>
  <si>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</si>
  <si>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</si>
  <si>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</si>
  <si>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</si>
  <si>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</si>
  <si>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</si>
  <si>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</si>
  <si>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</si>
  <si>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</si>
  <si>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</si>
  <si>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</si>
  <si>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</si>
  <si>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</si>
  <si>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</si>
  <si>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</si>
  <si>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</si>
  <si>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</si>
  <si>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</si>
  <si>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</si>
  <si>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</si>
  <si>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</si>
  <si>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</si>
  <si>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</si>
  <si>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</si>
  <si>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</si>
  <si>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</si>
  <si>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</si>
  <si>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</si>
  <si>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</si>
  <si>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</si>
  <si>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</si>
  <si>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</si>
  <si>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</si>
  <si>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</si>
  <si>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</si>
  <si>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Blatt 3</t>
  </si>
  <si>
    <t>Hilfetexte für Saisonale Ausfallstunden</t>
  </si>
  <si>
    <t>Hilfetexttitel</t>
  </si>
  <si>
    <t>Hilfetext</t>
  </si>
  <si>
    <t>Kol. 1: Name/Vorname</t>
  </si>
  <si>
    <t>In dieser Kolonne sind alle Arbeitnehmer des Betriebes oder der Betriebsabteilung aufzuführen.</t>
  </si>
  <si>
    <t>Kol. 2: Vertragliche wöchentliche Arbeitszeit</t>
  </si>
  <si>
    <t>Einzutragen ist die individuelle, vertraglich vereinbarte Arbeitszeit je Arbeitnehmer, ohne allfällige Vorholzeit. Bei unterschiedlich langen Arbeitszeiten innerhalb eines Jahres ist die für die betreffende Abrechnungsperiode gültige Arbeitszeit einzutragen.</t>
  </si>
  <si>
    <t>Kol. 3: Sollstunden in der zeitgleichen Periode</t>
  </si>
  <si>
    <t>Sollstunden in der zeitgleichen Periode des Vorjahres inklusive Vorholzeit.</t>
  </si>
  <si>
    <t>Kol. 4: Istzeit</t>
  </si>
  <si>
    <t>Einzutragen sind die tatsächlich gearbeiteten Stunden.</t>
  </si>
  <si>
    <t>Kol. 5: Bezahlte/unbezahlte Absenzen</t>
  </si>
  <si>
    <t>Einzutragen sind die bezahlten und unbezahlten Absenzstunden für Ferien, Feiertage, freiwilliges Fernbleiben von der Arbeit, Krankheit, Unfall, Militärdienst usw.</t>
  </si>
  <si>
    <t>Kol. 6: Ausfallstunden</t>
  </si>
  <si>
    <t>Ausgefallene Arbeitsstunden. Berechnung: Kol. 3 abzüglich Kol. 4 und 5.</t>
  </si>
  <si>
    <t>Erläuterungen zum Ausfüllen dieses Arbeitsblattes</t>
  </si>
  <si>
    <t>Erläuterungen bekommen Sie, indem Sie den Cursor in die betreffende Spalte positionieren und gleichzeitig die Tasten "STRG" und "h" drücken. Auf englischen Tastaturen drücken Sie "CTRL" und "h"._x000D__x000D_Damit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sein._x000D__x000D_Zeitgleiche Perioden der Vorjahre: Wird z.B. Kurzarbeit für den Monat Januar 2009 geltend gemacht, dienen die Monate Januar 2007 und Januar 2008 als Vergleichsperioden._x000D__x000D_In der geltend gemachten Abrechnungsperiode werden nur diejenigen Ausfallstunden entschädigt, welche den durchschnittlichen Ausfall der beiden Vergleichsmonate überschreiten.</t>
  </si>
  <si>
    <t>Erläuterungen bekommen Sie, indem Sie den Cursor in die betreffende Spalte positionieren und gleichzeitig die Tasten "STRG" und "h" drücken. Auf englischen Tastaturen drücken Sie "CTRL" und "h".</t>
  </si>
  <si>
    <t>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t>
  </si>
  <si>
    <t>Zeitgleiche Perioden der Vorjahre: Wird z.B. Kurzarbeit für den Monat Januar 2009 geltend gemacht, dienen die Monate Januar 2007 und Januar 2008 als Vergleichsperioden.</t>
  </si>
  <si>
    <t>In der geltend gemachten Abrechnungsperiode werden nur diejenigen Ausfallstunden entschädigt, welche den durchschnittlichen Ausfall der beiden Vergleichsmonate überschreiten.</t>
  </si>
  <si>
    <t>Sollstunden in der zeitgleichen Periode des vorletzten Jahres inklusive Vorholzeit.</t>
  </si>
  <si>
    <t>Hilfetexte Blatt 4</t>
  </si>
  <si>
    <t>Hilfetexte für Abrechnung von Kurzarbeit</t>
  </si>
  <si>
    <t>Allgemeine Erläuterungen</t>
  </si>
  <si>
    <t>Auf der Abrechnung ist pro Abrechnungsperiode jede arbeitnehmende Person des Betriebes/der Betriebsabteilung aufzuführen, ungeachtet, ob er von Kurzarbeit betroffen ist oder nicht. Für die Nichtbetroffenen genügen die Angaben unter Kol. 1, Kol. 4 und Kol. 6.</t>
  </si>
  <si>
    <t>Kol. 2: Anrechenbarer Stundenverdienst</t>
  </si>
  <si>
    <t>Massgebend ist der vertraglich vereinbarte Lohn in der letzten Zahltagsperiode vor Beginn der Arbeitsausfälle_x000D_(max. Fr. 10’500.--). Eingeschlossen sind der Anteil des 13. Monatslohnes, die Ferien- und Feiertagsentschädigung, die vertraglich vereinbarten Zulagen, soweit sie nicht während der Kurzarbeit weiter bezahlt werden oder Entschädigungen für arbeitsbedingte Inkonvenienzen sind._x000D__x000D_Ermittlung des anrechenbaren Stundenverdienstes siehe Broschüre „Info-Service Kurzarbeitsentschädigung“.</t>
  </si>
  <si>
    <t>Massgebend ist der vertraglich vereinbarte Lohn in der letzten Zahltagsperiode vor Beginn der Arbeitsausfälle</t>
  </si>
  <si>
    <t>È determinante il salario convenuto per contratto nell'ultimo intervallo di pagamento del salario prima dell'inizio della perdita di ore di lavoro._x000D_(al massimo fr. 10 500.--). Sono comprese la parte proporzionale della 13a mensilità, l'indennità di vacanza e per i giorni festivi e le altre componenti retributive nel momento che continuano ad essere pagate anche durante il periodo di lavoro ridotto o costituiscono indennità d'inconvenienza.  _x000D__x000D_Per la determinazione del guadagno orario computabile, vedi nell'Info-Service ”Indennità per lavoro ridotto“, consultabile soltanto nel sito Internet www.area-lavoro.ch.</t>
  </si>
  <si>
    <t>(max. Fr. 10’500.--). Eingeschlossen sind der Anteil des 13. Monatslohnes, die Ferien- und Feiertagsentschädigung, die vertraglich vereinbarten Zulagen, soweit sie nicht während der Kurzarbeit weiter bezahlt werden oder Entschädigungen für arbeitsbedingte Inkonvenienzen sind.</t>
  </si>
  <si>
    <t>Ermittlung des anrechenbaren Stundenverdienstes siehe Broschüre „Info-Service Kurzarbeitsentschädigung“.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</si>
  <si>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</si>
  <si>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</si>
  <si>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</si>
  <si>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</si>
  <si>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</si>
  <si>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</si>
  <si>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</si>
  <si>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</si>
  <si>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</si>
  <si>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</si>
  <si>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</si>
  <si>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</si>
  <si>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</si>
  <si>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Kol. 8: Ausfallstunden total</t>
  </si>
  <si>
    <t>Die tatsächlich ausgefallenen, angeordneten Kurzarbeitsstunden, höchstens jedoch die Anzahl Stunden, die sich aus folgender Berechnung ergeben: Kol. 4 abzüglich des Totals von Kol. 5, 6, und 7 (Differenz).</t>
  </si>
  <si>
    <t>Kol. 9: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</si>
  <si>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Diese Mehrstunden reduzieren die anrechenbaren Ausfallstunden (Kol. 11), soweit sie die nicht entschädigbaren saisonalen Ausfallstunden (Kol. 10) überschreiten; d.h. Mehrstundensaldi werden zuerst durch die saisonalen Ausfallstunden ausgeglichen, bevor die anrechenbaren Ausfallstunden reduziert werden. Mehrstundensaldi, die nicht vollständig durch die saisonalen und anrechenbaren Ausfallstunden ausgeglichen werden können, sind auf die nächste Abrechnungsperiode vorzutragen.</t>
  </si>
  <si>
    <t>Kol. 10: Saisonale Ausfallstunden</t>
  </si>
  <si>
    <t>Diese Kolonne wird berechnet, wenn die kantonale Amtsstelle in ihrem Entscheid bezüglich der Saisonalität einen Vorbehalt angebracht hat, wonach die Ausfallstunden, die auf die Saisonalität zurückzuführen sind, nicht entschädigt werden können._x000D__x000D_Differenz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</si>
  <si>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Diese Kolonne wird berechnet, wenn die kantonale Amtsstelle in ihrem Entscheid bezüglich der Saisonalität einen Vorbehalt angebracht hat, wonach die Ausfallstunden, die auf die Saisonalität zurückzuführen sind, nicht entschädigt werden können.</t>
  </si>
  <si>
    <t>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</si>
  <si>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Kol. 11: Anrechenbare Ausfallstunden</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</si>
  <si>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Ausfallstunden'._x000D__x000D_Die anrechenbaren Ausfallstunden reduzieren sich zudem um die Mehrstundensaldi (Kol. 9), soweit diese nicht durch die saisonalen Ausfallstunden getilgt werden konnten._x000D__x000D_Hat ein Betrieb weder Mehrstunden aus Vormonaten noch saisonale Ausfallstunden aufzuweisen, entspricht die Kolonne 11 der Kolonne 8.</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</si>
  <si>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t>
  </si>
  <si>
    <t>Die anrechenbaren Ausfallstunden reduzieren sich zudem um die Mehrstundensaldi (Kol. 9), soweit diese nicht durch die saisonalen Ausfallstunden getilgt werden konnten.</t>
  </si>
  <si>
    <t>Hat ein Betrieb weder Mehrstunden aus Vormonaten noch saisonale Ausfallstunden aufzuweisen, entspricht die Kolonne 11 der Kolonne 8.</t>
  </si>
  <si>
    <t>Kol. 12: Verdienstausfall 100 %</t>
  </si>
  <si>
    <t>Multiplikation der Kol. 11 mit Kol. 2. Das Total dieser Kolonne wird um das Total des Verdienstes aus Zwischenbeschäftigung reduziert und diese Differenz mit 6,05% multipliziert, was die Vergütung der Arbeitgeberbeiträge an die AHV/IV/EO/ALV ergibt. Diese Vergütung wird zum Total der Kol. 15 hinzugezählt.</t>
  </si>
  <si>
    <t>Kol. 13: Verdienstausfall 80 %</t>
  </si>
  <si>
    <t>Die Kurzarbeitsentschädigung beträgt für jede arbeitnehmende Person 80 % des Verdienstausfalles.</t>
  </si>
  <si>
    <t>Verdienst Zwischenbeschäftigung</t>
  </si>
  <si>
    <t>Als Einkommen aus Zwischenbeschäftigung gilt jeder Verdienst aus unselbständiger oder selbständiger Tätigkeit, den ein Kurzarbeitnehmer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13 der Abrechnung)_x000D_+ Verdienst aus Zwischenbeschäftigung (brutto)_x000D_-  Verdienstausfall 100% (Kol. 12 der Abrechnung)_x000D_= Kürzung von Kol. 15 der Abrechnung.</t>
  </si>
  <si>
    <t>Als Einkommen aus Zwischenbeschäftigung gilt jeder Verdienst aus unselbständiger oder selbständiger Tätigkeit, den ein Kurzarbeitnehmer während seines Arbeitsausfalles zusätzlich erzielt.</t>
  </si>
  <si>
    <t>Der Arbeitgeber der Zwischenbeschäftigung hat dem ursprünglichen Arbeitgeber monatlich das Einkommen aus Zwischenbeschäftigung mitzuteilen (Art. 41 AVIG).</t>
  </si>
  <si>
    <t>Anrechenbarer Verdienstausfall 80% (Kol. 13 der Abrechnung)</t>
  </si>
  <si>
    <t>+ Verdienst aus Zwischenbeschäftigung (brutto)</t>
  </si>
  <si>
    <t>-  Verdienstausfall 100% (Kol. 12 der Abrechnung)</t>
  </si>
  <si>
    <t>= Kürzung von Kol. 15 der Abrechnung.</t>
  </si>
  <si>
    <t>Kol. 14: Abzug Karenztage 80 %</t>
  </si>
  <si>
    <t>Karenzzeit zulasten des Arbeitgebers.</t>
  </si>
  <si>
    <t>Kol. 15: Beantragte Vergütung</t>
  </si>
  <si>
    <t>Sofern alle Voraussetzungen erfüllt sind, vergütet die Kasse den Betrag der sich aus der Subtraktion der Kol. 14 und des Abzugs aus Zwischenbeschäftigung von der Kol. 13 ergibt. Zum Total dieser Kolonne wird die Vergütung der Arbeitgeberbeiträge an AHV/IV/EO/ALV hinzugezählt.</t>
  </si>
  <si>
    <t>Importante: la domanda deve essere firmata a mano</t>
  </si>
  <si>
    <t>Vogliate indicare se una persona interna o un terzo autorizzato è disponibile in qualità di persona di riferimento.</t>
  </si>
  <si>
    <t>Il numero dei giorni di attesa deve essere selezionato in base all'art. 50 OADI. I valori autorizzati sono da 0 a 3. Selezionate il valore corretto nell'elenco a discesa.</t>
  </si>
  <si>
    <t>Vogliate indicare tutti i lavoratori dell’azienda o del settore d’esercizio, 
colpiti dal lavoro ridotto e che hanno diritto alle prestazioni</t>
  </si>
  <si>
    <t>Vogliate indicare tutti gli altri componenti del salario soggetti all’AVS, come le indennità per lavoro notturno e domenicale oppure i bonus e le gratifiche, a condizione che le indennità in questione siano versate anche durante il lavoro ridotto.</t>
  </si>
  <si>
    <t>Ogni cambiamento rispetto all'ultimo periodo di conteggio</t>
  </si>
  <si>
    <t>Questa scheda deve essere compilata solo se il servizio cantonale ha emesso una riserva in merito nella sua decisione. Qualora non sia il caso, potete ignorare questa scheda</t>
  </si>
  <si>
    <r>
      <t xml:space="preserve">In queste colonne, tutti i lavoratori dell'azienda o del settore d'esercizio aventi diritto saranno automaticamente copiati dalla scheda "1042Bi Dati di base lav.". 
</t>
    </r>
    <r>
      <rPr>
        <b/>
        <sz val="10"/>
        <color theme="1"/>
        <rFont val="Arial"/>
        <family val="2"/>
      </rPr>
      <t>Importante</t>
    </r>
    <r>
      <rPr>
        <sz val="10"/>
        <color theme="1"/>
        <rFont val="Arial"/>
        <family val="2"/>
      </rPr>
      <t>: occorre se del caso completare le righe con i lavoratori che non adempiono più le condizioni di diritto alle prestazioni, ad esempio se si sono dimessi o hanno cambiato reparto.</t>
    </r>
  </si>
  <si>
    <t>Importante: il rapporto deve essere stampato e firmato dai lavoratori</t>
  </si>
  <si>
    <t>Ogni cambiamento concernente i lavoratori rispetto all'ultimo periodo di conteggio</t>
  </si>
  <si>
    <t>Deduzione reddito occupazione provvisoria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</si>
</sst>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SFr.-807]\ #,##0.00"/>
    <numFmt numFmtId="166" formatCode="mm/yyyy"/>
    <numFmt numFmtId="167" formatCode="0.000%"/>
    <numFmt numFmtId="168" formatCode="[$-407]mmmm\ yy;@"/>
    <numFmt numFmtId="169" formatCode="000\.0000\.0000\.00"/>
    <numFmt numFmtId="170" formatCode="\7\5\6\.0000\.0000\.00"/>
    <numFmt numFmtId="171" formatCode="dd/mm/yyyy;@"/>
    <numFmt numFmtId="172" formatCode="000\ 000\ 00\ 00"/>
    <numFmt numFmtId="173" formatCode="0.000"/>
    <numFmt numFmtId="174" formatCode="[$]dd/mm/yyyy;@" x16r2:formatCode16="[$-gsw-CH,1]dd/mm/yyyy;@"/>
  </numFmts>
  <fonts count="44">
    <font>
      <sz val="11"/>
      <color theme="1"/>
      <name val="Calibri"/>
      <family val="2"/>
      <scheme val="minor"/>
    </font>
    <font>
      <sz val="11"/>
      <color theme="1"/>
      <name val="Arial"/>
      <family val="2"/>
    </font>
    <font>
      <sz val="11"/>
      <color theme="1"/>
      <name val="Arial"/>
      <family val="2"/>
    </font>
    <font>
      <sz val="10"/>
      <name val="Arial"/>
      <family val="2"/>
    </font>
    <font>
      <b/>
      <sz val="10"/>
      <name val="Arial"/>
      <family val="2"/>
    </font>
    <font>
      <b/>
      <sz val="8"/>
      <name val="Arial"/>
      <family val="2"/>
    </font>
    <font>
      <sz val="8"/>
      <name val="Arial"/>
      <family val="2"/>
    </font>
    <font>
      <sz val="6"/>
      <name val="Arial"/>
      <family val="2"/>
    </font>
    <font>
      <sz val="7"/>
      <name val="Arial"/>
      <family val="2"/>
    </font>
    <font>
      <b/>
      <sz val="12"/>
      <name val="Arial"/>
      <family val="2"/>
    </font>
    <font>
      <sz val="8"/>
      <name val="Calibri"/>
      <family val="2"/>
      <scheme val="minor"/>
    </font>
    <font>
      <sz val="10"/>
      <color theme="1"/>
      <name val="Arial"/>
      <family val="2"/>
    </font>
    <font>
      <b/>
      <sz val="11"/>
      <color theme="1"/>
      <name val="Arial"/>
      <family val="2"/>
    </font>
    <font>
      <b/>
      <sz val="10"/>
      <color theme="1"/>
      <name val="Arial"/>
      <family val="2"/>
    </font>
    <font>
      <sz val="11"/>
      <color theme="1"/>
      <name val="Calibri"/>
      <family val="2"/>
      <scheme val="minor"/>
    </font>
    <font>
      <u/>
      <sz val="11"/>
      <color theme="10"/>
      <name val="Calibri"/>
      <family val="2"/>
      <scheme val="minor"/>
    </font>
    <font>
      <sz val="10"/>
      <name val="Calibri"/>
      <family val="2"/>
      <scheme val="minor"/>
    </font>
    <font>
      <sz val="11"/>
      <name val="Arial"/>
      <family val="2"/>
    </font>
    <font>
      <b/>
      <sz val="11"/>
      <name val="Arial"/>
      <family val="2"/>
    </font>
    <font>
      <b/>
      <sz val="11"/>
      <color theme="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b/>
      <sz val="12"/>
      <color theme="0"/>
      <name val="Arial"/>
      <family val="2"/>
    </font>
    <font>
      <sz val="10"/>
      <color rgb="FFFF0000"/>
      <name val="Arial"/>
      <family val="2"/>
    </font>
    <font>
      <b/>
      <sz val="10"/>
      <color rgb="FFFF0000"/>
      <name val="Arial"/>
      <family val="2"/>
    </font>
    <font>
      <b/>
      <sz val="12"/>
      <color rgb="FFFF0000"/>
      <name val="Arial"/>
      <family val="2"/>
    </font>
    <font>
      <sz val="12"/>
      <name val="Arial"/>
      <family val="2"/>
    </font>
    <font>
      <sz val="12"/>
      <color theme="1"/>
      <name val="Arial"/>
      <family val="2"/>
    </font>
    <font>
      <sz val="12"/>
      <color theme="1"/>
      <name val="Source Code Pro"/>
      <family val="3"/>
    </font>
    <font>
      <b/>
      <sz val="12"/>
      <color theme="1"/>
      <name val="Source Code Pro"/>
      <family val="3"/>
    </font>
    <font>
      <b/>
      <sz val="14"/>
      <color theme="1"/>
      <name val="Arial"/>
      <family val="2"/>
    </font>
    <font>
      <b/>
      <sz val="12"/>
      <name val="Courier New"/>
      <family val="3"/>
    </font>
    <font>
      <b/>
      <sz val="12"/>
      <color theme="1"/>
      <name val="Courier New"/>
      <family val="3"/>
    </font>
    <font>
      <b/>
      <u/>
      <sz val="12"/>
      <color theme="10"/>
      <name val="Courier New"/>
      <family val="3"/>
    </font>
    <font>
      <sz val="10"/>
      <color theme="1"/>
      <name val="Calibri"/>
      <family val="2"/>
      <scheme val="minor"/>
    </font>
    <font>
      <i/>
      <sz val="10"/>
      <color theme="0" tint="-0.499984740745262"/>
      <name val="Arial"/>
      <family val="2"/>
    </font>
    <font>
      <i/>
      <sz val="10"/>
      <color theme="0" tint="-0.499984740745262"/>
      <name val="Calibri"/>
      <family val="2"/>
      <scheme val="minor"/>
    </font>
    <font>
      <i/>
      <sz val="12"/>
      <color theme="0" tint="-0.499984740745262"/>
      <name val="Arial"/>
      <family val="2"/>
    </font>
    <font>
      <b/>
      <i/>
      <sz val="10"/>
      <color theme="0" tint="-0.499984740745262"/>
      <name val="Arial"/>
      <family val="2"/>
    </font>
    <font>
      <i/>
      <sz val="7"/>
      <color theme="0" tint="-0.499984740745262"/>
      <name val="Arial"/>
      <family val="2"/>
    </font>
    <font>
      <i/>
      <sz val="6"/>
      <color theme="0" tint="-0.499984740745262"/>
      <name val="Arial"/>
      <family val="2"/>
    </font>
    <font>
      <i/>
      <sz val="8"/>
      <color theme="0" tint="-0.499984740745262"/>
      <name val="Arial"/>
      <family val="2"/>
    </font>
    <font>
      <i/>
      <sz val="11"/>
      <color theme="0" tint="-0.499984740745262"/>
      <name val="Arial"/>
      <family val="2"/>
    </font>
  </fonts>
  <fills count="13">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FF99"/>
        <bgColor indexed="64"/>
      </patternFill>
    </fill>
    <fill>
      <patternFill patternType="solid">
        <fgColor rgb="FFCCFFCC"/>
        <bgColor indexed="64"/>
      </patternFill>
    </fill>
    <fill>
      <patternFill patternType="solid">
        <fgColor theme="5" tint="-0.249977111117893"/>
        <bgColor indexed="64"/>
      </patternFill>
    </fill>
    <fill>
      <patternFill patternType="solid">
        <fgColor rgb="FFFFC000"/>
        <bgColor indexed="64"/>
      </patternFill>
    </fill>
    <fill>
      <patternFill patternType="solid">
        <fgColor theme="9"/>
        <bgColor indexed="64"/>
      </patternFill>
    </fill>
    <fill>
      <patternFill patternType="solid">
        <fgColor theme="7" tint="0.59999389629810485"/>
        <bgColor indexed="64"/>
      </patternFill>
    </fill>
    <fill>
      <patternFill patternType="solid">
        <fgColor theme="4"/>
        <bgColor indexed="64"/>
      </patternFill>
    </fill>
    <fill>
      <patternFill patternType="solid">
        <fgColor theme="0" tint="-0.249977111117893"/>
        <bgColor indexed="64"/>
      </patternFill>
    </fill>
    <fill>
      <patternFill patternType="solid">
        <fgColor rgb="FF66FFFF"/>
        <bgColor indexed="64"/>
      </patternFill>
    </fill>
  </fills>
  <borders count="1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medium">
        <color indexed="64"/>
      </top>
      <bottom/>
      <diagonal/>
    </border>
    <border>
      <left/>
      <right/>
      <top/>
      <bottom style="medium">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s>
  <cellStyleXfs count="5">
    <xf numFmtId="0" fontId="0" fillId="0" borderId="0"/>
    <xf numFmtId="9" fontId="14" fillId="0" borderId="0" applyFont="0" applyFill="0" applyBorder="0" applyAlignment="0" applyProtection="0"/>
    <xf numFmtId="0" fontId="15" fillId="0" borderId="0" applyNumberFormat="0" applyFill="0" applyBorder="0" applyAlignment="0" applyProtection="0"/>
    <xf numFmtId="0" fontId="14" fillId="0" borderId="0"/>
    <xf numFmtId="0" fontId="1" fillId="0" borderId="0"/>
  </cellStyleXfs>
  <cellXfs count="586">
    <xf numFmtId="0" fontId="0" fillId="0" borderId="0" xfId="0"/>
    <xf numFmtId="14" fontId="0" fillId="0" borderId="0" xfId="0" applyNumberFormat="1" applyAlignment="1" applyProtection="1">
      <alignment horizontal="left"/>
      <protection hidden="1"/>
    </xf>
    <xf numFmtId="0" fontId="0" fillId="0" borderId="0" xfId="0" applyProtection="1">
      <protection hidden="1"/>
    </xf>
    <xf numFmtId="0" fontId="6" fillId="0" borderId="0" xfId="0" applyFont="1"/>
    <xf numFmtId="0" fontId="6" fillId="0" borderId="0" xfId="0" applyFont="1" applyProtection="1">
      <protection hidden="1"/>
    </xf>
    <xf numFmtId="0" fontId="6" fillId="0" borderId="0" xfId="0" applyFont="1" applyAlignment="1" applyProtection="1">
      <alignment horizontal="left"/>
      <protection hidden="1"/>
    </xf>
    <xf numFmtId="0" fontId="0" fillId="0" borderId="0" xfId="0" applyProtection="1">
      <protection locked="0"/>
    </xf>
    <xf numFmtId="0" fontId="3" fillId="0" borderId="0" xfId="0" applyFont="1" applyProtection="1">
      <protection hidden="1"/>
    </xf>
    <xf numFmtId="0" fontId="3" fillId="0" borderId="0" xfId="0" applyFont="1" applyProtection="1">
      <protection locked="0"/>
    </xf>
    <xf numFmtId="164" fontId="3" fillId="0" borderId="0" xfId="0" applyNumberFormat="1" applyFont="1" applyProtection="1">
      <protection locked="0"/>
    </xf>
    <xf numFmtId="49" fontId="0" fillId="0" borderId="0" xfId="0" applyNumberFormat="1" applyProtection="1">
      <protection locked="0"/>
    </xf>
    <xf numFmtId="0" fontId="0" fillId="0" borderId="0" xfId="0" quotePrefix="1" applyProtection="1">
      <protection locked="0"/>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7" fontId="0" fillId="0" borderId="0" xfId="0" applyNumberFormat="1" applyProtection="1">
      <protection hidden="1"/>
    </xf>
    <xf numFmtId="0" fontId="6" fillId="0" borderId="0" xfId="0" quotePrefix="1" applyFont="1"/>
    <xf numFmtId="10" fontId="0" fillId="0" borderId="0" xfId="0" applyNumberFormat="1" applyProtection="1">
      <protection hidden="1"/>
    </xf>
    <xf numFmtId="0" fontId="5" fillId="0" borderId="0" xfId="0" applyFont="1" applyAlignment="1" applyProtection="1">
      <alignment horizontal="left"/>
      <protection hidden="1"/>
    </xf>
    <xf numFmtId="0" fontId="6" fillId="0" borderId="0" xfId="0" applyFont="1" applyAlignment="1" applyProtection="1">
      <alignment horizontal="center"/>
      <protection hidden="1"/>
    </xf>
    <xf numFmtId="0" fontId="2" fillId="0" borderId="0" xfId="0" applyFont="1" applyProtection="1">
      <protection hidden="1"/>
    </xf>
    <xf numFmtId="0" fontId="11" fillId="0" borderId="0" xfId="0" applyFont="1" applyProtection="1">
      <protection hidden="1"/>
    </xf>
    <xf numFmtId="0" fontId="12" fillId="0" borderId="0" xfId="0" applyFont="1" applyAlignment="1" applyProtection="1">
      <alignment vertical="center"/>
      <protection hidden="1"/>
    </xf>
    <xf numFmtId="0" fontId="2" fillId="0" borderId="0" xfId="0" applyFont="1" applyAlignment="1" applyProtection="1">
      <alignment vertical="center"/>
      <protection hidden="1"/>
    </xf>
    <xf numFmtId="164" fontId="3" fillId="0" borderId="0" xfId="0" applyNumberFormat="1" applyFont="1" applyAlignment="1" applyProtection="1">
      <alignment horizontal="right"/>
      <protection hidden="1"/>
    </xf>
    <xf numFmtId="2" fontId="3" fillId="0" borderId="0" xfId="0" applyNumberFormat="1" applyFont="1" applyAlignment="1" applyProtection="1">
      <alignment horizontal="right"/>
      <protection hidden="1"/>
    </xf>
    <xf numFmtId="0" fontId="3" fillId="0" borderId="0" xfId="0" applyFont="1" applyAlignment="1" applyProtection="1">
      <alignment horizontal="right"/>
      <protection hidden="1"/>
    </xf>
    <xf numFmtId="2" fontId="3" fillId="0" borderId="0" xfId="0" applyNumberFormat="1" applyFont="1" applyProtection="1">
      <protection hidden="1"/>
    </xf>
    <xf numFmtId="2" fontId="3" fillId="0" borderId="0" xfId="0" applyNumberFormat="1" applyFont="1" applyAlignment="1" applyProtection="1">
      <alignment horizontal="left"/>
      <protection hidden="1"/>
    </xf>
    <xf numFmtId="0" fontId="3" fillId="0" borderId="0" xfId="0" applyFont="1" applyAlignment="1" applyProtection="1">
      <alignment horizontal="left"/>
      <protection hidden="1"/>
    </xf>
    <xf numFmtId="2" fontId="16" fillId="0" borderId="0" xfId="0" applyNumberFormat="1" applyFont="1" applyAlignment="1" applyProtection="1">
      <alignment horizontal="right"/>
      <protection hidden="1"/>
    </xf>
    <xf numFmtId="0" fontId="16" fillId="0" borderId="0" xfId="0" applyFont="1" applyAlignment="1" applyProtection="1">
      <alignment horizontal="left"/>
      <protection hidden="1"/>
    </xf>
    <xf numFmtId="169" fontId="16" fillId="0" borderId="0" xfId="0" applyNumberFormat="1" applyFont="1" applyAlignment="1" applyProtection="1">
      <alignment horizontal="left"/>
      <protection hidden="1"/>
    </xf>
    <xf numFmtId="0" fontId="3" fillId="4" borderId="11" xfId="0" applyFont="1" applyFill="1" applyBorder="1" applyProtection="1">
      <protection hidden="1"/>
    </xf>
    <xf numFmtId="164" fontId="3" fillId="0" borderId="0" xfId="0" applyNumberFormat="1" applyFont="1" applyAlignment="1" applyProtection="1">
      <alignment horizontal="left"/>
      <protection hidden="1"/>
    </xf>
    <xf numFmtId="168" fontId="4" fillId="0" borderId="0" xfId="0" applyNumberFormat="1" applyFont="1" applyAlignment="1" applyProtection="1">
      <alignment horizontal="left"/>
      <protection hidden="1"/>
    </xf>
    <xf numFmtId="1" fontId="3" fillId="0" borderId="0" xfId="0" applyNumberFormat="1" applyFont="1" applyAlignment="1" applyProtection="1">
      <alignment horizontal="left"/>
      <protection hidden="1"/>
    </xf>
    <xf numFmtId="0" fontId="13" fillId="0" borderId="0" xfId="0" applyFont="1" applyProtection="1">
      <protection hidden="1"/>
    </xf>
    <xf numFmtId="168" fontId="3" fillId="0" borderId="0" xfId="0" applyNumberFormat="1" applyFont="1" applyAlignment="1" applyProtection="1">
      <alignment horizontal="left"/>
      <protection hidden="1"/>
    </xf>
    <xf numFmtId="164" fontId="3" fillId="0" borderId="0" xfId="0" applyNumberFormat="1" applyFont="1" applyProtection="1">
      <protection hidden="1"/>
    </xf>
    <xf numFmtId="2" fontId="3" fillId="0" borderId="0" xfId="0" applyNumberFormat="1" applyFont="1" applyAlignment="1" applyProtection="1">
      <alignment horizontal="center"/>
      <protection hidden="1"/>
    </xf>
    <xf numFmtId="49" fontId="3" fillId="0" borderId="0" xfId="0" applyNumberFormat="1" applyFont="1" applyAlignment="1" applyProtection="1">
      <alignment horizontal="right"/>
      <protection hidden="1"/>
    </xf>
    <xf numFmtId="164"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166" fontId="3" fillId="0" borderId="0" xfId="0" applyNumberFormat="1" applyFont="1" applyAlignment="1" applyProtection="1">
      <alignment horizontal="right"/>
      <protection hidden="1"/>
    </xf>
    <xf numFmtId="2" fontId="3" fillId="0" borderId="0" xfId="0" applyNumberFormat="1" applyFont="1" applyAlignment="1" applyProtection="1">
      <alignment horizontal="right" vertical="center"/>
      <protection hidden="1"/>
    </xf>
    <xf numFmtId="4" fontId="3" fillId="0" borderId="0" xfId="0" applyNumberFormat="1" applyFont="1" applyAlignment="1" applyProtection="1">
      <alignment horizontal="right"/>
      <protection hidden="1"/>
    </xf>
    <xf numFmtId="169" fontId="3" fillId="0" borderId="0" xfId="0" applyNumberFormat="1" applyFont="1" applyAlignment="1" applyProtection="1">
      <alignment horizontal="left" vertical="center"/>
      <protection hidden="1"/>
    </xf>
    <xf numFmtId="164" fontId="3" fillId="4" borderId="12" xfId="0" applyNumberFormat="1" applyFont="1" applyFill="1" applyBorder="1" applyAlignment="1" applyProtection="1">
      <alignment horizontal="right" vertical="center"/>
      <protection hidden="1"/>
    </xf>
    <xf numFmtId="2" fontId="3" fillId="4" borderId="12" xfId="0" applyNumberFormat="1" applyFont="1" applyFill="1" applyBorder="1" applyAlignment="1" applyProtection="1">
      <alignment horizontal="right" vertical="center"/>
      <protection hidden="1"/>
    </xf>
    <xf numFmtId="2" fontId="4" fillId="4" borderId="12" xfId="0" applyNumberFormat="1" applyFont="1" applyFill="1" applyBorder="1" applyAlignment="1" applyProtection="1">
      <alignment horizontal="right" vertical="center"/>
      <protection hidden="1"/>
    </xf>
    <xf numFmtId="10" fontId="4" fillId="4" borderId="12" xfId="0" applyNumberFormat="1" applyFont="1" applyFill="1" applyBorder="1" applyAlignment="1" applyProtection="1">
      <alignment horizontal="right" vertical="center"/>
      <protection hidden="1"/>
    </xf>
    <xf numFmtId="2" fontId="3" fillId="4" borderId="22" xfId="0" applyNumberFormat="1" applyFont="1" applyFill="1" applyBorder="1" applyAlignment="1" applyProtection="1">
      <alignment horizontal="left" vertical="center"/>
      <protection hidden="1"/>
    </xf>
    <xf numFmtId="0" fontId="3" fillId="4" borderId="12" xfId="0" applyFont="1" applyFill="1" applyBorder="1" applyAlignment="1" applyProtection="1">
      <alignment horizontal="right" vertical="center"/>
      <protection hidden="1"/>
    </xf>
    <xf numFmtId="10" fontId="4" fillId="4" borderId="13" xfId="0" applyNumberFormat="1" applyFont="1" applyFill="1" applyBorder="1" applyAlignment="1" applyProtection="1">
      <alignment horizontal="right" vertical="center"/>
      <protection hidden="1"/>
    </xf>
    <xf numFmtId="10" fontId="3" fillId="0" borderId="0" xfId="0" applyNumberFormat="1" applyFont="1" applyProtection="1">
      <protection hidden="1"/>
    </xf>
    <xf numFmtId="164" fontId="3" fillId="0" borderId="0" xfId="0" applyNumberFormat="1" applyFont="1" applyAlignment="1" applyProtection="1">
      <alignment horizontal="right" vertical="center"/>
      <protection hidden="1"/>
    </xf>
    <xf numFmtId="0" fontId="17" fillId="0" borderId="0" xfId="0" applyFont="1" applyAlignment="1" applyProtection="1">
      <alignment vertical="center"/>
      <protection hidden="1"/>
    </xf>
    <xf numFmtId="166" fontId="18" fillId="4" borderId="13" xfId="0" applyNumberFormat="1" applyFont="1" applyFill="1" applyBorder="1" applyAlignment="1" applyProtection="1">
      <alignment horizontal="left" vertical="center"/>
      <protection hidden="1"/>
    </xf>
    <xf numFmtId="2" fontId="7" fillId="0" borderId="0" xfId="0" applyNumberFormat="1" applyFont="1" applyAlignment="1" applyProtection="1">
      <alignment horizontal="left"/>
      <protection hidden="1"/>
    </xf>
    <xf numFmtId="0" fontId="5" fillId="0" borderId="0" xfId="0" applyFont="1" applyProtection="1">
      <protection hidden="1"/>
    </xf>
    <xf numFmtId="0" fontId="17" fillId="0" borderId="0" xfId="0" applyFont="1" applyProtection="1">
      <protection hidden="1"/>
    </xf>
    <xf numFmtId="2" fontId="17" fillId="0" borderId="0" xfId="0" applyNumberFormat="1" applyFont="1" applyAlignment="1" applyProtection="1">
      <alignment horizontal="right"/>
      <protection hidden="1"/>
    </xf>
    <xf numFmtId="2" fontId="17" fillId="0" borderId="0" xfId="0" applyNumberFormat="1" applyFont="1" applyProtection="1">
      <protection hidden="1"/>
    </xf>
    <xf numFmtId="0" fontId="17" fillId="0" borderId="0" xfId="0" applyFont="1" applyAlignment="1" applyProtection="1">
      <alignment horizontal="left"/>
      <protection hidden="1"/>
    </xf>
    <xf numFmtId="2" fontId="16" fillId="0" borderId="0" xfId="0" applyNumberFormat="1" applyFont="1" applyAlignment="1" applyProtection="1">
      <alignment horizontal="center" vertical="top"/>
      <protection hidden="1"/>
    </xf>
    <xf numFmtId="2" fontId="16" fillId="0" borderId="0" xfId="0" applyNumberFormat="1" applyFont="1" applyAlignment="1" applyProtection="1">
      <alignment horizontal="right" vertical="top"/>
      <protection hidden="1"/>
    </xf>
    <xf numFmtId="0" fontId="16" fillId="0" borderId="0" xfId="0" applyFont="1" applyAlignment="1" applyProtection="1">
      <alignment vertical="top"/>
      <protection hidden="1"/>
    </xf>
    <xf numFmtId="2" fontId="3" fillId="0" borderId="0" xfId="0" applyNumberFormat="1" applyFont="1" applyAlignment="1" applyProtection="1">
      <alignment horizontal="left" vertical="top"/>
      <protection hidden="1"/>
    </xf>
    <xf numFmtId="0" fontId="3" fillId="0" borderId="0" xfId="0" applyFont="1" applyAlignment="1" applyProtection="1">
      <alignment horizontal="left" vertical="top"/>
      <protection hidden="1"/>
    </xf>
    <xf numFmtId="164" fontId="3" fillId="0" borderId="0" xfId="0" applyNumberFormat="1" applyFont="1" applyAlignment="1" applyProtection="1">
      <alignment horizontal="left" vertical="top"/>
      <protection hidden="1"/>
    </xf>
    <xf numFmtId="0" fontId="16" fillId="0" borderId="0" xfId="0" applyFont="1" applyAlignment="1" applyProtection="1">
      <alignment horizontal="left" vertical="top"/>
      <protection hidden="1"/>
    </xf>
    <xf numFmtId="164" fontId="16" fillId="0" borderId="0" xfId="0" applyNumberFormat="1" applyFont="1" applyAlignment="1" applyProtection="1">
      <alignment horizontal="right" vertical="top"/>
      <protection hidden="1"/>
    </xf>
    <xf numFmtId="1" fontId="3" fillId="0" borderId="0" xfId="0" applyNumberFormat="1" applyFont="1" applyAlignment="1" applyProtection="1">
      <alignment horizontal="right"/>
      <protection hidden="1"/>
    </xf>
    <xf numFmtId="169" fontId="3" fillId="0" borderId="0" xfId="0" applyNumberFormat="1" applyFont="1" applyAlignment="1" applyProtection="1">
      <alignment horizontal="left"/>
      <protection hidden="1"/>
    </xf>
    <xf numFmtId="2" fontId="3" fillId="0" borderId="4" xfId="0" applyNumberFormat="1" applyFont="1" applyBorder="1" applyAlignment="1" applyProtection="1">
      <alignment horizontal="right" vertical="center"/>
      <protection locked="0"/>
    </xf>
    <xf numFmtId="2" fontId="3" fillId="4" borderId="17" xfId="0" applyNumberFormat="1" applyFont="1" applyFill="1" applyBorder="1" applyAlignment="1" applyProtection="1">
      <alignment horizontal="right" vertical="center"/>
      <protection hidden="1"/>
    </xf>
    <xf numFmtId="2" fontId="3" fillId="4" borderId="21" xfId="0" applyNumberFormat="1" applyFont="1" applyFill="1" applyBorder="1" applyAlignment="1" applyProtection="1">
      <alignment horizontal="right" vertical="center"/>
      <protection hidden="1"/>
    </xf>
    <xf numFmtId="2" fontId="3" fillId="2" borderId="19" xfId="0" applyNumberFormat="1" applyFont="1" applyFill="1" applyBorder="1" applyAlignment="1" applyProtection="1">
      <alignment horizontal="right" vertical="center"/>
      <protection hidden="1"/>
    </xf>
    <xf numFmtId="2" fontId="3" fillId="2" borderId="20" xfId="0" applyNumberFormat="1" applyFont="1" applyFill="1" applyBorder="1" applyAlignment="1" applyProtection="1">
      <alignment horizontal="right" vertical="center"/>
      <protection hidden="1"/>
    </xf>
    <xf numFmtId="174" fontId="16" fillId="0" borderId="0" xfId="0" applyNumberFormat="1" applyFont="1" applyAlignment="1" applyProtection="1">
      <alignment horizontal="left" vertical="top"/>
      <protection hidden="1"/>
    </xf>
    <xf numFmtId="174" fontId="3" fillId="0" borderId="0" xfId="0" applyNumberFormat="1" applyFont="1" applyAlignment="1" applyProtection="1">
      <alignment horizontal="left" vertical="top"/>
      <protection hidden="1"/>
    </xf>
    <xf numFmtId="0" fontId="3" fillId="0" borderId="0" xfId="0" applyFont="1" applyAlignment="1" applyProtection="1">
      <alignment horizontal="right" wrapText="1"/>
      <protection hidden="1"/>
    </xf>
    <xf numFmtId="0" fontId="3" fillId="0" borderId="0" xfId="0" applyFont="1" applyAlignment="1" applyProtection="1">
      <alignment wrapText="1"/>
      <protection hidden="1"/>
    </xf>
    <xf numFmtId="2" fontId="17" fillId="0" borderId="0" xfId="0" applyNumberFormat="1" applyFont="1" applyAlignment="1" applyProtection="1">
      <alignment horizontal="center"/>
      <protection hidden="1"/>
    </xf>
    <xf numFmtId="2" fontId="3" fillId="0" borderId="0" xfId="0" applyNumberFormat="1" applyFont="1" applyAlignment="1" applyProtection="1">
      <alignment horizontal="center" wrapText="1"/>
      <protection hidden="1"/>
    </xf>
    <xf numFmtId="164" fontId="3" fillId="0" borderId="0" xfId="0" applyNumberFormat="1" applyFont="1" applyAlignment="1" applyProtection="1">
      <alignment horizontal="center" wrapText="1"/>
      <protection hidden="1"/>
    </xf>
    <xf numFmtId="2" fontId="3" fillId="0" borderId="0" xfId="0" applyNumberFormat="1" applyFont="1" applyAlignment="1" applyProtection="1">
      <alignment horizontal="left" wrapText="1"/>
      <protection hidden="1"/>
    </xf>
    <xf numFmtId="49" fontId="3" fillId="0" borderId="0" xfId="0" applyNumberFormat="1" applyFont="1" applyAlignment="1" applyProtection="1">
      <alignment horizontal="left" wrapText="1"/>
      <protection hidden="1"/>
    </xf>
    <xf numFmtId="0" fontId="3" fillId="0" borderId="0" xfId="0" applyFont="1" applyAlignment="1" applyProtection="1">
      <alignment horizontal="left" wrapText="1"/>
      <protection hidden="1"/>
    </xf>
    <xf numFmtId="0" fontId="19" fillId="0" borderId="0" xfId="0" applyFont="1" applyAlignment="1" applyProtection="1">
      <alignment horizontal="left"/>
      <protection hidden="1"/>
    </xf>
    <xf numFmtId="0" fontId="19" fillId="0" borderId="0" xfId="0" applyFont="1" applyProtection="1">
      <protection hidden="1"/>
    </xf>
    <xf numFmtId="0" fontId="18" fillId="4" borderId="11" xfId="0" applyFont="1" applyFill="1" applyBorder="1" applyAlignment="1" applyProtection="1">
      <alignment vertical="center"/>
      <protection hidden="1"/>
    </xf>
    <xf numFmtId="0" fontId="18" fillId="4" borderId="12" xfId="0" applyFont="1" applyFill="1" applyBorder="1" applyAlignment="1" applyProtection="1">
      <alignment vertical="center"/>
      <protection hidden="1"/>
    </xf>
    <xf numFmtId="0" fontId="18" fillId="4" borderId="11" xfId="0" applyFont="1" applyFill="1" applyBorder="1" applyAlignment="1" applyProtection="1">
      <alignment horizontal="left" vertical="center"/>
      <protection hidden="1"/>
    </xf>
    <xf numFmtId="0" fontId="18" fillId="4" borderId="12" xfId="0" applyFont="1" applyFill="1" applyBorder="1" applyAlignment="1" applyProtection="1">
      <alignment horizontal="left" vertical="center"/>
      <protection hidden="1"/>
    </xf>
    <xf numFmtId="49" fontId="3" fillId="0" borderId="60" xfId="0" applyNumberFormat="1" applyFont="1" applyBorder="1" applyProtection="1">
      <protection hidden="1"/>
    </xf>
    <xf numFmtId="49" fontId="11" fillId="0" borderId="60" xfId="0" applyNumberFormat="1" applyFont="1" applyBorder="1" applyProtection="1">
      <protection hidden="1"/>
    </xf>
    <xf numFmtId="49" fontId="11" fillId="0" borderId="61" xfId="0" applyNumberFormat="1" applyFont="1" applyBorder="1" applyProtection="1">
      <protection hidden="1"/>
    </xf>
    <xf numFmtId="0" fontId="11" fillId="4" borderId="59" xfId="0" applyFont="1" applyFill="1" applyBorder="1" applyAlignment="1" applyProtection="1">
      <alignment wrapText="1"/>
      <protection hidden="1"/>
    </xf>
    <xf numFmtId="169" fontId="3" fillId="2" borderId="63" xfId="0" applyNumberFormat="1" applyFont="1" applyFill="1" applyBorder="1" applyAlignment="1" applyProtection="1">
      <alignment horizontal="left"/>
      <protection hidden="1"/>
    </xf>
    <xf numFmtId="169" fontId="3" fillId="2" borderId="64" xfId="0" applyNumberFormat="1" applyFont="1" applyFill="1" applyBorder="1" applyAlignment="1" applyProtection="1">
      <alignment horizontal="left"/>
      <protection hidden="1"/>
    </xf>
    <xf numFmtId="0" fontId="4" fillId="4" borderId="38" xfId="0" applyFont="1" applyFill="1" applyBorder="1" applyProtection="1">
      <protection hidden="1"/>
    </xf>
    <xf numFmtId="169" fontId="4" fillId="4" borderId="38" xfId="0" applyNumberFormat="1" applyFont="1" applyFill="1" applyBorder="1" applyAlignment="1" applyProtection="1">
      <alignment horizontal="left"/>
      <protection hidden="1"/>
    </xf>
    <xf numFmtId="1" fontId="3" fillId="4" borderId="38" xfId="0" applyNumberFormat="1" applyFont="1" applyFill="1" applyBorder="1" applyAlignment="1" applyProtection="1">
      <alignment horizontal="left"/>
      <protection hidden="1"/>
    </xf>
    <xf numFmtId="4" fontId="4" fillId="4" borderId="38" xfId="0" applyNumberFormat="1" applyFont="1" applyFill="1" applyBorder="1" applyAlignment="1" applyProtection="1">
      <alignment horizontal="right"/>
      <protection hidden="1"/>
    </xf>
    <xf numFmtId="4" fontId="4" fillId="4" borderId="39" xfId="0" applyNumberFormat="1" applyFont="1" applyFill="1" applyBorder="1" applyAlignment="1" applyProtection="1">
      <alignment horizontal="right"/>
      <protection hidden="1"/>
    </xf>
    <xf numFmtId="2" fontId="4" fillId="4" borderId="37" xfId="0" applyNumberFormat="1" applyFont="1" applyFill="1" applyBorder="1" applyProtection="1">
      <protection hidden="1"/>
    </xf>
    <xf numFmtId="0" fontId="11"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12" fillId="0" borderId="0" xfId="0" applyFont="1" applyAlignment="1" applyProtection="1">
      <alignment vertical="center" wrapText="1"/>
      <protection hidden="1"/>
    </xf>
    <xf numFmtId="168" fontId="3" fillId="0" borderId="0" xfId="0" applyNumberFormat="1" applyFont="1" applyAlignment="1" applyProtection="1">
      <alignment horizontal="right"/>
      <protection hidden="1"/>
    </xf>
    <xf numFmtId="0" fontId="3" fillId="0" borderId="0" xfId="0" applyFont="1" applyAlignment="1" applyProtection="1">
      <alignment horizontal="left" vertical="center"/>
      <protection hidden="1"/>
    </xf>
    <xf numFmtId="171" fontId="11" fillId="0" borderId="0" xfId="0" applyNumberFormat="1" applyFont="1" applyAlignment="1" applyProtection="1">
      <alignment horizontal="left"/>
      <protection hidden="1"/>
    </xf>
    <xf numFmtId="2" fontId="11" fillId="0" borderId="0" xfId="0" applyNumberFormat="1" applyFont="1" applyAlignment="1" applyProtection="1">
      <alignment horizontal="center" vertical="center"/>
      <protection hidden="1"/>
    </xf>
    <xf numFmtId="168" fontId="3" fillId="0" borderId="0" xfId="0" applyNumberFormat="1" applyFont="1" applyAlignment="1" applyProtection="1">
      <alignment horizontal="left" vertical="center"/>
      <protection hidden="1"/>
    </xf>
    <xf numFmtId="0" fontId="20" fillId="0" borderId="0" xfId="0" applyFont="1" applyAlignment="1" applyProtection="1">
      <alignment vertical="center"/>
      <protection hidden="1"/>
    </xf>
    <xf numFmtId="4" fontId="20" fillId="0" borderId="0" xfId="0" applyNumberFormat="1" applyFont="1" applyAlignment="1" applyProtection="1">
      <alignment vertical="center"/>
      <protection hidden="1"/>
    </xf>
    <xf numFmtId="0" fontId="3" fillId="0" borderId="0" xfId="0" applyFont="1" applyAlignment="1" applyProtection="1">
      <alignment vertical="center" wrapText="1"/>
      <protection hidden="1"/>
    </xf>
    <xf numFmtId="0" fontId="21" fillId="0" borderId="0" xfId="0" applyFont="1" applyAlignment="1" applyProtection="1">
      <alignment vertical="center"/>
      <protection hidden="1"/>
    </xf>
    <xf numFmtId="0" fontId="11" fillId="6" borderId="0" xfId="0" applyFont="1" applyFill="1" applyAlignment="1">
      <alignment horizontal="left"/>
    </xf>
    <xf numFmtId="0" fontId="24" fillId="6" borderId="0" xfId="0" applyFont="1" applyFill="1" applyAlignment="1">
      <alignment horizontal="left"/>
    </xf>
    <xf numFmtId="0" fontId="24" fillId="0" borderId="0" xfId="0" applyFont="1" applyAlignment="1">
      <alignment horizontal="left"/>
    </xf>
    <xf numFmtId="0" fontId="11" fillId="7" borderId="0" xfId="0" applyFont="1" applyFill="1" applyAlignment="1">
      <alignment horizontal="left"/>
    </xf>
    <xf numFmtId="0" fontId="11" fillId="0" borderId="0" xfId="0" applyFont="1" applyAlignment="1">
      <alignment horizontal="right" vertical="top"/>
    </xf>
    <xf numFmtId="0" fontId="11" fillId="7" borderId="0" xfId="0" applyFont="1" applyFill="1" applyAlignment="1">
      <alignment horizontal="left" vertical="top" wrapText="1"/>
    </xf>
    <xf numFmtId="0" fontId="11" fillId="0" borderId="0" xfId="0" applyFont="1" applyAlignment="1">
      <alignment horizontal="right" vertical="top" wrapText="1"/>
    </xf>
    <xf numFmtId="0" fontId="11" fillId="0" borderId="0" xfId="0" applyFont="1" applyAlignment="1">
      <alignment horizontal="right"/>
    </xf>
    <xf numFmtId="0" fontId="11" fillId="8" borderId="0" xfId="0" applyFont="1" applyFill="1" applyAlignment="1">
      <alignment horizontal="left"/>
    </xf>
    <xf numFmtId="0" fontId="4" fillId="0" borderId="0" xfId="0" applyFont="1" applyAlignment="1" applyProtection="1">
      <alignment horizontal="left" vertical="top"/>
      <protection hidden="1"/>
    </xf>
    <xf numFmtId="0" fontId="4" fillId="0" borderId="0" xfId="0" applyFont="1" applyAlignment="1" applyProtection="1">
      <alignment horizontal="left"/>
      <protection hidden="1"/>
    </xf>
    <xf numFmtId="0" fontId="11" fillId="9" borderId="0" xfId="0" applyFont="1" applyFill="1" applyAlignment="1">
      <alignment horizontal="left"/>
    </xf>
    <xf numFmtId="0" fontId="11" fillId="9" borderId="0" xfId="0" applyFont="1" applyFill="1" applyAlignment="1">
      <alignment horizontal="left" wrapText="1"/>
    </xf>
    <xf numFmtId="0" fontId="11" fillId="10" borderId="0" xfId="0" applyFont="1" applyFill="1" applyAlignment="1">
      <alignment horizontal="left"/>
    </xf>
    <xf numFmtId="0" fontId="3"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20" fillId="0" borderId="0" xfId="0" applyFont="1" applyAlignment="1" applyProtection="1">
      <alignment horizontal="right" vertical="center"/>
      <protection hidden="1"/>
    </xf>
    <xf numFmtId="0" fontId="4" fillId="4" borderId="38" xfId="0" applyFont="1" applyFill="1" applyBorder="1" applyAlignment="1" applyProtection="1">
      <alignment horizontal="right" vertical="center"/>
      <protection hidden="1"/>
    </xf>
    <xf numFmtId="174" fontId="3" fillId="0" borderId="0" xfId="0" applyNumberFormat="1" applyFont="1" applyAlignment="1" applyProtection="1">
      <alignment horizontal="left"/>
      <protection hidden="1"/>
    </xf>
    <xf numFmtId="164" fontId="3" fillId="0" borderId="0" xfId="0" applyNumberFormat="1" applyFont="1" applyAlignment="1" applyProtection="1">
      <alignment horizontal="left" wrapText="1"/>
      <protection hidden="1"/>
    </xf>
    <xf numFmtId="0" fontId="3" fillId="2" borderId="71" xfId="0" applyFont="1" applyFill="1" applyBorder="1" applyAlignment="1" applyProtection="1">
      <alignment horizontal="right" wrapText="1"/>
      <protection hidden="1"/>
    </xf>
    <xf numFmtId="0" fontId="3" fillId="4" borderId="75" xfId="0" applyFont="1" applyFill="1" applyBorder="1" applyAlignment="1" applyProtection="1">
      <alignment horizontal="right" wrapText="1"/>
      <protection hidden="1"/>
    </xf>
    <xf numFmtId="0" fontId="3" fillId="0" borderId="0" xfId="0" applyFont="1" applyAlignment="1" applyProtection="1">
      <alignment horizontal="right" vertical="center" wrapText="1"/>
      <protection hidden="1"/>
    </xf>
    <xf numFmtId="0" fontId="16" fillId="0" borderId="0" xfId="0" applyFont="1" applyAlignment="1" applyProtection="1">
      <alignment horizontal="right"/>
      <protection hidden="1"/>
    </xf>
    <xf numFmtId="0" fontId="3" fillId="0" borderId="0" xfId="0" applyFont="1" applyAlignment="1" applyProtection="1">
      <alignment horizontal="left" vertical="center" wrapText="1"/>
      <protection hidden="1"/>
    </xf>
    <xf numFmtId="0" fontId="4" fillId="4" borderId="37" xfId="0" applyFont="1" applyFill="1" applyBorder="1" applyAlignment="1" applyProtection="1">
      <alignment horizontal="left" vertical="center"/>
      <protection hidden="1"/>
    </xf>
    <xf numFmtId="0" fontId="11" fillId="0" borderId="0" xfId="0" applyFont="1" applyAlignment="1" applyProtection="1">
      <alignment horizontal="right"/>
      <protection hidden="1"/>
    </xf>
    <xf numFmtId="0" fontId="21" fillId="0" borderId="0" xfId="0" applyFont="1" applyAlignment="1" applyProtection="1">
      <alignment horizontal="right" vertical="center"/>
      <protection hidden="1"/>
    </xf>
    <xf numFmtId="2" fontId="3" fillId="0" borderId="3" xfId="0" applyNumberFormat="1" applyFont="1" applyBorder="1" applyAlignment="1" applyProtection="1">
      <alignment horizontal="right" vertical="center"/>
      <protection locked="0"/>
    </xf>
    <xf numFmtId="2" fontId="3" fillId="0" borderId="36" xfId="0" applyNumberFormat="1" applyFont="1" applyBorder="1" applyAlignment="1" applyProtection="1">
      <alignment horizontal="right" vertical="center"/>
      <protection locked="0"/>
    </xf>
    <xf numFmtId="2" fontId="3" fillId="4" borderId="78" xfId="0" applyNumberFormat="1" applyFont="1" applyFill="1" applyBorder="1" applyAlignment="1" applyProtection="1">
      <alignment vertical="center"/>
      <protection hidden="1"/>
    </xf>
    <xf numFmtId="164" fontId="3" fillId="4" borderId="84" xfId="0" applyNumberFormat="1" applyFont="1" applyFill="1" applyBorder="1" applyAlignment="1" applyProtection="1">
      <alignment vertical="center"/>
      <protection hidden="1"/>
    </xf>
    <xf numFmtId="164" fontId="26" fillId="0" borderId="0" xfId="0" applyNumberFormat="1" applyFont="1" applyAlignment="1" applyProtection="1">
      <alignment vertical="center"/>
      <protection hidden="1"/>
    </xf>
    <xf numFmtId="0" fontId="26" fillId="0" borderId="0" xfId="0" applyFont="1" applyProtection="1">
      <protection hidden="1"/>
    </xf>
    <xf numFmtId="0" fontId="4" fillId="4" borderId="86" xfId="0" applyFont="1" applyFill="1" applyBorder="1" applyAlignment="1" applyProtection="1">
      <alignment horizontal="right"/>
      <protection hidden="1"/>
    </xf>
    <xf numFmtId="4" fontId="4" fillId="4" borderId="81" xfId="0" applyNumberFormat="1" applyFont="1" applyFill="1" applyBorder="1" applyAlignment="1" applyProtection="1">
      <alignment horizontal="right" vertical="center"/>
      <protection hidden="1"/>
    </xf>
    <xf numFmtId="2" fontId="4" fillId="4" borderId="81" xfId="0" applyNumberFormat="1" applyFont="1" applyFill="1" applyBorder="1" applyAlignment="1" applyProtection="1">
      <alignment horizontal="right" vertical="center"/>
      <protection hidden="1"/>
    </xf>
    <xf numFmtId="4" fontId="4" fillId="4" borderId="85" xfId="0" applyNumberFormat="1" applyFont="1" applyFill="1" applyBorder="1" applyAlignment="1" applyProtection="1">
      <alignment horizontal="right" vertical="center"/>
      <protection hidden="1"/>
    </xf>
    <xf numFmtId="0" fontId="3" fillId="4" borderId="14" xfId="0" applyFont="1" applyFill="1" applyBorder="1" applyAlignment="1" applyProtection="1">
      <alignment horizontal="center" wrapText="1"/>
      <protection hidden="1"/>
    </xf>
    <xf numFmtId="0" fontId="13" fillId="4" borderId="37" xfId="0" applyFont="1" applyFill="1" applyBorder="1" applyProtection="1">
      <protection hidden="1"/>
    </xf>
    <xf numFmtId="0" fontId="13" fillId="4" borderId="38" xfId="0" applyFont="1" applyFill="1" applyBorder="1" applyProtection="1">
      <protection hidden="1"/>
    </xf>
    <xf numFmtId="0" fontId="13" fillId="4" borderId="62" xfId="0" applyFont="1" applyFill="1" applyBorder="1" applyAlignment="1" applyProtection="1">
      <alignment wrapText="1"/>
      <protection hidden="1"/>
    </xf>
    <xf numFmtId="169" fontId="3" fillId="2" borderId="71" xfId="0" applyNumberFormat="1" applyFont="1" applyFill="1" applyBorder="1" applyProtection="1">
      <protection hidden="1"/>
    </xf>
    <xf numFmtId="2" fontId="4" fillId="0" borderId="0" xfId="0" applyNumberFormat="1" applyFont="1" applyAlignment="1" applyProtection="1">
      <alignment horizontal="right"/>
      <protection hidden="1"/>
    </xf>
    <xf numFmtId="4" fontId="3" fillId="0" borderId="0" xfId="0" applyNumberFormat="1" applyFont="1" applyAlignment="1">
      <alignment horizontal="right" vertical="center"/>
    </xf>
    <xf numFmtId="2" fontId="11" fillId="0" borderId="0" xfId="0" applyNumberFormat="1" applyFont="1" applyAlignment="1" applyProtection="1">
      <alignment horizontal="right" vertical="center"/>
      <protection hidden="1"/>
    </xf>
    <xf numFmtId="0" fontId="3" fillId="4" borderId="39" xfId="0" applyFont="1" applyFill="1" applyBorder="1" applyAlignment="1" applyProtection="1">
      <alignment horizontal="right" wrapText="1"/>
      <protection hidden="1"/>
    </xf>
    <xf numFmtId="2" fontId="28" fillId="4" borderId="19" xfId="0" applyNumberFormat="1" applyFont="1" applyFill="1" applyBorder="1" applyAlignment="1" applyProtection="1">
      <alignment horizontal="right" vertical="center"/>
      <protection hidden="1"/>
    </xf>
    <xf numFmtId="2" fontId="28" fillId="4" borderId="20" xfId="0" applyNumberFormat="1" applyFont="1" applyFill="1" applyBorder="1" applyAlignment="1" applyProtection="1">
      <alignment horizontal="right" vertical="center"/>
      <protection hidden="1"/>
    </xf>
    <xf numFmtId="9" fontId="3" fillId="2" borderId="83" xfId="0" applyNumberFormat="1" applyFont="1" applyFill="1" applyBorder="1" applyAlignment="1" applyProtection="1">
      <alignment wrapText="1"/>
      <protection hidden="1"/>
    </xf>
    <xf numFmtId="9" fontId="3" fillId="2" borderId="70" xfId="0" applyNumberFormat="1" applyFont="1" applyFill="1" applyBorder="1" applyAlignment="1" applyProtection="1">
      <alignment wrapText="1"/>
      <protection hidden="1"/>
    </xf>
    <xf numFmtId="4" fontId="20" fillId="0" borderId="0" xfId="0" applyNumberFormat="1" applyFont="1" applyAlignment="1" applyProtection="1">
      <alignment horizontal="right" vertical="center"/>
      <protection hidden="1"/>
    </xf>
    <xf numFmtId="0" fontId="3" fillId="11" borderId="0" xfId="0" applyFont="1" applyFill="1" applyAlignment="1" applyProtection="1">
      <alignment vertical="center"/>
      <protection hidden="1"/>
    </xf>
    <xf numFmtId="0" fontId="11" fillId="0" borderId="0" xfId="0" applyFont="1" applyAlignment="1" applyProtection="1">
      <alignment vertical="center" wrapText="1"/>
      <protection hidden="1"/>
    </xf>
    <xf numFmtId="0" fontId="11" fillId="0" borderId="0" xfId="0" applyFont="1" applyAlignment="1" applyProtection="1">
      <alignment horizontal="left" vertical="center" wrapText="1"/>
      <protection hidden="1"/>
    </xf>
    <xf numFmtId="2" fontId="3" fillId="0" borderId="42" xfId="0" applyNumberFormat="1" applyFont="1" applyBorder="1" applyAlignment="1" applyProtection="1">
      <alignment horizontal="right" vertical="center"/>
      <protection locked="0"/>
    </xf>
    <xf numFmtId="2" fontId="3" fillId="0" borderId="67" xfId="0" applyNumberFormat="1" applyFont="1" applyBorder="1" applyAlignment="1" applyProtection="1">
      <alignment horizontal="right" vertical="center"/>
      <protection locked="0"/>
    </xf>
    <xf numFmtId="2" fontId="3" fillId="0" borderId="34" xfId="0" applyNumberFormat="1" applyFont="1" applyBorder="1" applyAlignment="1" applyProtection="1">
      <alignment horizontal="right" vertical="center"/>
      <protection locked="0"/>
    </xf>
    <xf numFmtId="2" fontId="3" fillId="0" borderId="41" xfId="0" applyNumberFormat="1" applyFont="1" applyBorder="1" applyAlignment="1" applyProtection="1">
      <alignment horizontal="right" vertical="center"/>
      <protection locked="0"/>
    </xf>
    <xf numFmtId="2" fontId="3" fillId="0" borderId="52" xfId="0" applyNumberFormat="1" applyFont="1" applyBorder="1" applyAlignment="1" applyProtection="1">
      <alignment horizontal="right" vertical="center"/>
      <protection locked="0"/>
    </xf>
    <xf numFmtId="2" fontId="3" fillId="0" borderId="57" xfId="0" applyNumberFormat="1" applyFont="1" applyBorder="1" applyAlignment="1" applyProtection="1">
      <alignment horizontal="right" vertical="center"/>
      <protection locked="0"/>
    </xf>
    <xf numFmtId="0" fontId="13" fillId="0" borderId="0" xfId="0" applyFont="1" applyAlignment="1">
      <alignment horizontal="right"/>
    </xf>
    <xf numFmtId="0" fontId="4" fillId="0" borderId="0" xfId="0" applyFont="1" applyAlignment="1" applyProtection="1">
      <alignment horizontal="right" vertical="top"/>
      <protection hidden="1"/>
    </xf>
    <xf numFmtId="0" fontId="13" fillId="0" borderId="0" xfId="0" applyFont="1" applyAlignment="1">
      <alignment horizontal="right" wrapText="1"/>
    </xf>
    <xf numFmtId="0" fontId="11" fillId="12" borderId="5" xfId="0"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Alignment="1" applyProtection="1">
      <alignment vertical="center"/>
      <protection hidden="1"/>
    </xf>
    <xf numFmtId="0" fontId="30" fillId="0" borderId="0" xfId="0" applyFont="1" applyProtection="1">
      <protection hidden="1"/>
    </xf>
    <xf numFmtId="0" fontId="11" fillId="0" borderId="0" xfId="0" applyFont="1"/>
    <xf numFmtId="0" fontId="0" fillId="0" borderId="0" xfId="0" applyAlignment="1">
      <alignment horizontal="right"/>
    </xf>
    <xf numFmtId="0" fontId="11" fillId="7" borderId="0" xfId="0" applyFont="1" applyFill="1" applyAlignment="1">
      <alignment horizontal="left" vertical="top"/>
    </xf>
    <xf numFmtId="0" fontId="4" fillId="4" borderId="38" xfId="0" applyFont="1" applyFill="1" applyBorder="1" applyAlignment="1" applyProtection="1">
      <alignment vertical="center"/>
      <protection hidden="1"/>
    </xf>
    <xf numFmtId="0" fontId="4" fillId="4" borderId="38" xfId="0" applyFont="1" applyFill="1" applyBorder="1" applyAlignment="1" applyProtection="1">
      <alignment horizontal="left" vertical="center"/>
      <protection hidden="1"/>
    </xf>
    <xf numFmtId="164" fontId="4" fillId="4" borderId="37" xfId="0" applyNumberFormat="1" applyFont="1" applyFill="1" applyBorder="1" applyAlignment="1" applyProtection="1">
      <alignment horizontal="left" vertical="center"/>
      <protection hidden="1"/>
    </xf>
    <xf numFmtId="164" fontId="4" fillId="4" borderId="38" xfId="0" applyNumberFormat="1" applyFont="1" applyFill="1" applyBorder="1" applyAlignment="1" applyProtection="1">
      <alignment horizontal="right" vertical="center"/>
      <protection hidden="1"/>
    </xf>
    <xf numFmtId="0" fontId="4" fillId="4" borderId="39" xfId="0" applyFont="1" applyFill="1" applyBorder="1" applyAlignment="1" applyProtection="1">
      <alignment horizontal="right" vertical="center"/>
      <protection hidden="1"/>
    </xf>
    <xf numFmtId="164" fontId="4" fillId="4" borderId="39" xfId="0" applyNumberFormat="1" applyFont="1" applyFill="1" applyBorder="1" applyAlignment="1" applyProtection="1">
      <alignment horizontal="right" vertical="center"/>
      <protection hidden="1"/>
    </xf>
    <xf numFmtId="0" fontId="4" fillId="4" borderId="39" xfId="0" applyFont="1" applyFill="1" applyBorder="1" applyAlignment="1" applyProtection="1">
      <alignment horizontal="left" vertical="center"/>
      <protection hidden="1"/>
    </xf>
    <xf numFmtId="174" fontId="3" fillId="0" borderId="0" xfId="0" applyNumberFormat="1" applyFont="1" applyAlignment="1" applyProtection="1">
      <alignment horizontal="left" vertical="center"/>
      <protection hidden="1"/>
    </xf>
    <xf numFmtId="2" fontId="16" fillId="0" borderId="0" xfId="0" applyNumberFormat="1" applyFont="1" applyAlignment="1" applyProtection="1">
      <alignment horizontal="center" vertical="center"/>
      <protection hidden="1"/>
    </xf>
    <xf numFmtId="2" fontId="3" fillId="0" borderId="0" xfId="0" applyNumberFormat="1" applyFont="1" applyAlignment="1" applyProtection="1">
      <alignment horizontal="left" vertical="center"/>
      <protection hidden="1"/>
    </xf>
    <xf numFmtId="164" fontId="3" fillId="0" borderId="0" xfId="0" applyNumberFormat="1" applyFont="1" applyAlignment="1" applyProtection="1">
      <alignment horizontal="left" vertical="center"/>
      <protection hidden="1"/>
    </xf>
    <xf numFmtId="0" fontId="16" fillId="0" borderId="0" xfId="0" applyFont="1" applyAlignment="1" applyProtection="1">
      <alignment horizontal="left" vertical="center"/>
      <protection hidden="1"/>
    </xf>
    <xf numFmtId="2" fontId="3" fillId="0" borderId="66" xfId="0" applyNumberFormat="1" applyFont="1" applyBorder="1" applyAlignment="1" applyProtection="1">
      <alignment horizontal="right" vertical="center"/>
      <protection locked="0"/>
    </xf>
    <xf numFmtId="1" fontId="3" fillId="0" borderId="0" xfId="0" applyNumberFormat="1" applyFont="1" applyAlignment="1" applyProtection="1">
      <alignment horizontal="center" vertical="center"/>
      <protection hidden="1"/>
    </xf>
    <xf numFmtId="4"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5" fillId="0" borderId="0" xfId="0" applyFont="1" applyAlignment="1" applyProtection="1">
      <alignment vertical="center"/>
      <protection hidden="1"/>
    </xf>
    <xf numFmtId="4" fontId="3" fillId="0" borderId="0" xfId="0" applyNumberFormat="1" applyFont="1" applyAlignment="1" applyProtection="1">
      <alignment horizontal="right" vertical="center"/>
      <protection hidden="1"/>
    </xf>
    <xf numFmtId="4" fontId="3" fillId="0" borderId="0" xfId="0" applyNumberFormat="1" applyFont="1" applyAlignment="1" applyProtection="1">
      <alignment horizontal="right" vertical="center" wrapText="1"/>
      <protection hidden="1"/>
    </xf>
    <xf numFmtId="2" fontId="3" fillId="0" borderId="0" xfId="0" applyNumberFormat="1" applyFont="1" applyAlignment="1" applyProtection="1">
      <alignment vertical="center"/>
      <protection hidden="1"/>
    </xf>
    <xf numFmtId="0" fontId="3" fillId="4" borderId="50" xfId="0" applyFont="1" applyFill="1" applyBorder="1" applyAlignment="1" applyProtection="1">
      <alignment horizontal="left" vertical="center"/>
      <protection hidden="1"/>
    </xf>
    <xf numFmtId="0" fontId="3" fillId="4" borderId="47" xfId="0" applyFont="1" applyFill="1" applyBorder="1" applyAlignment="1" applyProtection="1">
      <alignment vertical="center"/>
      <protection hidden="1"/>
    </xf>
    <xf numFmtId="0" fontId="3" fillId="4" borderId="45" xfId="0" applyFont="1" applyFill="1" applyBorder="1" applyAlignment="1" applyProtection="1">
      <alignment vertical="center"/>
      <protection hidden="1"/>
    </xf>
    <xf numFmtId="4" fontId="8" fillId="0" borderId="0" xfId="0" applyNumberFormat="1" applyFont="1" applyAlignment="1" applyProtection="1">
      <alignment horizontal="right" vertical="center"/>
      <protection hidden="1"/>
    </xf>
    <xf numFmtId="4" fontId="7" fillId="0" borderId="0" xfId="0" applyNumberFormat="1" applyFont="1" applyAlignment="1" applyProtection="1">
      <alignment horizontal="left" vertical="center" wrapText="1"/>
      <protection hidden="1"/>
    </xf>
    <xf numFmtId="4" fontId="6" fillId="0" borderId="0" xfId="0" applyNumberFormat="1" applyFont="1" applyAlignment="1" applyProtection="1">
      <alignment horizontal="center" vertical="center" wrapText="1"/>
      <protection hidden="1"/>
    </xf>
    <xf numFmtId="4" fontId="6" fillId="0" borderId="0" xfId="0" applyNumberFormat="1" applyFont="1" applyAlignment="1" applyProtection="1">
      <alignment horizontal="center" vertical="center"/>
      <protection hidden="1"/>
    </xf>
    <xf numFmtId="4" fontId="6" fillId="0" borderId="0" xfId="0" applyNumberFormat="1" applyFont="1" applyAlignment="1" applyProtection="1">
      <alignment horizontal="right" vertical="center"/>
      <protection hidden="1"/>
    </xf>
    <xf numFmtId="2" fontId="6" fillId="0" borderId="0" xfId="0" applyNumberFormat="1" applyFont="1" applyAlignment="1" applyProtection="1">
      <alignment vertical="center"/>
      <protection hidden="1"/>
    </xf>
    <xf numFmtId="1"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4" fontId="6" fillId="0" borderId="0" xfId="0" applyNumberFormat="1" applyFont="1" applyAlignment="1" applyProtection="1">
      <alignment horizontal="right" vertical="center" wrapText="1"/>
      <protection hidden="1"/>
    </xf>
    <xf numFmtId="4" fontId="6" fillId="0" borderId="0" xfId="0" applyNumberFormat="1" applyFont="1" applyAlignment="1" applyProtection="1">
      <alignment vertical="center"/>
      <protection hidden="1"/>
    </xf>
    <xf numFmtId="0" fontId="6" fillId="0" borderId="0" xfId="0" applyFont="1" applyAlignment="1" applyProtection="1">
      <alignment vertical="center" wrapText="1"/>
      <protection hidden="1"/>
    </xf>
    <xf numFmtId="0" fontId="3" fillId="4" borderId="51" xfId="0" applyFont="1" applyFill="1" applyBorder="1" applyAlignment="1" applyProtection="1">
      <alignment horizontal="left" vertical="center"/>
      <protection hidden="1"/>
    </xf>
    <xf numFmtId="0" fontId="3" fillId="4" borderId="48" xfId="0" applyFont="1" applyFill="1" applyBorder="1" applyAlignment="1" applyProtection="1">
      <alignment vertical="center"/>
      <protection hidden="1"/>
    </xf>
    <xf numFmtId="0" fontId="3" fillId="4" borderId="46" xfId="0" applyFont="1" applyFill="1" applyBorder="1" applyAlignment="1" applyProtection="1">
      <alignment vertical="center"/>
      <protection hidden="1"/>
    </xf>
    <xf numFmtId="0" fontId="3" fillId="4" borderId="52" xfId="0" applyFont="1" applyFill="1" applyBorder="1" applyAlignment="1" applyProtection="1">
      <alignment horizontal="left" vertical="center"/>
      <protection hidden="1"/>
    </xf>
    <xf numFmtId="0" fontId="3" fillId="4" borderId="53" xfId="0" applyFont="1" applyFill="1" applyBorder="1" applyAlignment="1" applyProtection="1">
      <alignment vertical="center"/>
      <protection hidden="1"/>
    </xf>
    <xf numFmtId="0" fontId="3" fillId="4" borderId="54" xfId="0" applyFont="1" applyFill="1" applyBorder="1" applyAlignment="1" applyProtection="1">
      <alignment vertical="center"/>
      <protection hidden="1"/>
    </xf>
    <xf numFmtId="0" fontId="27" fillId="4" borderId="63" xfId="0" applyFont="1" applyFill="1" applyBorder="1" applyAlignment="1" applyProtection="1">
      <alignment wrapText="1"/>
      <protection hidden="1"/>
    </xf>
    <xf numFmtId="0" fontId="27" fillId="4" borderId="64" xfId="0" applyFont="1" applyFill="1" applyBorder="1" applyAlignment="1" applyProtection="1">
      <alignment wrapText="1"/>
      <protection hidden="1"/>
    </xf>
    <xf numFmtId="0" fontId="4" fillId="4" borderId="79" xfId="0" applyFont="1" applyFill="1" applyBorder="1" applyProtection="1">
      <protection hidden="1"/>
    </xf>
    <xf numFmtId="0" fontId="4" fillId="4" borderId="87" xfId="0" applyFont="1" applyFill="1" applyBorder="1" applyProtection="1">
      <protection hidden="1"/>
    </xf>
    <xf numFmtId="169" fontId="4" fillId="4" borderId="88" xfId="0" applyNumberFormat="1" applyFont="1" applyFill="1" applyBorder="1" applyAlignment="1" applyProtection="1">
      <alignment horizontal="left"/>
      <protection hidden="1"/>
    </xf>
    <xf numFmtId="2" fontId="3" fillId="4" borderId="6" xfId="0" applyNumberFormat="1" applyFont="1" applyFill="1" applyBorder="1" applyAlignment="1" applyProtection="1">
      <alignment vertical="center"/>
      <protection hidden="1"/>
    </xf>
    <xf numFmtId="1" fontId="3" fillId="4" borderId="9" xfId="1" applyNumberFormat="1" applyFont="1" applyFill="1" applyBorder="1" applyAlignment="1" applyProtection="1">
      <alignment horizontal="left" vertical="center"/>
      <protection hidden="1"/>
    </xf>
    <xf numFmtId="164" fontId="3" fillId="4" borderId="9" xfId="0" applyNumberFormat="1" applyFont="1" applyFill="1" applyBorder="1" applyAlignment="1" applyProtection="1">
      <alignment horizontal="right" vertical="center"/>
      <protection hidden="1"/>
    </xf>
    <xf numFmtId="10" fontId="3" fillId="4" borderId="6" xfId="0" applyNumberFormat="1" applyFont="1" applyFill="1" applyBorder="1" applyAlignment="1" applyProtection="1">
      <alignment horizontal="left" vertical="center"/>
      <protection hidden="1"/>
    </xf>
    <xf numFmtId="0" fontId="25" fillId="4" borderId="9" xfId="0" applyFont="1" applyFill="1" applyBorder="1" applyAlignment="1" applyProtection="1">
      <alignment horizontal="left" vertical="center"/>
      <protection hidden="1"/>
    </xf>
    <xf numFmtId="0" fontId="3" fillId="4" borderId="6" xfId="0" applyFont="1" applyFill="1" applyBorder="1" applyAlignment="1" applyProtection="1">
      <alignment vertical="center"/>
      <protection hidden="1"/>
    </xf>
    <xf numFmtId="0" fontId="3" fillId="4" borderId="6" xfId="0" applyFont="1" applyFill="1" applyBorder="1" applyAlignment="1" applyProtection="1">
      <alignment horizontal="right" vertical="center"/>
      <protection hidden="1"/>
    </xf>
    <xf numFmtId="0" fontId="3" fillId="0" borderId="0" xfId="0" applyFont="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164" fontId="3" fillId="4" borderId="30" xfId="0" applyNumberFormat="1" applyFont="1" applyFill="1" applyBorder="1" applyAlignment="1" applyProtection="1">
      <alignment vertical="center"/>
      <protection hidden="1"/>
    </xf>
    <xf numFmtId="164" fontId="3" fillId="4" borderId="30" xfId="0" applyNumberFormat="1" applyFont="1" applyFill="1" applyBorder="1" applyAlignment="1" applyProtection="1">
      <alignment horizontal="right" vertical="center"/>
      <protection hidden="1"/>
    </xf>
    <xf numFmtId="1" fontId="3" fillId="4" borderId="30" xfId="0" applyNumberFormat="1" applyFont="1" applyFill="1" applyBorder="1" applyAlignment="1" applyProtection="1">
      <alignment horizontal="left" vertical="center"/>
      <protection hidden="1"/>
    </xf>
    <xf numFmtId="0" fontId="25" fillId="4" borderId="30" xfId="0" applyFont="1" applyFill="1" applyBorder="1" applyAlignment="1" applyProtection="1">
      <alignment horizontal="left" vertical="center"/>
      <protection hidden="1"/>
    </xf>
    <xf numFmtId="0" fontId="3" fillId="4" borderId="30" xfId="0" applyFont="1" applyFill="1" applyBorder="1" applyAlignment="1" applyProtection="1">
      <alignment vertical="center"/>
      <protection hidden="1"/>
    </xf>
    <xf numFmtId="2" fontId="4" fillId="4" borderId="30" xfId="0" applyNumberFormat="1" applyFont="1" applyFill="1" applyBorder="1" applyAlignment="1" applyProtection="1">
      <alignment vertical="center"/>
      <protection hidden="1"/>
    </xf>
    <xf numFmtId="2" fontId="4" fillId="4" borderId="30" xfId="0" applyNumberFormat="1" applyFont="1" applyFill="1" applyBorder="1" applyAlignment="1" applyProtection="1">
      <alignment horizontal="right" vertical="center"/>
      <protection hidden="1"/>
    </xf>
    <xf numFmtId="10" fontId="3" fillId="0" borderId="0" xfId="0" applyNumberFormat="1" applyFont="1" applyAlignment="1" applyProtection="1">
      <alignment horizontal="right" vertical="center"/>
      <protection hidden="1"/>
    </xf>
    <xf numFmtId="1" fontId="11" fillId="0" borderId="0" xfId="0" applyNumberFormat="1" applyFont="1" applyAlignment="1" applyProtection="1">
      <alignment horizontal="left" vertical="center"/>
      <protection hidden="1"/>
    </xf>
    <xf numFmtId="169" fontId="4" fillId="4" borderId="27" xfId="0" applyNumberFormat="1" applyFont="1" applyFill="1" applyBorder="1" applyAlignment="1" applyProtection="1">
      <alignment vertical="center"/>
      <protection hidden="1"/>
    </xf>
    <xf numFmtId="169" fontId="4" fillId="4" borderId="27" xfId="0" applyNumberFormat="1" applyFont="1" applyFill="1" applyBorder="1" applyAlignment="1" applyProtection="1">
      <alignment horizontal="right" vertical="center"/>
      <protection hidden="1"/>
    </xf>
    <xf numFmtId="169" fontId="25" fillId="4" borderId="28" xfId="0" applyNumberFormat="1" applyFont="1" applyFill="1" applyBorder="1" applyAlignment="1" applyProtection="1">
      <alignment horizontal="right" vertical="center"/>
      <protection hidden="1"/>
    </xf>
    <xf numFmtId="169" fontId="4" fillId="0" borderId="0" xfId="0" applyNumberFormat="1" applyFont="1" applyAlignment="1" applyProtection="1">
      <alignment vertical="center"/>
      <protection hidden="1"/>
    </xf>
    <xf numFmtId="169" fontId="4" fillId="0" borderId="0" xfId="0" applyNumberFormat="1" applyFont="1" applyAlignment="1" applyProtection="1">
      <alignment horizontal="center" vertical="center"/>
      <protection hidden="1"/>
    </xf>
    <xf numFmtId="0" fontId="3" fillId="11" borderId="0" xfId="0" applyFont="1" applyFill="1" applyAlignment="1" applyProtection="1">
      <alignment vertical="top"/>
      <protection hidden="1"/>
    </xf>
    <xf numFmtId="0" fontId="11" fillId="0" borderId="0" xfId="0" applyFont="1" applyAlignment="1" applyProtection="1">
      <alignment horizontal="right" vertical="top"/>
      <protection hidden="1"/>
    </xf>
    <xf numFmtId="0" fontId="11" fillId="0" borderId="0" xfId="0" applyFont="1" applyAlignment="1" applyProtection="1">
      <alignment vertical="top"/>
      <protection hidden="1"/>
    </xf>
    <xf numFmtId="0" fontId="3" fillId="11" borderId="0" xfId="0" applyFont="1" applyFill="1" applyAlignment="1" applyProtection="1">
      <alignment vertical="top" wrapText="1"/>
      <protection hidden="1"/>
    </xf>
    <xf numFmtId="0" fontId="4" fillId="0" borderId="5" xfId="0" applyFont="1" applyBorder="1" applyAlignment="1" applyProtection="1">
      <alignment horizontal="center" vertical="top"/>
      <protection hidden="1"/>
    </xf>
    <xf numFmtId="0" fontId="11" fillId="5" borderId="5"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3" fillId="11" borderId="0" xfId="0" applyFont="1" applyFill="1" applyAlignment="1">
      <alignment horizontal="left" vertical="top"/>
    </xf>
    <xf numFmtId="0" fontId="11" fillId="4" borderId="5" xfId="0" applyFont="1" applyFill="1" applyBorder="1" applyAlignment="1" applyProtection="1">
      <alignment horizontal="center" vertical="top"/>
      <protection hidden="1"/>
    </xf>
    <xf numFmtId="0" fontId="11" fillId="6" borderId="0" xfId="0" applyFont="1" applyFill="1" applyAlignment="1">
      <alignment horizontal="left" vertical="top"/>
    </xf>
    <xf numFmtId="0" fontId="11" fillId="6" borderId="0" xfId="0" applyFont="1" applyFill="1" applyAlignment="1">
      <alignment horizontal="left" vertical="top" wrapText="1"/>
    </xf>
    <xf numFmtId="0" fontId="13" fillId="0" borderId="0" xfId="0" applyFont="1" applyAlignment="1">
      <alignment horizontal="right" vertical="top" wrapText="1"/>
    </xf>
    <xf numFmtId="0" fontId="24" fillId="0" borderId="0" xfId="0" applyFont="1" applyAlignment="1">
      <alignment horizontal="left" vertical="top"/>
    </xf>
    <xf numFmtId="0" fontId="13" fillId="0" borderId="0" xfId="0" applyFont="1" applyAlignment="1">
      <alignment horizontal="right" vertical="top"/>
    </xf>
    <xf numFmtId="0" fontId="11" fillId="0" borderId="0" xfId="0" applyFont="1" applyAlignment="1">
      <alignment horizontal="left"/>
    </xf>
    <xf numFmtId="2" fontId="3" fillId="0" borderId="7" xfId="0" applyNumberFormat="1" applyFont="1" applyBorder="1" applyAlignment="1" applyProtection="1">
      <alignment horizontal="right" vertical="center"/>
      <protection locked="0"/>
    </xf>
    <xf numFmtId="2" fontId="3" fillId="0" borderId="17" xfId="0" applyNumberFormat="1" applyFont="1" applyBorder="1" applyAlignment="1" applyProtection="1">
      <alignment horizontal="right" vertical="center"/>
      <protection locked="0"/>
    </xf>
    <xf numFmtId="2" fontId="16" fillId="0" borderId="0" xfId="0" applyNumberFormat="1" applyFont="1" applyAlignment="1" applyProtection="1">
      <alignment horizontal="right" vertical="center"/>
      <protection hidden="1"/>
    </xf>
    <xf numFmtId="14" fontId="3" fillId="0" borderId="67" xfId="0" applyNumberFormat="1" applyFont="1" applyBorder="1" applyAlignment="1" applyProtection="1">
      <alignment vertical="center"/>
      <protection locked="0"/>
    </xf>
    <xf numFmtId="174" fontId="3" fillId="0" borderId="67" xfId="0" applyNumberFormat="1" applyFont="1" applyBorder="1" applyAlignment="1" applyProtection="1">
      <alignment horizontal="right" vertical="center"/>
      <protection locked="0"/>
    </xf>
    <xf numFmtId="164" fontId="3" fillId="0" borderId="17" xfId="0" applyNumberFormat="1" applyFont="1" applyBorder="1" applyAlignment="1" applyProtection="1">
      <alignment horizontal="left" vertical="center"/>
      <protection locked="0"/>
    </xf>
    <xf numFmtId="170" fontId="36" fillId="0" borderId="91" xfId="0" applyNumberFormat="1" applyFont="1" applyBorder="1" applyAlignment="1">
      <alignment horizontal="left" vertical="center"/>
    </xf>
    <xf numFmtId="164" fontId="36" fillId="0" borderId="92" xfId="0" applyNumberFormat="1" applyFont="1" applyBorder="1" applyAlignment="1">
      <alignment vertical="center"/>
    </xf>
    <xf numFmtId="164" fontId="36" fillId="0" borderId="93" xfId="0" applyNumberFormat="1" applyFont="1" applyBorder="1" applyAlignment="1">
      <alignment vertical="center"/>
    </xf>
    <xf numFmtId="14" fontId="36" fillId="0" borderId="94" xfId="0" applyNumberFormat="1" applyFont="1" applyBorder="1" applyAlignment="1">
      <alignment vertical="center"/>
    </xf>
    <xf numFmtId="2" fontId="36" fillId="0" borderId="5" xfId="0" applyNumberFormat="1" applyFont="1" applyBorder="1" applyAlignment="1">
      <alignment horizontal="right" vertical="center"/>
    </xf>
    <xf numFmtId="2" fontId="36" fillId="0" borderId="91" xfId="0" applyNumberFormat="1" applyFont="1" applyBorder="1" applyAlignment="1">
      <alignment horizontal="right" vertical="center"/>
    </xf>
    <xf numFmtId="2" fontId="36" fillId="0" borderId="94" xfId="0" applyNumberFormat="1" applyFont="1" applyBorder="1" applyAlignment="1">
      <alignment horizontal="right" vertical="center"/>
    </xf>
    <xf numFmtId="2" fontId="36" fillId="2" borderId="97" xfId="0" applyNumberFormat="1" applyFont="1" applyFill="1" applyBorder="1" applyAlignment="1" applyProtection="1">
      <alignment horizontal="right" vertical="center"/>
      <protection hidden="1"/>
    </xf>
    <xf numFmtId="4" fontId="36" fillId="0" borderId="0" xfId="0" applyNumberFormat="1" applyFont="1" applyAlignment="1" applyProtection="1">
      <alignment horizontal="right" vertical="center"/>
      <protection hidden="1"/>
    </xf>
    <xf numFmtId="169" fontId="38" fillId="4" borderId="91" xfId="0" applyNumberFormat="1" applyFont="1" applyFill="1" applyBorder="1" applyAlignment="1" applyProtection="1">
      <alignment horizontal="left" vertical="center"/>
      <protection hidden="1"/>
    </xf>
    <xf numFmtId="0" fontId="38" fillId="4" borderId="92" xfId="0" applyFont="1" applyFill="1" applyBorder="1" applyAlignment="1" applyProtection="1">
      <alignment horizontal="left" vertical="center"/>
      <protection hidden="1"/>
    </xf>
    <xf numFmtId="2" fontId="38" fillId="4" borderId="97" xfId="0" applyNumberFormat="1" applyFont="1" applyFill="1" applyBorder="1" applyAlignment="1" applyProtection="1">
      <alignment horizontal="right" vertical="center"/>
      <protection hidden="1"/>
    </xf>
    <xf numFmtId="49" fontId="36" fillId="0" borderId="60" xfId="0" applyNumberFormat="1" applyFont="1" applyBorder="1" applyProtection="1">
      <protection hidden="1"/>
    </xf>
    <xf numFmtId="0" fontId="36" fillId="0" borderId="0" xfId="0" applyFont="1" applyProtection="1">
      <protection hidden="1"/>
    </xf>
    <xf numFmtId="2" fontId="27" fillId="0" borderId="16" xfId="0" applyNumberFormat="1" applyFont="1" applyBorder="1" applyAlignment="1" applyProtection="1">
      <alignment vertical="center"/>
      <protection locked="0"/>
    </xf>
    <xf numFmtId="2" fontId="27" fillId="0" borderId="4" xfId="0" applyNumberFormat="1" applyFont="1" applyBorder="1" applyAlignment="1" applyProtection="1">
      <alignment vertical="center"/>
      <protection locked="0"/>
    </xf>
    <xf numFmtId="2" fontId="27" fillId="4" borderId="17" xfId="0" applyNumberFormat="1" applyFont="1" applyFill="1" applyBorder="1" applyAlignment="1" applyProtection="1">
      <alignment horizontal="right" vertical="center"/>
      <protection hidden="1"/>
    </xf>
    <xf numFmtId="2" fontId="38" fillId="0" borderId="95" xfId="0" applyNumberFormat="1" applyFont="1" applyBorder="1" applyAlignment="1">
      <alignment vertical="center"/>
    </xf>
    <xf numFmtId="2" fontId="38" fillId="0" borderId="5" xfId="0" applyNumberFormat="1" applyFont="1" applyBorder="1" applyAlignment="1">
      <alignment vertical="center"/>
    </xf>
    <xf numFmtId="169" fontId="27" fillId="4" borderId="42" xfId="0" applyNumberFormat="1" applyFont="1" applyFill="1" applyBorder="1" applyAlignment="1" applyProtection="1">
      <alignment horizontal="left" vertical="center"/>
      <protection hidden="1"/>
    </xf>
    <xf numFmtId="0" fontId="27" fillId="4" borderId="26" xfId="0" applyFont="1" applyFill="1" applyBorder="1" applyAlignment="1" applyProtection="1">
      <alignment horizontal="left" vertical="center"/>
      <protection hidden="1"/>
    </xf>
    <xf numFmtId="0" fontId="36" fillId="4" borderId="91" xfId="0" applyFont="1" applyFill="1" applyBorder="1" applyAlignment="1" applyProtection="1">
      <alignment horizontal="left" vertical="center"/>
      <protection hidden="1"/>
    </xf>
    <xf numFmtId="0" fontId="36" fillId="4" borderId="92" xfId="0" applyFont="1" applyFill="1" applyBorder="1" applyAlignment="1" applyProtection="1">
      <alignment vertical="center"/>
      <protection hidden="1"/>
    </xf>
    <xf numFmtId="0" fontId="36" fillId="4" borderId="93" xfId="0" applyFont="1" applyFill="1" applyBorder="1" applyAlignment="1" applyProtection="1">
      <alignment vertical="center"/>
      <protection hidden="1"/>
    </xf>
    <xf numFmtId="4" fontId="40" fillId="0" borderId="0" xfId="0" applyNumberFormat="1" applyFont="1" applyAlignment="1" applyProtection="1">
      <alignment horizontal="right" vertical="center"/>
      <protection hidden="1"/>
    </xf>
    <xf numFmtId="4" fontId="41" fillId="0" borderId="0" xfId="0" applyNumberFormat="1" applyFont="1" applyAlignment="1" applyProtection="1">
      <alignment horizontal="left" vertical="center" wrapText="1"/>
      <protection hidden="1"/>
    </xf>
    <xf numFmtId="4" fontId="36" fillId="0" borderId="0" xfId="0" applyNumberFormat="1" applyFont="1" applyAlignment="1">
      <alignment horizontal="right" vertical="center"/>
    </xf>
    <xf numFmtId="4" fontId="42" fillId="0" borderId="0" xfId="0" applyNumberFormat="1" applyFont="1" applyAlignment="1" applyProtection="1">
      <alignment horizontal="center" vertical="center" wrapText="1"/>
      <protection hidden="1"/>
    </xf>
    <xf numFmtId="4" fontId="42" fillId="0" borderId="0" xfId="0" applyNumberFormat="1" applyFont="1" applyAlignment="1" applyProtection="1">
      <alignment horizontal="center" vertical="center"/>
      <protection hidden="1"/>
    </xf>
    <xf numFmtId="4" fontId="42" fillId="0" borderId="0" xfId="0" applyNumberFormat="1" applyFont="1" applyAlignment="1" applyProtection="1">
      <alignment horizontal="right" vertical="center"/>
      <protection hidden="1"/>
    </xf>
    <xf numFmtId="2" fontId="42" fillId="0" borderId="0" xfId="0" applyNumberFormat="1" applyFont="1" applyAlignment="1" applyProtection="1">
      <alignment vertical="center"/>
      <protection hidden="1"/>
    </xf>
    <xf numFmtId="1" fontId="42" fillId="0" borderId="0" xfId="0" applyNumberFormat="1" applyFont="1" applyAlignment="1" applyProtection="1">
      <alignment horizontal="center" vertical="center"/>
      <protection hidden="1"/>
    </xf>
    <xf numFmtId="0" fontId="42" fillId="0" borderId="0" xfId="0" applyFont="1" applyAlignment="1" applyProtection="1">
      <alignment horizontal="center" vertical="center"/>
      <protection hidden="1"/>
    </xf>
    <xf numFmtId="4" fontId="42" fillId="0" borderId="0" xfId="0" applyNumberFormat="1" applyFont="1" applyAlignment="1" applyProtection="1">
      <alignment horizontal="right" vertical="center" wrapText="1"/>
      <protection hidden="1"/>
    </xf>
    <xf numFmtId="4" fontId="42" fillId="0" borderId="0" xfId="0" applyNumberFormat="1" applyFont="1" applyAlignment="1" applyProtection="1">
      <alignment vertical="center"/>
      <protection hidden="1"/>
    </xf>
    <xf numFmtId="0" fontId="43" fillId="0" borderId="0" xfId="0" applyFont="1" applyAlignment="1" applyProtection="1">
      <alignment vertical="center"/>
      <protection hidden="1"/>
    </xf>
    <xf numFmtId="167" fontId="3" fillId="4" borderId="9" xfId="1" applyNumberFormat="1" applyFont="1" applyFill="1" applyBorder="1" applyAlignment="1" applyProtection="1">
      <alignment horizontal="left" vertical="center"/>
      <protection hidden="1"/>
    </xf>
    <xf numFmtId="4" fontId="3" fillId="4" borderId="30" xfId="0" applyNumberFormat="1" applyFont="1" applyFill="1" applyBorder="1" applyAlignment="1" applyProtection="1">
      <alignment horizontal="left" vertical="center"/>
      <protection hidden="1"/>
    </xf>
    <xf numFmtId="4" fontId="4" fillId="4" borderId="31" xfId="0" applyNumberFormat="1" applyFont="1" applyFill="1" applyBorder="1" applyAlignment="1" applyProtection="1">
      <alignment horizontal="right" vertical="center"/>
      <protection hidden="1"/>
    </xf>
    <xf numFmtId="4" fontId="3" fillId="4" borderId="29" xfId="0" applyNumberFormat="1" applyFont="1" applyFill="1" applyBorder="1" applyAlignment="1" applyProtection="1">
      <alignment horizontal="right" vertical="center"/>
      <protection hidden="1"/>
    </xf>
    <xf numFmtId="4" fontId="36" fillId="4" borderId="95" xfId="0" applyNumberFormat="1" applyFont="1" applyFill="1" applyBorder="1" applyAlignment="1" applyProtection="1">
      <alignment horizontal="right" vertical="center"/>
      <protection hidden="1"/>
    </xf>
    <xf numFmtId="4" fontId="36" fillId="4" borderId="5" xfId="0" applyNumberFormat="1" applyFont="1" applyFill="1" applyBorder="1" applyAlignment="1">
      <alignment horizontal="right" vertical="center"/>
    </xf>
    <xf numFmtId="4" fontId="36" fillId="4" borderId="5" xfId="0" applyNumberFormat="1" applyFont="1" applyFill="1" applyBorder="1" applyAlignment="1" applyProtection="1">
      <alignment horizontal="right" vertical="center"/>
      <protection hidden="1"/>
    </xf>
    <xf numFmtId="4" fontId="36" fillId="4" borderId="99" xfId="0" applyNumberFormat="1" applyFont="1" applyFill="1" applyBorder="1" applyAlignment="1" applyProtection="1">
      <alignment horizontal="right" vertical="center"/>
      <protection hidden="1"/>
    </xf>
    <xf numFmtId="4" fontId="36" fillId="4" borderId="98" xfId="0" applyNumberFormat="1" applyFont="1" applyFill="1" applyBorder="1" applyAlignment="1">
      <alignment horizontal="right" vertical="center"/>
    </xf>
    <xf numFmtId="4" fontId="36" fillId="4" borderId="92" xfId="0" applyNumberFormat="1" applyFont="1" applyFill="1" applyBorder="1" applyAlignment="1">
      <alignment horizontal="right" vertical="center"/>
    </xf>
    <xf numFmtId="4" fontId="36" fillId="4" borderId="94" xfId="0" applyNumberFormat="1" applyFont="1" applyFill="1" applyBorder="1" applyAlignment="1">
      <alignment horizontal="right" vertical="center"/>
    </xf>
    <xf numFmtId="4" fontId="36" fillId="2" borderId="5" xfId="0" applyNumberFormat="1" applyFont="1" applyFill="1" applyBorder="1" applyAlignment="1" applyProtection="1">
      <alignment horizontal="right" vertical="center"/>
      <protection hidden="1"/>
    </xf>
    <xf numFmtId="4" fontId="36" fillId="2" borderId="100" xfId="0" applyNumberFormat="1" applyFont="1" applyFill="1" applyBorder="1" applyAlignment="1" applyProtection="1">
      <alignment horizontal="right" vertical="center"/>
      <protection hidden="1"/>
    </xf>
    <xf numFmtId="4" fontId="36" fillId="2" borderId="95" xfId="0" applyNumberFormat="1" applyFont="1" applyFill="1" applyBorder="1" applyAlignment="1" applyProtection="1">
      <alignment horizontal="right" vertical="center"/>
      <protection hidden="1"/>
    </xf>
    <xf numFmtId="4" fontId="36" fillId="2" borderId="98" xfId="0" applyNumberFormat="1" applyFont="1" applyFill="1" applyBorder="1" applyAlignment="1" applyProtection="1">
      <alignment horizontal="right" vertical="center"/>
      <protection hidden="1"/>
    </xf>
    <xf numFmtId="4" fontId="36" fillId="2" borderId="94" xfId="0" applyNumberFormat="1" applyFont="1" applyFill="1" applyBorder="1" applyAlignment="1" applyProtection="1">
      <alignment horizontal="right" vertical="center"/>
      <protection hidden="1"/>
    </xf>
    <xf numFmtId="4" fontId="36" fillId="4" borderId="96" xfId="0" applyNumberFormat="1" applyFont="1" applyFill="1" applyBorder="1" applyAlignment="1" applyProtection="1">
      <alignment horizontal="right" vertical="center"/>
      <protection hidden="1"/>
    </xf>
    <xf numFmtId="4" fontId="36" fillId="2" borderId="97" xfId="0" applyNumberFormat="1" applyFont="1" applyFill="1" applyBorder="1" applyAlignment="1" applyProtection="1">
      <alignment horizontal="right" vertical="center"/>
      <protection hidden="1"/>
    </xf>
    <xf numFmtId="4" fontId="39" fillId="4" borderId="97" xfId="0" applyNumberFormat="1" applyFont="1" applyFill="1" applyBorder="1" applyAlignment="1" applyProtection="1">
      <alignment horizontal="right" vertical="center"/>
      <protection hidden="1"/>
    </xf>
    <xf numFmtId="4" fontId="3" fillId="4" borderId="4" xfId="0" applyNumberFormat="1" applyFont="1" applyFill="1" applyBorder="1" applyAlignment="1">
      <alignment horizontal="right" vertical="center"/>
    </xf>
    <xf numFmtId="4" fontId="3" fillId="4" borderId="2" xfId="0" applyNumberFormat="1" applyFont="1" applyFill="1" applyBorder="1" applyAlignment="1" applyProtection="1">
      <alignment horizontal="right" vertical="center"/>
      <protection hidden="1"/>
    </xf>
    <xf numFmtId="4" fontId="3" fillId="4" borderId="8" xfId="0" applyNumberFormat="1" applyFont="1" applyFill="1" applyBorder="1" applyAlignment="1" applyProtection="1">
      <alignment horizontal="right" vertical="center"/>
      <protection hidden="1"/>
    </xf>
    <xf numFmtId="4" fontId="3" fillId="4" borderId="32" xfId="0" applyNumberFormat="1" applyFont="1" applyFill="1" applyBorder="1" applyAlignment="1">
      <alignment horizontal="right" vertical="center"/>
    </xf>
    <xf numFmtId="4" fontId="3" fillId="4" borderId="58" xfId="0" applyNumberFormat="1" applyFont="1" applyFill="1" applyBorder="1" applyAlignment="1">
      <alignment horizontal="right" vertical="center"/>
    </xf>
    <xf numFmtId="4" fontId="3" fillId="4" borderId="10" xfId="0" applyNumberFormat="1" applyFont="1" applyFill="1" applyBorder="1" applyAlignment="1">
      <alignment horizontal="right" vertical="center"/>
    </xf>
    <xf numFmtId="4" fontId="3" fillId="4" borderId="4" xfId="0" applyNumberFormat="1" applyFont="1" applyFill="1" applyBorder="1" applyAlignment="1" applyProtection="1">
      <alignment horizontal="right" vertical="center"/>
      <protection hidden="1"/>
    </xf>
    <xf numFmtId="4" fontId="3" fillId="4" borderId="89" xfId="0" applyNumberFormat="1" applyFont="1" applyFill="1" applyBorder="1" applyAlignment="1" applyProtection="1">
      <alignment horizontal="right" vertical="center"/>
      <protection hidden="1"/>
    </xf>
    <xf numFmtId="4" fontId="3" fillId="4" borderId="16" xfId="0" applyNumberFormat="1" applyFont="1" applyFill="1" applyBorder="1" applyAlignment="1" applyProtection="1">
      <alignment horizontal="right" vertical="center"/>
      <protection hidden="1"/>
    </xf>
    <xf numFmtId="4" fontId="3" fillId="4" borderId="66" xfId="0" applyNumberFormat="1" applyFont="1" applyFill="1" applyBorder="1" applyAlignment="1" applyProtection="1">
      <alignment horizontal="right" vertical="center"/>
      <protection hidden="1"/>
    </xf>
    <xf numFmtId="4" fontId="3" fillId="4" borderId="67" xfId="0" applyNumberFormat="1" applyFont="1" applyFill="1" applyBorder="1" applyAlignment="1" applyProtection="1">
      <alignment horizontal="right" vertical="center"/>
      <protection hidden="1"/>
    </xf>
    <xf numFmtId="4" fontId="3" fillId="4" borderId="7" xfId="0" applyNumberFormat="1" applyFont="1" applyFill="1" applyBorder="1" applyAlignment="1" applyProtection="1">
      <alignment horizontal="right" vertical="center"/>
      <protection hidden="1"/>
    </xf>
    <xf numFmtId="4" fontId="3" fillId="4" borderId="17" xfId="0" applyNumberFormat="1" applyFont="1" applyFill="1" applyBorder="1" applyAlignment="1" applyProtection="1">
      <alignment horizontal="right" vertical="center"/>
      <protection hidden="1"/>
    </xf>
    <xf numFmtId="4" fontId="4" fillId="4" borderId="21" xfId="0" applyNumberFormat="1" applyFont="1" applyFill="1" applyBorder="1" applyAlignment="1" applyProtection="1">
      <alignment horizontal="right" vertical="center"/>
      <protection hidden="1"/>
    </xf>
    <xf numFmtId="4" fontId="3" fillId="4" borderId="18" xfId="0" applyNumberFormat="1" applyFont="1" applyFill="1" applyBorder="1" applyAlignment="1" applyProtection="1">
      <alignment horizontal="right" vertical="center"/>
      <protection hidden="1"/>
    </xf>
    <xf numFmtId="4" fontId="3" fillId="4" borderId="33" xfId="0" applyNumberFormat="1" applyFont="1" applyFill="1" applyBorder="1" applyAlignment="1">
      <alignment horizontal="right" vertical="center"/>
    </xf>
    <xf numFmtId="4" fontId="3" fillId="4" borderId="56" xfId="0" applyNumberFormat="1" applyFont="1" applyFill="1" applyBorder="1" applyAlignment="1">
      <alignment horizontal="right" vertical="center"/>
    </xf>
    <xf numFmtId="4" fontId="3" fillId="4" borderId="67" xfId="0" applyNumberFormat="1" applyFont="1" applyFill="1" applyBorder="1" applyAlignment="1">
      <alignment horizontal="right" vertical="center"/>
    </xf>
    <xf numFmtId="4" fontId="3" fillId="2" borderId="3" xfId="0" applyNumberFormat="1" applyFont="1" applyFill="1" applyBorder="1" applyAlignment="1" applyProtection="1">
      <alignment horizontal="right" vertical="center"/>
      <protection hidden="1"/>
    </xf>
    <xf numFmtId="4" fontId="3" fillId="4" borderId="3" xfId="0" applyNumberFormat="1" applyFont="1" applyFill="1" applyBorder="1" applyAlignment="1" applyProtection="1">
      <alignment horizontal="right" vertical="center"/>
      <protection hidden="1"/>
    </xf>
    <xf numFmtId="4" fontId="3" fillId="2" borderId="90" xfId="0" applyNumberFormat="1" applyFont="1" applyFill="1" applyBorder="1" applyAlignment="1" applyProtection="1">
      <alignment horizontal="right" vertical="center"/>
      <protection hidden="1"/>
    </xf>
    <xf numFmtId="4" fontId="3" fillId="2" borderId="18" xfId="0" applyNumberFormat="1" applyFont="1" applyFill="1" applyBorder="1" applyAlignment="1" applyProtection="1">
      <alignment horizontal="right" vertical="center"/>
      <protection hidden="1"/>
    </xf>
    <xf numFmtId="4" fontId="3" fillId="2" borderId="33" xfId="0" applyNumberFormat="1" applyFont="1" applyFill="1" applyBorder="1" applyAlignment="1" applyProtection="1">
      <alignment horizontal="right" vertical="center"/>
      <protection hidden="1"/>
    </xf>
    <xf numFmtId="4" fontId="3" fillId="2" borderId="34" xfId="0" applyNumberFormat="1" applyFont="1" applyFill="1" applyBorder="1" applyAlignment="1" applyProtection="1">
      <alignment horizontal="right" vertical="center"/>
      <protection hidden="1"/>
    </xf>
    <xf numFmtId="4" fontId="3" fillId="2" borderId="19" xfId="0" applyNumberFormat="1" applyFont="1" applyFill="1" applyBorder="1" applyAlignment="1" applyProtection="1">
      <alignment horizontal="right" vertical="center"/>
      <protection hidden="1"/>
    </xf>
    <xf numFmtId="4" fontId="4" fillId="4" borderId="19" xfId="0" applyNumberFormat="1" applyFont="1" applyFill="1" applyBorder="1" applyAlignment="1" applyProtection="1">
      <alignment horizontal="right" vertical="center"/>
      <protection hidden="1"/>
    </xf>
    <xf numFmtId="4" fontId="3" fillId="4" borderId="35" xfId="0" applyNumberFormat="1" applyFont="1" applyFill="1" applyBorder="1" applyAlignment="1" applyProtection="1">
      <alignment horizontal="right" vertical="center"/>
      <protection hidden="1"/>
    </xf>
    <xf numFmtId="4" fontId="3" fillId="4" borderId="40" xfId="0" applyNumberFormat="1" applyFont="1" applyFill="1" applyBorder="1" applyAlignment="1">
      <alignment horizontal="right" vertical="center"/>
    </xf>
    <xf numFmtId="4" fontId="3" fillId="4" borderId="53" xfId="0" applyNumberFormat="1" applyFont="1" applyFill="1" applyBorder="1" applyAlignment="1">
      <alignment horizontal="right" vertical="center"/>
    </xf>
    <xf numFmtId="4" fontId="3" fillId="2" borderId="36" xfId="0" applyNumberFormat="1" applyFont="1" applyFill="1" applyBorder="1" applyAlignment="1" applyProtection="1">
      <alignment horizontal="right" vertical="center"/>
      <protection hidden="1"/>
    </xf>
    <xf numFmtId="4" fontId="3" fillId="4" borderId="36" xfId="0" applyNumberFormat="1" applyFont="1" applyFill="1" applyBorder="1" applyAlignment="1" applyProtection="1">
      <alignment horizontal="right" vertical="center"/>
      <protection hidden="1"/>
    </xf>
    <xf numFmtId="4" fontId="3" fillId="2" borderId="31" xfId="0" applyNumberFormat="1" applyFont="1" applyFill="1" applyBorder="1" applyAlignment="1" applyProtection="1">
      <alignment horizontal="right" vertical="center"/>
      <protection hidden="1"/>
    </xf>
    <xf numFmtId="4" fontId="3" fillId="2" borderId="35" xfId="0" applyNumberFormat="1" applyFont="1" applyFill="1" applyBorder="1" applyAlignment="1" applyProtection="1">
      <alignment horizontal="right" vertical="center"/>
      <protection hidden="1"/>
    </xf>
    <xf numFmtId="4" fontId="3" fillId="2" borderId="40" xfId="0" applyNumberFormat="1" applyFont="1" applyFill="1" applyBorder="1" applyAlignment="1" applyProtection="1">
      <alignment horizontal="right" vertical="center"/>
      <protection hidden="1"/>
    </xf>
    <xf numFmtId="4" fontId="3" fillId="2" borderId="41" xfId="0" applyNumberFormat="1" applyFont="1" applyFill="1" applyBorder="1" applyAlignment="1" applyProtection="1">
      <alignment horizontal="right" vertical="center"/>
      <protection hidden="1"/>
    </xf>
    <xf numFmtId="4" fontId="3" fillId="2" borderId="20"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14" fontId="11" fillId="0" borderId="0" xfId="0" applyNumberFormat="1" applyFont="1" applyAlignment="1" applyProtection="1">
      <alignment vertical="center"/>
      <protection hidden="1"/>
    </xf>
    <xf numFmtId="164" fontId="11" fillId="0" borderId="0" xfId="0" applyNumberFormat="1" applyFont="1" applyAlignment="1" applyProtection="1">
      <alignment vertical="center"/>
      <protection hidden="1"/>
    </xf>
    <xf numFmtId="165" fontId="11" fillId="0" borderId="0" xfId="0" applyNumberFormat="1" applyFont="1" applyAlignment="1" applyProtection="1">
      <alignment vertical="center"/>
      <protection hidden="1"/>
    </xf>
    <xf numFmtId="10" fontId="11" fillId="0" borderId="0" xfId="0" applyNumberFormat="1" applyFont="1" applyAlignment="1" applyProtection="1">
      <alignment vertical="center"/>
      <protection hidden="1"/>
    </xf>
    <xf numFmtId="49" fontId="11" fillId="0" borderId="0" xfId="0" applyNumberFormat="1" applyFont="1" applyAlignment="1" applyProtection="1">
      <alignment vertical="center"/>
      <protection hidden="1"/>
    </xf>
    <xf numFmtId="0" fontId="11" fillId="0" borderId="0" xfId="0" applyFont="1" applyAlignment="1" applyProtection="1">
      <alignment horizontal="center" vertical="center"/>
      <protection hidden="1"/>
    </xf>
    <xf numFmtId="0" fontId="33"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14" fontId="11" fillId="0" borderId="0" xfId="0" applyNumberFormat="1" applyFont="1" applyAlignment="1" applyProtection="1">
      <alignment horizontal="left" vertical="center"/>
      <protection hidden="1"/>
    </xf>
    <xf numFmtId="0" fontId="33" fillId="0" borderId="0" xfId="0" applyFont="1" applyAlignment="1" applyProtection="1">
      <alignment horizontal="left" vertical="center"/>
      <protection hidden="1"/>
    </xf>
    <xf numFmtId="0" fontId="3" fillId="0" borderId="4" xfId="0" applyFont="1" applyBorder="1" applyAlignment="1" applyProtection="1">
      <alignment horizontal="right" vertical="center"/>
      <protection locked="0"/>
    </xf>
    <xf numFmtId="164" fontId="3" fillId="0" borderId="42" xfId="0" applyNumberFormat="1" applyFont="1" applyBorder="1" applyAlignment="1" applyProtection="1">
      <alignment horizontal="left" vertical="center"/>
      <protection locked="0"/>
    </xf>
    <xf numFmtId="0" fontId="16" fillId="0" borderId="0" xfId="0" applyFont="1" applyProtection="1">
      <protection hidden="1"/>
    </xf>
    <xf numFmtId="0" fontId="11" fillId="0" borderId="0" xfId="0" applyFont="1" applyAlignment="1">
      <alignment horizontal="left" vertical="top"/>
    </xf>
    <xf numFmtId="0" fontId="11" fillId="0" borderId="0" xfId="0" applyFont="1" applyAlignment="1">
      <alignment horizontal="left" wrapText="1"/>
    </xf>
    <xf numFmtId="0" fontId="11" fillId="0" borderId="0" xfId="0" quotePrefix="1" applyFont="1" applyAlignment="1">
      <alignment horizontal="left" wrapText="1"/>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left" vertical="top" wrapText="1"/>
    </xf>
    <xf numFmtId="0" fontId="11" fillId="0" borderId="0" xfId="0" applyFont="1" applyAlignment="1">
      <alignment horizontal="center"/>
    </xf>
    <xf numFmtId="0" fontId="11" fillId="0" borderId="0" xfId="0" applyFont="1" applyAlignment="1">
      <alignment horizontal="center" vertical="top"/>
    </xf>
    <xf numFmtId="0" fontId="3" fillId="4" borderId="70" xfId="0" applyFont="1" applyFill="1" applyBorder="1" applyAlignment="1" applyProtection="1">
      <alignment horizontal="right" wrapText="1"/>
      <protection hidden="1"/>
    </xf>
    <xf numFmtId="0" fontId="3" fillId="2" borderId="63" xfId="0" applyFont="1" applyFill="1" applyBorder="1" applyAlignment="1" applyProtection="1">
      <alignment horizontal="right" wrapText="1"/>
      <protection hidden="1"/>
    </xf>
    <xf numFmtId="0" fontId="3" fillId="4" borderId="15" xfId="0" applyFont="1" applyFill="1" applyBorder="1" applyAlignment="1" applyProtection="1">
      <alignment horizontal="right" wrapText="1"/>
      <protection hidden="1"/>
    </xf>
    <xf numFmtId="0" fontId="36" fillId="0" borderId="5" xfId="0" applyFont="1" applyBorder="1" applyAlignment="1">
      <alignment horizontal="right" vertical="center"/>
    </xf>
    <xf numFmtId="2" fontId="36" fillId="0" borderId="96" xfId="0" applyNumberFormat="1" applyFont="1" applyBorder="1" applyAlignment="1">
      <alignment horizontal="right" vertical="center"/>
    </xf>
    <xf numFmtId="2" fontId="36" fillId="0" borderId="97" xfId="0" applyNumberFormat="1" applyFont="1" applyBorder="1" applyAlignment="1">
      <alignment horizontal="right" vertical="center"/>
    </xf>
    <xf numFmtId="2" fontId="36" fillId="0" borderId="98" xfId="0" applyNumberFormat="1" applyFont="1" applyBorder="1" applyAlignment="1">
      <alignment horizontal="right" vertical="center"/>
    </xf>
    <xf numFmtId="164" fontId="36" fillId="0" borderId="91" xfId="0" applyNumberFormat="1" applyFont="1" applyBorder="1" applyAlignment="1">
      <alignment horizontal="left" vertical="center"/>
    </xf>
    <xf numFmtId="174" fontId="36" fillId="0" borderId="94" xfId="0" applyNumberFormat="1" applyFont="1" applyBorder="1" applyAlignment="1">
      <alignment horizontal="right" vertical="center"/>
    </xf>
    <xf numFmtId="164" fontId="36" fillId="0" borderId="97" xfId="0" applyNumberFormat="1" applyFont="1" applyBorder="1" applyAlignment="1">
      <alignment horizontal="left" vertical="center"/>
    </xf>
    <xf numFmtId="174" fontId="36" fillId="0" borderId="0" xfId="0" applyNumberFormat="1" applyFont="1" applyAlignment="1">
      <alignment horizontal="left" vertical="center"/>
    </xf>
    <xf numFmtId="1" fontId="36" fillId="0" borderId="0" xfId="0" applyNumberFormat="1" applyFont="1" applyAlignment="1">
      <alignment horizontal="center" vertical="center"/>
    </xf>
    <xf numFmtId="2" fontId="36" fillId="0" borderId="0" xfId="0" applyNumberFormat="1" applyFont="1" applyAlignment="1">
      <alignment horizontal="right" vertical="center"/>
    </xf>
    <xf numFmtId="164" fontId="36" fillId="0" borderId="0" xfId="0" applyNumberFormat="1" applyFont="1" applyAlignment="1">
      <alignment horizontal="right" vertical="center"/>
    </xf>
    <xf numFmtId="4" fontId="36" fillId="0" borderId="0" xfId="0" applyNumberFormat="1" applyFont="1" applyAlignment="1">
      <alignment vertical="center"/>
    </xf>
    <xf numFmtId="0" fontId="36" fillId="0" borderId="0" xfId="0" applyFont="1" applyAlignment="1">
      <alignment vertical="center"/>
    </xf>
    <xf numFmtId="0" fontId="36" fillId="0" borderId="0" xfId="0" applyFont="1" applyAlignment="1">
      <alignment vertical="center" wrapText="1"/>
    </xf>
    <xf numFmtId="0" fontId="37" fillId="0" borderId="0" xfId="0" applyFont="1" applyAlignment="1">
      <alignment vertical="center"/>
    </xf>
    <xf numFmtId="2" fontId="35" fillId="0" borderId="0" xfId="0" applyNumberFormat="1" applyFont="1" applyAlignment="1">
      <alignment horizontal="right"/>
    </xf>
    <xf numFmtId="170" fontId="3" fillId="0" borderId="101" xfId="0" applyNumberFormat="1" applyFont="1" applyBorder="1" applyAlignment="1" applyProtection="1">
      <alignment horizontal="left" vertical="center"/>
      <protection locked="0"/>
    </xf>
    <xf numFmtId="164" fontId="3" fillId="0" borderId="102" xfId="0" applyNumberFormat="1" applyFont="1" applyBorder="1" applyAlignment="1" applyProtection="1">
      <alignment vertical="center"/>
      <protection locked="0"/>
    </xf>
    <xf numFmtId="164" fontId="3" fillId="0" borderId="103" xfId="0" applyNumberFormat="1" applyFont="1" applyBorder="1" applyAlignment="1" applyProtection="1">
      <alignment vertical="center"/>
      <protection locked="0"/>
    </xf>
    <xf numFmtId="170" fontId="3" fillId="0" borderId="104" xfId="0" applyNumberFormat="1" applyFont="1" applyBorder="1" applyAlignment="1" applyProtection="1">
      <alignment horizontal="left" vertical="center"/>
      <protection locked="0"/>
    </xf>
    <xf numFmtId="164" fontId="3" fillId="0" borderId="56" xfId="0" applyNumberFormat="1" applyFont="1" applyBorder="1" applyAlignment="1" applyProtection="1">
      <alignment vertical="center"/>
      <protection locked="0"/>
    </xf>
    <xf numFmtId="170" fontId="3" fillId="0" borderId="105" xfId="0" applyNumberFormat="1" applyFont="1" applyBorder="1" applyAlignment="1" applyProtection="1">
      <alignment horizontal="left" vertical="center"/>
      <protection locked="0"/>
    </xf>
    <xf numFmtId="164" fontId="3" fillId="0" borderId="106" xfId="0" applyNumberFormat="1" applyFont="1" applyBorder="1" applyAlignment="1" applyProtection="1">
      <alignment vertical="center"/>
      <protection locked="0"/>
    </xf>
    <xf numFmtId="14" fontId="3" fillId="0" borderId="107" xfId="0" applyNumberFormat="1" applyFont="1" applyBorder="1" applyAlignment="1" applyProtection="1">
      <alignment vertical="center"/>
      <protection locked="0"/>
    </xf>
    <xf numFmtId="2" fontId="3" fillId="0" borderId="105" xfId="0" applyNumberFormat="1" applyFont="1" applyBorder="1" applyAlignment="1" applyProtection="1">
      <alignment horizontal="right" vertical="center"/>
      <protection locked="0"/>
    </xf>
    <xf numFmtId="2" fontId="3" fillId="0" borderId="107" xfId="0" applyNumberFormat="1" applyFont="1" applyBorder="1" applyAlignment="1" applyProtection="1">
      <alignment horizontal="right" vertical="center"/>
      <protection locked="0"/>
    </xf>
    <xf numFmtId="0" fontId="3" fillId="0" borderId="108" xfId="0" applyFont="1" applyBorder="1" applyAlignment="1" applyProtection="1">
      <alignment horizontal="right" vertical="center"/>
      <protection locked="0"/>
    </xf>
    <xf numFmtId="2" fontId="3" fillId="0" borderId="108" xfId="0" applyNumberFormat="1" applyFont="1" applyBorder="1" applyAlignment="1" applyProtection="1">
      <alignment horizontal="right" vertical="center"/>
      <protection locked="0"/>
    </xf>
    <xf numFmtId="2" fontId="3" fillId="0" borderId="109" xfId="0" applyNumberFormat="1" applyFont="1" applyBorder="1" applyAlignment="1" applyProtection="1">
      <alignment horizontal="right" vertical="center"/>
      <protection locked="0"/>
    </xf>
    <xf numFmtId="2" fontId="3" fillId="0" borderId="110" xfId="0" applyNumberFormat="1" applyFont="1" applyBorder="1" applyAlignment="1" applyProtection="1">
      <alignment horizontal="right" vertical="center"/>
      <protection locked="0"/>
    </xf>
    <xf numFmtId="2" fontId="3" fillId="0" borderId="111" xfId="0" applyNumberFormat="1" applyFont="1" applyBorder="1" applyAlignment="1" applyProtection="1">
      <alignment horizontal="right" vertical="center"/>
      <protection locked="0"/>
    </xf>
    <xf numFmtId="164" fontId="3" fillId="0" borderId="105" xfId="0" applyNumberFormat="1" applyFont="1" applyBorder="1" applyAlignment="1" applyProtection="1">
      <alignment horizontal="left" vertical="center"/>
      <protection locked="0"/>
    </xf>
    <xf numFmtId="174" fontId="3" fillId="0" borderId="107" xfId="0" applyNumberFormat="1" applyFont="1" applyBorder="1" applyAlignment="1" applyProtection="1">
      <alignment horizontal="right" vertical="center"/>
      <protection locked="0"/>
    </xf>
    <xf numFmtId="164" fontId="3" fillId="0" borderId="110" xfId="0" applyNumberFormat="1" applyFont="1" applyBorder="1" applyAlignment="1" applyProtection="1">
      <alignment horizontal="left" vertical="center"/>
      <protection locked="0"/>
    </xf>
    <xf numFmtId="169" fontId="27" fillId="4" borderId="43" xfId="0" applyNumberFormat="1" applyFont="1" applyFill="1" applyBorder="1" applyAlignment="1" applyProtection="1">
      <alignment horizontal="left" vertical="center"/>
      <protection hidden="1"/>
    </xf>
    <xf numFmtId="0" fontId="27" fillId="4" borderId="44" xfId="0" applyFont="1" applyFill="1" applyBorder="1" applyAlignment="1" applyProtection="1">
      <alignment horizontal="left" vertical="center"/>
      <protection hidden="1"/>
    </xf>
    <xf numFmtId="2" fontId="27" fillId="0" borderId="112" xfId="0" applyNumberFormat="1" applyFont="1" applyBorder="1" applyAlignment="1" applyProtection="1">
      <alignment vertical="center"/>
      <protection locked="0"/>
    </xf>
    <xf numFmtId="2" fontId="27" fillId="0" borderId="55" xfId="0" applyNumberFormat="1" applyFont="1" applyBorder="1" applyAlignment="1" applyProtection="1">
      <alignment vertical="center"/>
      <protection locked="0"/>
    </xf>
    <xf numFmtId="4" fontId="3" fillId="4" borderId="36" xfId="0" applyNumberFormat="1" applyFont="1" applyFill="1" applyBorder="1" applyAlignment="1">
      <alignment horizontal="right" vertical="center"/>
    </xf>
    <xf numFmtId="4" fontId="3" fillId="4" borderId="113" xfId="0" applyNumberFormat="1" applyFont="1" applyFill="1" applyBorder="1" applyAlignment="1" applyProtection="1">
      <alignment horizontal="right" vertical="center"/>
      <protection hidden="1"/>
    </xf>
    <xf numFmtId="4" fontId="3" fillId="4" borderId="41" xfId="0" applyNumberFormat="1" applyFont="1" applyFill="1" applyBorder="1" applyAlignment="1">
      <alignment horizontal="right" vertical="center"/>
    </xf>
    <xf numFmtId="4" fontId="3" fillId="4" borderId="114" xfId="0" applyNumberFormat="1" applyFont="1" applyFill="1" applyBorder="1" applyAlignment="1" applyProtection="1">
      <alignment horizontal="right" vertical="center"/>
      <protection hidden="1"/>
    </xf>
    <xf numFmtId="2" fontId="3" fillId="4" borderId="20" xfId="0" applyNumberFormat="1" applyFont="1" applyFill="1" applyBorder="1" applyAlignment="1" applyProtection="1">
      <alignment horizontal="right" vertical="center"/>
      <protection hidden="1"/>
    </xf>
    <xf numFmtId="0" fontId="11" fillId="0" borderId="5" xfId="0" applyFont="1" applyBorder="1" applyAlignment="1" applyProtection="1">
      <alignment vertical="center"/>
      <protection hidden="1"/>
    </xf>
    <xf numFmtId="1" fontId="33" fillId="0" borderId="5" xfId="0" applyNumberFormat="1" applyFont="1" applyBorder="1" applyAlignment="1" applyProtection="1">
      <alignment horizontal="left" vertical="center"/>
      <protection locked="0"/>
    </xf>
    <xf numFmtId="1" fontId="32" fillId="0" borderId="5" xfId="0" applyNumberFormat="1" applyFont="1" applyBorder="1" applyAlignment="1" applyProtection="1">
      <alignment horizontal="left" vertical="center"/>
      <protection locked="0"/>
    </xf>
    <xf numFmtId="49" fontId="32" fillId="0" borderId="5" xfId="0" applyNumberFormat="1" applyFont="1" applyBorder="1" applyAlignment="1" applyProtection="1">
      <alignment horizontal="left" vertical="center"/>
      <protection locked="0"/>
    </xf>
    <xf numFmtId="49" fontId="33" fillId="0" borderId="5" xfId="0" applyNumberFormat="1" applyFont="1" applyBorder="1" applyAlignment="1" applyProtection="1">
      <alignment horizontal="left" vertical="center"/>
      <protection locked="0"/>
    </xf>
    <xf numFmtId="0" fontId="33" fillId="0" borderId="5" xfId="0" applyFont="1" applyBorder="1" applyAlignment="1" applyProtection="1">
      <alignment horizontal="left" vertical="center"/>
      <protection locked="0"/>
    </xf>
    <xf numFmtId="172" fontId="33" fillId="0" borderId="5" xfId="0" applyNumberFormat="1" applyFont="1" applyBorder="1" applyAlignment="1" applyProtection="1">
      <alignment horizontal="left" vertical="center"/>
      <protection locked="0"/>
    </xf>
    <xf numFmtId="0" fontId="34" fillId="0" borderId="5" xfId="2" applyFont="1" applyBorder="1" applyAlignment="1" applyProtection="1">
      <alignment horizontal="left" vertical="center"/>
      <protection locked="0"/>
    </xf>
    <xf numFmtId="0" fontId="11" fillId="0" borderId="5" xfId="0" applyFont="1" applyBorder="1" applyAlignment="1" applyProtection="1">
      <alignment vertical="center" wrapText="1"/>
      <protection hidden="1"/>
    </xf>
    <xf numFmtId="0" fontId="33" fillId="0" borderId="5" xfId="0" applyFont="1" applyBorder="1" applyAlignment="1" applyProtection="1">
      <alignment horizontal="left" vertical="center" wrapText="1"/>
      <protection locked="0"/>
    </xf>
    <xf numFmtId="171" fontId="32" fillId="0" borderId="5" xfId="0" applyNumberFormat="1" applyFont="1" applyBorder="1" applyAlignment="1" applyProtection="1">
      <alignment horizontal="left" vertical="center"/>
      <protection locked="0"/>
    </xf>
    <xf numFmtId="2" fontId="33" fillId="0" borderId="5" xfId="0" applyNumberFormat="1" applyFont="1" applyBorder="1" applyAlignment="1" applyProtection="1">
      <alignment horizontal="left" vertical="center"/>
      <protection locked="0"/>
    </xf>
    <xf numFmtId="166" fontId="32" fillId="0" borderId="5" xfId="0" applyNumberFormat="1" applyFont="1" applyBorder="1" applyAlignment="1" applyProtection="1">
      <alignment horizontal="left" vertical="center"/>
      <protection locked="0"/>
    </xf>
    <xf numFmtId="0" fontId="4" fillId="0" borderId="5" xfId="0" applyFont="1" applyBorder="1" applyAlignment="1" applyProtection="1">
      <alignment vertical="center"/>
      <protection hidden="1"/>
    </xf>
    <xf numFmtId="14" fontId="32" fillId="4" borderId="5" xfId="0" applyNumberFormat="1" applyFont="1" applyFill="1" applyBorder="1" applyAlignment="1" applyProtection="1">
      <alignment horizontal="left" vertical="center"/>
      <protection hidden="1"/>
    </xf>
    <xf numFmtId="1" fontId="33" fillId="4" borderId="5" xfId="0" applyNumberFormat="1" applyFont="1" applyFill="1" applyBorder="1" applyAlignment="1">
      <alignment horizontal="left" vertical="center"/>
    </xf>
    <xf numFmtId="4" fontId="33" fillId="4" borderId="5" xfId="0" applyNumberFormat="1" applyFont="1" applyFill="1" applyBorder="1" applyAlignment="1">
      <alignment horizontal="left" vertical="center"/>
    </xf>
    <xf numFmtId="10" fontId="33" fillId="4" borderId="5" xfId="1" applyNumberFormat="1" applyFont="1" applyFill="1" applyBorder="1" applyAlignment="1" applyProtection="1">
      <alignment horizontal="left" vertical="center"/>
      <protection hidden="1"/>
    </xf>
    <xf numFmtId="1" fontId="33" fillId="0" borderId="5" xfId="0" applyNumberFormat="1" applyFont="1" applyBorder="1" applyAlignment="1" applyProtection="1">
      <alignment horizontal="left" vertical="center"/>
      <protection locked="0" hidden="1"/>
    </xf>
    <xf numFmtId="167" fontId="33" fillId="4" borderId="5" xfId="1" applyNumberFormat="1" applyFont="1" applyFill="1" applyBorder="1" applyAlignment="1" applyProtection="1">
      <alignment horizontal="left" vertical="center"/>
    </xf>
    <xf numFmtId="0" fontId="33" fillId="0" borderId="5" xfId="0" applyFont="1" applyBorder="1" applyAlignment="1" applyProtection="1">
      <alignment vertical="center"/>
      <protection locked="0"/>
    </xf>
    <xf numFmtId="14" fontId="33" fillId="0" borderId="5" xfId="0" applyNumberFormat="1" applyFont="1" applyBorder="1" applyAlignment="1" applyProtection="1">
      <alignment horizontal="left" vertical="top"/>
      <protection locked="0"/>
    </xf>
    <xf numFmtId="0" fontId="3" fillId="4" borderId="49" xfId="0" applyFont="1" applyFill="1" applyBorder="1" applyAlignment="1" applyProtection="1">
      <alignment horizontal="left" vertical="center"/>
      <protection hidden="1"/>
    </xf>
    <xf numFmtId="168" fontId="3" fillId="4" borderId="85" xfId="0" applyNumberFormat="1" applyFont="1" applyFill="1" applyBorder="1" applyAlignment="1" applyProtection="1">
      <alignment horizontal="left" vertical="center"/>
      <protection hidden="1"/>
    </xf>
    <xf numFmtId="173" fontId="3" fillId="4" borderId="116" xfId="1" applyNumberFormat="1" applyFont="1" applyFill="1" applyBorder="1" applyAlignment="1" applyProtection="1">
      <alignment horizontal="right" vertical="center"/>
      <protection hidden="1"/>
    </xf>
    <xf numFmtId="0" fontId="1" fillId="0" borderId="0" xfId="0" applyFont="1" applyProtection="1">
      <protection hidden="1"/>
    </xf>
    <xf numFmtId="0" fontId="3" fillId="0" borderId="0" xfId="0" applyFont="1"/>
    <xf numFmtId="0" fontId="3" fillId="0" borderId="0" xfId="0" applyFont="1" applyAlignment="1" applyProtection="1">
      <alignment horizontal="justify"/>
      <protection hidden="1"/>
    </xf>
    <xf numFmtId="169" fontId="4" fillId="4" borderId="69" xfId="0" applyNumberFormat="1" applyFont="1" applyFill="1" applyBorder="1" applyAlignment="1" applyProtection="1">
      <alignment vertical="center"/>
      <protection hidden="1"/>
    </xf>
    <xf numFmtId="2" fontId="3" fillId="4" borderId="117" xfId="0" applyNumberFormat="1" applyFont="1" applyFill="1" applyBorder="1" applyAlignment="1" applyProtection="1">
      <alignment vertical="center"/>
      <protection hidden="1"/>
    </xf>
    <xf numFmtId="164" fontId="3" fillId="4" borderId="118" xfId="0" applyNumberFormat="1" applyFont="1" applyFill="1" applyBorder="1" applyAlignment="1" applyProtection="1">
      <alignment vertical="center"/>
      <protection hidden="1"/>
    </xf>
    <xf numFmtId="170" fontId="36" fillId="4" borderId="91" xfId="0" applyNumberFormat="1" applyFont="1" applyFill="1" applyBorder="1" applyAlignment="1">
      <alignment horizontal="left" vertical="center"/>
    </xf>
    <xf numFmtId="164" fontId="36" fillId="4" borderId="92" xfId="0" applyNumberFormat="1" applyFont="1" applyFill="1" applyBorder="1" applyAlignment="1">
      <alignment vertical="center"/>
    </xf>
    <xf numFmtId="0" fontId="3" fillId="4" borderId="42" xfId="0" applyFont="1" applyFill="1" applyBorder="1" applyAlignment="1" applyProtection="1">
      <alignment horizontal="left" vertical="center"/>
      <protection hidden="1"/>
    </xf>
    <xf numFmtId="0" fontId="3" fillId="4" borderId="26" xfId="0" applyFont="1" applyFill="1" applyBorder="1" applyAlignment="1" applyProtection="1">
      <alignment vertical="center"/>
      <protection hidden="1"/>
    </xf>
    <xf numFmtId="0" fontId="11" fillId="0" borderId="0" xfId="0" applyFont="1" applyAlignment="1">
      <alignment vertical="top" wrapText="1"/>
    </xf>
    <xf numFmtId="0" fontId="11" fillId="0" borderId="0" xfId="0" applyFont="1" applyAlignment="1">
      <alignment vertical="top"/>
    </xf>
    <xf numFmtId="0" fontId="11" fillId="0" borderId="0" xfId="0" quotePrefix="1" applyFont="1" applyAlignment="1">
      <alignment horizontal="left" wrapText="1"/>
    </xf>
    <xf numFmtId="0" fontId="11" fillId="0" borderId="0" xfId="0" applyFont="1" applyAlignment="1">
      <alignment horizontal="left" wrapText="1"/>
    </xf>
    <xf numFmtId="0" fontId="13" fillId="0" borderId="0" xfId="0" quotePrefix="1" applyFont="1" applyAlignment="1">
      <alignment horizontal="left" wrapText="1"/>
    </xf>
    <xf numFmtId="0" fontId="11"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left"/>
    </xf>
    <xf numFmtId="0" fontId="11" fillId="0" borderId="0" xfId="0" applyFont="1" applyAlignment="1">
      <alignment horizontal="left"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11" fillId="0" borderId="0" xfId="0" applyFont="1" applyAlignment="1">
      <alignment horizontal="center" vertical="top" wrapText="1"/>
    </xf>
    <xf numFmtId="0" fontId="25" fillId="0" borderId="0" xfId="0" applyFont="1" applyAlignment="1">
      <alignment horizontal="center" wrapText="1"/>
    </xf>
    <xf numFmtId="0" fontId="25" fillId="0" borderId="0" xfId="0" applyFont="1" applyAlignment="1">
      <alignment horizontal="center"/>
    </xf>
    <xf numFmtId="0" fontId="23" fillId="10" borderId="0" xfId="0" applyFont="1" applyFill="1" applyAlignment="1">
      <alignment horizontal="left"/>
    </xf>
    <xf numFmtId="0" fontId="13" fillId="0" borderId="0" xfId="0" applyFont="1" applyAlignment="1">
      <alignment vertical="top"/>
    </xf>
    <xf numFmtId="0" fontId="22" fillId="9" borderId="0" xfId="0" applyFont="1" applyFill="1" applyAlignment="1" applyProtection="1">
      <alignment horizontal="left" vertical="top"/>
      <protection hidden="1"/>
    </xf>
    <xf numFmtId="0" fontId="23" fillId="8" borderId="0" xfId="0" applyFont="1" applyFill="1" applyAlignment="1" applyProtection="1">
      <alignment horizontal="left" vertical="top"/>
      <protection hidden="1"/>
    </xf>
    <xf numFmtId="0" fontId="11" fillId="0" borderId="0" xfId="0" applyFont="1" applyAlignment="1">
      <alignment horizontal="left" vertical="top"/>
    </xf>
    <xf numFmtId="0" fontId="13" fillId="0" borderId="0" xfId="0" applyFont="1" applyAlignment="1">
      <alignment horizontal="left" vertical="top" wrapText="1"/>
    </xf>
    <xf numFmtId="0" fontId="11" fillId="0" borderId="0" xfId="0" applyFont="1" applyAlignment="1">
      <alignment wrapText="1"/>
    </xf>
    <xf numFmtId="0" fontId="13" fillId="0" borderId="0" xfId="0" applyFont="1" applyAlignment="1">
      <alignment horizontal="left" vertical="top"/>
    </xf>
    <xf numFmtId="0" fontId="13" fillId="0" borderId="0" xfId="0" applyFont="1" applyAlignment="1">
      <alignment vertical="top" wrapText="1"/>
    </xf>
    <xf numFmtId="0" fontId="23" fillId="7" borderId="0" xfId="0" applyFont="1" applyFill="1" applyAlignment="1" applyProtection="1">
      <alignment vertical="top"/>
      <protection hidden="1"/>
    </xf>
    <xf numFmtId="0" fontId="25" fillId="0" borderId="0" xfId="0" applyFont="1" applyAlignment="1">
      <alignment horizontal="center" vertical="top" wrapText="1"/>
    </xf>
    <xf numFmtId="0" fontId="25" fillId="0" borderId="0" xfId="0" applyFont="1" applyAlignment="1">
      <alignment horizontal="center" vertical="top"/>
    </xf>
    <xf numFmtId="0" fontId="11" fillId="0" borderId="0" xfId="0" quotePrefix="1" applyFont="1" applyAlignment="1">
      <alignment vertical="top" wrapText="1"/>
    </xf>
    <xf numFmtId="0" fontId="31" fillId="0" borderId="0" xfId="0" applyFont="1" applyAlignment="1" applyProtection="1">
      <alignment horizontal="center" vertical="center"/>
      <protection hidden="1"/>
    </xf>
    <xf numFmtId="0" fontId="23" fillId="6" borderId="0" xfId="0" applyFont="1" applyFill="1" applyAlignment="1" applyProtection="1">
      <alignment vertical="top"/>
      <protection hidden="1"/>
    </xf>
    <xf numFmtId="0" fontId="11" fillId="0" borderId="0" xfId="0" applyFont="1" applyAlignment="1">
      <alignment horizontal="center"/>
    </xf>
    <xf numFmtId="0" fontId="11" fillId="0" borderId="0" xfId="0" applyFont="1" applyAlignment="1">
      <alignment horizontal="center" vertical="top"/>
    </xf>
    <xf numFmtId="0" fontId="22" fillId="11" borderId="0" xfId="0" applyFont="1" applyFill="1" applyAlignment="1" applyProtection="1">
      <alignment horizontal="left" vertical="top"/>
      <protection hidden="1"/>
    </xf>
    <xf numFmtId="0" fontId="4" fillId="0" borderId="0" xfId="0" applyFont="1" applyAlignment="1">
      <alignment horizontal="left" vertical="top"/>
    </xf>
    <xf numFmtId="0" fontId="11" fillId="0" borderId="99" xfId="0" applyFont="1" applyBorder="1" applyAlignment="1" applyProtection="1">
      <alignment horizontal="left" vertical="top"/>
      <protection hidden="1"/>
    </xf>
    <xf numFmtId="0" fontId="11" fillId="0" borderId="96" xfId="0" applyFont="1" applyBorder="1" applyAlignment="1" applyProtection="1">
      <alignment horizontal="left" vertical="top"/>
      <protection hidden="1"/>
    </xf>
    <xf numFmtId="0" fontId="11" fillId="0" borderId="0" xfId="0" applyFont="1" applyAlignment="1" applyProtection="1">
      <alignment horizontal="left" wrapText="1"/>
      <protection hidden="1"/>
    </xf>
    <xf numFmtId="0" fontId="13" fillId="0" borderId="0" xfId="0" applyFont="1" applyAlignment="1" applyProtection="1">
      <alignment horizontal="left" wrapText="1"/>
      <protection hidden="1"/>
    </xf>
    <xf numFmtId="0" fontId="13" fillId="0" borderId="0" xfId="0" applyFont="1" applyAlignment="1" applyProtection="1">
      <alignment horizontal="left"/>
      <protection hidden="1"/>
    </xf>
    <xf numFmtId="0" fontId="3" fillId="2" borderId="76" xfId="0" applyFont="1" applyFill="1" applyBorder="1" applyAlignment="1" applyProtection="1">
      <alignment horizontal="right" wrapText="1"/>
      <protection hidden="1"/>
    </xf>
    <xf numFmtId="0" fontId="3" fillId="2" borderId="15" xfId="0" applyFont="1" applyFill="1" applyBorder="1" applyAlignment="1" applyProtection="1">
      <alignment horizontal="right" wrapText="1"/>
      <protection hidden="1"/>
    </xf>
    <xf numFmtId="0" fontId="3" fillId="4" borderId="79" xfId="0" applyFont="1" applyFill="1" applyBorder="1" applyAlignment="1" applyProtection="1">
      <alignment horizontal="left" wrapText="1"/>
      <protection hidden="1"/>
    </xf>
    <xf numFmtId="0" fontId="3" fillId="4" borderId="63" xfId="0" applyFont="1" applyFill="1" applyBorder="1" applyAlignment="1" applyProtection="1">
      <alignment horizontal="left" wrapText="1"/>
      <protection hidden="1"/>
    </xf>
    <xf numFmtId="0" fontId="3" fillId="4" borderId="80" xfId="0" applyFont="1" applyFill="1" applyBorder="1" applyAlignment="1" applyProtection="1">
      <alignment horizontal="right" wrapText="1"/>
      <protection hidden="1"/>
    </xf>
    <xf numFmtId="0" fontId="3" fillId="4" borderId="70" xfId="0" applyFont="1" applyFill="1" applyBorder="1" applyAlignment="1" applyProtection="1">
      <alignment horizontal="right" wrapText="1"/>
      <protection hidden="1"/>
    </xf>
    <xf numFmtId="0" fontId="3" fillId="4" borderId="76" xfId="0" applyFont="1" applyFill="1" applyBorder="1" applyAlignment="1" applyProtection="1">
      <alignment horizontal="left" wrapText="1"/>
      <protection hidden="1"/>
    </xf>
    <xf numFmtId="0" fontId="3" fillId="4" borderId="15" xfId="0" applyFont="1" applyFill="1" applyBorder="1" applyAlignment="1" applyProtection="1">
      <alignment horizontal="left" wrapText="1"/>
      <protection hidden="1"/>
    </xf>
    <xf numFmtId="0" fontId="3" fillId="4" borderId="68" xfId="0" applyFont="1" applyFill="1" applyBorder="1" applyAlignment="1" applyProtection="1">
      <alignment horizontal="left" vertical="center"/>
      <protection hidden="1"/>
    </xf>
    <xf numFmtId="0" fontId="3" fillId="4" borderId="49" xfId="0" applyFont="1" applyFill="1" applyBorder="1" applyAlignment="1" applyProtection="1">
      <alignment horizontal="left" vertical="center"/>
      <protection hidden="1"/>
    </xf>
    <xf numFmtId="168" fontId="3" fillId="4" borderId="81" xfId="0" applyNumberFormat="1" applyFont="1" applyFill="1" applyBorder="1" applyAlignment="1" applyProtection="1">
      <alignment horizontal="left" vertical="center"/>
      <protection hidden="1"/>
    </xf>
    <xf numFmtId="168" fontId="3" fillId="4" borderId="85" xfId="0" applyNumberFormat="1" applyFont="1" applyFill="1" applyBorder="1" applyAlignment="1" applyProtection="1">
      <alignment horizontal="left" vertical="center"/>
      <protection hidden="1"/>
    </xf>
    <xf numFmtId="0" fontId="3" fillId="2" borderId="74" xfId="0" applyFont="1" applyFill="1" applyBorder="1" applyAlignment="1" applyProtection="1">
      <alignment horizontal="right" wrapText="1"/>
      <protection hidden="1"/>
    </xf>
    <xf numFmtId="0" fontId="3" fillId="2" borderId="1" xfId="0" applyFont="1" applyFill="1" applyBorder="1" applyAlignment="1" applyProtection="1">
      <alignment horizontal="right" wrapText="1"/>
      <protection hidden="1"/>
    </xf>
    <xf numFmtId="0" fontId="3" fillId="2" borderId="69" xfId="0" applyFont="1" applyFill="1" applyBorder="1" applyAlignment="1" applyProtection="1">
      <alignment horizontal="center" wrapText="1"/>
      <protection hidden="1"/>
    </xf>
    <xf numFmtId="0" fontId="3" fillId="2" borderId="73" xfId="0" applyFont="1" applyFill="1" applyBorder="1" applyAlignment="1" applyProtection="1">
      <alignment horizontal="center" wrapText="1"/>
      <protection hidden="1"/>
    </xf>
    <xf numFmtId="49" fontId="3" fillId="2" borderId="74" xfId="0" applyNumberFormat="1" applyFont="1" applyFill="1" applyBorder="1" applyAlignment="1" applyProtection="1">
      <alignment horizontal="right" wrapText="1"/>
      <protection hidden="1"/>
    </xf>
    <xf numFmtId="49" fontId="3" fillId="2" borderId="1" xfId="0" applyNumberFormat="1" applyFont="1" applyFill="1" applyBorder="1" applyAlignment="1" applyProtection="1">
      <alignment horizontal="right" wrapText="1"/>
      <protection hidden="1"/>
    </xf>
    <xf numFmtId="0" fontId="3" fillId="4" borderId="72" xfId="0" applyFont="1" applyFill="1" applyBorder="1" applyAlignment="1" applyProtection="1">
      <alignment horizontal="center"/>
      <protection hidden="1"/>
    </xf>
    <xf numFmtId="0" fontId="3" fillId="4" borderId="73" xfId="0" applyFont="1" applyFill="1" applyBorder="1" applyAlignment="1" applyProtection="1">
      <alignment horizontal="center"/>
      <protection hidden="1"/>
    </xf>
    <xf numFmtId="0" fontId="3" fillId="2" borderId="82" xfId="0" applyFont="1" applyFill="1" applyBorder="1" applyAlignment="1" applyProtection="1">
      <alignment horizontal="right" wrapText="1"/>
      <protection hidden="1"/>
    </xf>
    <xf numFmtId="0" fontId="3" fillId="2" borderId="83" xfId="0" applyFont="1" applyFill="1" applyBorder="1" applyAlignment="1" applyProtection="1">
      <alignment horizontal="right" wrapText="1"/>
      <protection hidden="1"/>
    </xf>
    <xf numFmtId="0" fontId="3" fillId="2" borderId="80" xfId="0" applyFont="1" applyFill="1" applyBorder="1" applyAlignment="1" applyProtection="1">
      <alignment horizontal="right" wrapText="1"/>
      <protection hidden="1"/>
    </xf>
    <xf numFmtId="0" fontId="3" fillId="2" borderId="70" xfId="0" applyFont="1" applyFill="1" applyBorder="1" applyAlignment="1" applyProtection="1">
      <alignment horizontal="right" wrapText="1"/>
      <protection hidden="1"/>
    </xf>
    <xf numFmtId="0" fontId="3" fillId="2" borderId="79" xfId="0" applyFont="1" applyFill="1" applyBorder="1" applyAlignment="1" applyProtection="1">
      <alignment horizontal="right" wrapText="1"/>
      <protection hidden="1"/>
    </xf>
    <xf numFmtId="0" fontId="3" fillId="2" borderId="63" xfId="0" applyFont="1" applyFill="1" applyBorder="1" applyAlignment="1" applyProtection="1">
      <alignment horizontal="right" wrapText="1"/>
      <protection hidden="1"/>
    </xf>
    <xf numFmtId="0" fontId="3" fillId="2" borderId="87" xfId="0" applyFont="1" applyFill="1" applyBorder="1" applyProtection="1">
      <protection hidden="1"/>
    </xf>
    <xf numFmtId="0" fontId="3" fillId="2" borderId="64" xfId="0" applyFont="1" applyFill="1" applyBorder="1" applyProtection="1">
      <protection hidden="1"/>
    </xf>
    <xf numFmtId="0" fontId="3" fillId="2" borderId="88" xfId="0" applyFont="1" applyFill="1" applyBorder="1" applyAlignment="1" applyProtection="1">
      <alignment horizontal="right" wrapText="1"/>
      <protection hidden="1"/>
    </xf>
    <xf numFmtId="0" fontId="3" fillId="2" borderId="65" xfId="0" applyFont="1" applyFill="1" applyBorder="1" applyAlignment="1" applyProtection="1">
      <alignment horizontal="right"/>
      <protection hidden="1"/>
    </xf>
    <xf numFmtId="0" fontId="3" fillId="2" borderId="79" xfId="0" applyFont="1" applyFill="1" applyBorder="1" applyAlignment="1" applyProtection="1">
      <alignment horizontal="left"/>
      <protection hidden="1"/>
    </xf>
    <xf numFmtId="0" fontId="3" fillId="2" borderId="63" xfId="0" applyFont="1" applyFill="1" applyBorder="1" applyAlignment="1" applyProtection="1">
      <alignment horizontal="left"/>
      <protection hidden="1"/>
    </xf>
    <xf numFmtId="0" fontId="3" fillId="4" borderId="54" xfId="0" applyFont="1" applyFill="1" applyBorder="1" applyAlignment="1" applyProtection="1">
      <alignment horizontal="left" vertical="center"/>
      <protection hidden="1"/>
    </xf>
    <xf numFmtId="0" fontId="3" fillId="4" borderId="31" xfId="0" applyFont="1" applyFill="1" applyBorder="1" applyAlignment="1" applyProtection="1">
      <alignment horizontal="left" vertical="center"/>
      <protection hidden="1"/>
    </xf>
    <xf numFmtId="0" fontId="3" fillId="4" borderId="46" xfId="0" applyFont="1" applyFill="1" applyBorder="1" applyAlignment="1" applyProtection="1">
      <alignment horizontal="left" vertical="center"/>
      <protection hidden="1"/>
    </xf>
    <xf numFmtId="0" fontId="3" fillId="4" borderId="90" xfId="0" applyFont="1" applyFill="1" applyBorder="1" applyAlignment="1" applyProtection="1">
      <alignment horizontal="left" vertical="center"/>
      <protection hidden="1"/>
    </xf>
    <xf numFmtId="164" fontId="36" fillId="4" borderId="93" xfId="0" applyNumberFormat="1" applyFont="1" applyFill="1" applyBorder="1" applyAlignment="1">
      <alignment horizontal="left" vertical="center"/>
    </xf>
    <xf numFmtId="164" fontId="36" fillId="4" borderId="100" xfId="0" applyNumberFormat="1" applyFont="1" applyFill="1" applyBorder="1" applyAlignment="1">
      <alignment horizontal="left" vertical="center"/>
    </xf>
    <xf numFmtId="0" fontId="3" fillId="4" borderId="68" xfId="0" applyFont="1" applyFill="1" applyBorder="1" applyAlignment="1" applyProtection="1">
      <alignment horizontal="left"/>
      <protection hidden="1"/>
    </xf>
    <xf numFmtId="0" fontId="3" fillId="4" borderId="49" xfId="0" applyFont="1" applyFill="1" applyBorder="1" applyAlignment="1" applyProtection="1">
      <alignment horizontal="left"/>
      <protection hidden="1"/>
    </xf>
    <xf numFmtId="168" fontId="3" fillId="4" borderId="81" xfId="0" applyNumberFormat="1" applyFont="1" applyFill="1" applyBorder="1" applyAlignment="1" applyProtection="1">
      <alignment horizontal="left"/>
      <protection hidden="1"/>
    </xf>
    <xf numFmtId="168" fontId="3" fillId="4" borderId="85" xfId="0" applyNumberFormat="1" applyFont="1" applyFill="1" applyBorder="1" applyAlignment="1" applyProtection="1">
      <alignment horizontal="left"/>
      <protection hidden="1"/>
    </xf>
    <xf numFmtId="0" fontId="3" fillId="4" borderId="69" xfId="0" applyFont="1" applyFill="1" applyBorder="1" applyAlignment="1" applyProtection="1">
      <alignment horizontal="center" wrapText="1"/>
      <protection hidden="1"/>
    </xf>
    <xf numFmtId="0" fontId="3" fillId="4" borderId="73" xfId="0" applyFont="1" applyFill="1" applyBorder="1" applyAlignment="1" applyProtection="1">
      <alignment horizontal="center" wrapText="1"/>
      <protection hidden="1"/>
    </xf>
    <xf numFmtId="2" fontId="3" fillId="2" borderId="74" xfId="0" applyNumberFormat="1" applyFont="1" applyFill="1" applyBorder="1" applyAlignment="1" applyProtection="1">
      <alignment horizontal="right" wrapText="1"/>
      <protection hidden="1"/>
    </xf>
    <xf numFmtId="2" fontId="3" fillId="2" borderId="1" xfId="0" applyNumberFormat="1" applyFont="1" applyFill="1" applyBorder="1" applyAlignment="1" applyProtection="1">
      <alignment horizontal="right"/>
      <protection hidden="1"/>
    </xf>
    <xf numFmtId="164" fontId="3" fillId="2" borderId="76" xfId="0" applyNumberFormat="1" applyFont="1" applyFill="1" applyBorder="1" applyAlignment="1" applyProtection="1">
      <alignment horizontal="right" wrapText="1"/>
      <protection hidden="1"/>
    </xf>
    <xf numFmtId="164" fontId="3" fillId="2" borderId="15" xfId="0" applyNumberFormat="1" applyFont="1" applyFill="1" applyBorder="1" applyAlignment="1" applyProtection="1">
      <alignment horizontal="right" wrapText="1"/>
      <protection hidden="1"/>
    </xf>
    <xf numFmtId="0" fontId="3" fillId="2" borderId="115" xfId="0" applyFont="1" applyFill="1" applyBorder="1" applyAlignment="1" applyProtection="1">
      <alignment horizontal="left"/>
      <protection hidden="1"/>
    </xf>
    <xf numFmtId="0" fontId="3" fillId="2" borderId="28" xfId="0" applyFont="1" applyFill="1" applyBorder="1" applyAlignment="1" applyProtection="1">
      <alignment horizontal="left"/>
      <protection hidden="1"/>
    </xf>
    <xf numFmtId="0" fontId="3" fillId="2" borderId="71" xfId="0" applyFont="1" applyFill="1" applyBorder="1" applyAlignment="1" applyProtection="1">
      <alignment horizontal="left"/>
      <protection hidden="1"/>
    </xf>
    <xf numFmtId="0" fontId="3" fillId="2" borderId="62" xfId="0" applyFont="1" applyFill="1" applyBorder="1" applyAlignment="1" applyProtection="1">
      <alignment horizontal="left"/>
      <protection hidden="1"/>
    </xf>
    <xf numFmtId="0" fontId="9" fillId="4" borderId="23" xfId="0" applyFont="1" applyFill="1" applyBorder="1" applyAlignment="1" applyProtection="1">
      <alignment horizontal="right"/>
      <protection hidden="1"/>
    </xf>
    <xf numFmtId="0" fontId="9" fillId="4" borderId="24" xfId="0" applyFont="1" applyFill="1" applyBorder="1" applyAlignment="1" applyProtection="1">
      <alignment horizontal="right"/>
      <protection hidden="1"/>
    </xf>
    <xf numFmtId="0" fontId="9" fillId="4" borderId="25" xfId="0" applyFont="1" applyFill="1" applyBorder="1" applyAlignment="1" applyProtection="1">
      <alignment horizontal="right"/>
      <protection hidden="1"/>
    </xf>
    <xf numFmtId="164" fontId="3" fillId="2" borderId="74" xfId="0" applyNumberFormat="1" applyFont="1" applyFill="1" applyBorder="1" applyAlignment="1" applyProtection="1">
      <alignment horizontal="right" wrapText="1"/>
      <protection hidden="1"/>
    </xf>
    <xf numFmtId="164" fontId="3" fillId="2" borderId="1" xfId="0" applyNumberFormat="1" applyFont="1" applyFill="1" applyBorder="1" applyAlignment="1" applyProtection="1">
      <alignment horizontal="right" wrapText="1"/>
      <protection hidden="1"/>
    </xf>
    <xf numFmtId="2" fontId="3" fillId="2" borderId="76" xfId="0" applyNumberFormat="1" applyFont="1" applyFill="1" applyBorder="1" applyAlignment="1" applyProtection="1">
      <alignment horizontal="right" wrapText="1"/>
      <protection hidden="1"/>
    </xf>
    <xf numFmtId="2" fontId="3" fillId="2" borderId="15" xfId="0" applyNumberFormat="1" applyFont="1" applyFill="1" applyBorder="1" applyAlignment="1" applyProtection="1">
      <alignment horizontal="right" wrapText="1"/>
      <protection hidden="1"/>
    </xf>
    <xf numFmtId="0" fontId="3" fillId="2" borderId="77" xfId="0" applyFont="1" applyFill="1" applyBorder="1" applyAlignment="1" applyProtection="1">
      <alignment horizontal="right" wrapText="1"/>
      <protection hidden="1"/>
    </xf>
    <xf numFmtId="0" fontId="3" fillId="2" borderId="14" xfId="0" applyFont="1" applyFill="1" applyBorder="1" applyAlignment="1" applyProtection="1">
      <alignment horizontal="right" wrapText="1"/>
      <protection hidden="1"/>
    </xf>
    <xf numFmtId="2" fontId="3" fillId="2" borderId="77" xfId="0" applyNumberFormat="1" applyFont="1" applyFill="1" applyBorder="1" applyAlignment="1" applyProtection="1">
      <alignment horizontal="right" wrapText="1"/>
      <protection hidden="1"/>
    </xf>
    <xf numFmtId="2" fontId="3" fillId="2" borderId="14" xfId="0" applyNumberFormat="1" applyFont="1" applyFill="1" applyBorder="1" applyAlignment="1" applyProtection="1">
      <alignment horizontal="right" wrapText="1"/>
      <protection hidden="1"/>
    </xf>
    <xf numFmtId="2" fontId="3" fillId="2" borderId="1" xfId="0" applyNumberFormat="1" applyFont="1" applyFill="1" applyBorder="1" applyAlignment="1" applyProtection="1">
      <alignment horizontal="right" wrapText="1"/>
      <protection hidden="1"/>
    </xf>
    <xf numFmtId="1" fontId="3" fillId="4" borderId="72" xfId="0" applyNumberFormat="1" applyFont="1" applyFill="1" applyBorder="1" applyAlignment="1" applyProtection="1">
      <alignment horizontal="center"/>
      <protection hidden="1"/>
    </xf>
    <xf numFmtId="1" fontId="3" fillId="4" borderId="27" xfId="0" applyNumberFormat="1" applyFont="1" applyFill="1" applyBorder="1" applyAlignment="1" applyProtection="1">
      <alignment horizontal="center"/>
      <protection hidden="1"/>
    </xf>
    <xf numFmtId="1" fontId="3" fillId="4" borderId="73" xfId="0" applyNumberFormat="1" applyFont="1" applyFill="1" applyBorder="1" applyAlignment="1" applyProtection="1">
      <alignment horizontal="center"/>
      <protection hidden="1"/>
    </xf>
    <xf numFmtId="0" fontId="3" fillId="4" borderId="74" xfId="0" applyFont="1" applyFill="1" applyBorder="1" applyAlignment="1" applyProtection="1">
      <alignment horizontal="right" wrapText="1"/>
      <protection hidden="1"/>
    </xf>
    <xf numFmtId="0" fontId="3" fillId="4" borderId="1" xfId="0" applyFont="1" applyFill="1" applyBorder="1" applyAlignment="1" applyProtection="1">
      <alignment horizontal="right" wrapText="1"/>
      <protection hidden="1"/>
    </xf>
    <xf numFmtId="0" fontId="3" fillId="4" borderId="76" xfId="0" applyFont="1" applyFill="1" applyBorder="1" applyAlignment="1" applyProtection="1">
      <alignment horizontal="right" wrapText="1"/>
      <protection hidden="1"/>
    </xf>
    <xf numFmtId="0" fontId="3" fillId="4" borderId="15" xfId="0" applyFont="1" applyFill="1" applyBorder="1" applyAlignment="1" applyProtection="1">
      <alignment horizontal="right" wrapText="1"/>
      <protection hidden="1"/>
    </xf>
    <xf numFmtId="0" fontId="3" fillId="2" borderId="72" xfId="0" applyFont="1" applyFill="1" applyBorder="1" applyAlignment="1" applyProtection="1">
      <alignment horizontal="center" wrapText="1"/>
      <protection hidden="1"/>
    </xf>
    <xf numFmtId="0" fontId="3" fillId="4" borderId="77" xfId="0" applyFont="1" applyFill="1" applyBorder="1" applyAlignment="1" applyProtection="1">
      <alignment horizontal="right" wrapText="1"/>
      <protection hidden="1"/>
    </xf>
    <xf numFmtId="0" fontId="3" fillId="4" borderId="14" xfId="0" applyFont="1" applyFill="1" applyBorder="1" applyAlignment="1" applyProtection="1">
      <alignment horizontal="right" wrapText="1"/>
      <protection hidden="1"/>
    </xf>
  </cellXfs>
  <cellStyles count="5">
    <cellStyle name="Link" xfId="2" builtinId="8"/>
    <cellStyle name="Prozent" xfId="1" builtinId="5"/>
    <cellStyle name="Standard" xfId="0" builtinId="0"/>
    <cellStyle name="Standard 2" xfId="4" xr:uid="{00000000-0005-0000-0000-000003000000}"/>
    <cellStyle name="Standard 8" xfId="3" xr:uid="{00000000-0005-0000-0000-000004000000}"/>
  </cellStyles>
  <dxfs count="83">
    <dxf>
      <numFmt numFmtId="169" formatCode="000\.0000\.0000\.00"/>
    </dxf>
    <dxf>
      <fill>
        <patternFill>
          <bgColor rgb="FFFF0000"/>
        </patternFill>
      </fill>
    </dxf>
    <dxf>
      <font>
        <color rgb="FFFF0000"/>
      </font>
      <fill>
        <patternFill patternType="solid">
          <bgColor indexed="43"/>
        </patternFill>
      </fill>
    </dxf>
    <dxf>
      <numFmt numFmtId="170" formatCode="\7\5\6\.0000\.0000\.00"/>
    </dxf>
    <dxf>
      <fill>
        <patternFill>
          <bgColor rgb="FFFF0000"/>
        </patternFill>
      </fill>
    </dxf>
    <dxf>
      <fill>
        <patternFill>
          <bgColor rgb="FFFF0000"/>
        </patternFill>
      </fill>
    </dxf>
    <dxf>
      <numFmt numFmtId="169" formatCode="000\.0000\.0000\.00"/>
    </dxf>
    <dxf>
      <fill>
        <patternFill>
          <bgColor rgb="FFFF0000"/>
        </patternFill>
      </fill>
    </dxf>
    <dxf>
      <font>
        <color rgb="FFFF0000"/>
      </font>
      <fill>
        <patternFill patternType="solid">
          <bgColor indexed="43"/>
        </patternFill>
      </fill>
    </dxf>
    <dxf>
      <numFmt numFmtId="170" formatCode="\7\5\6\.0000\.0000\.00"/>
    </dxf>
    <dxf>
      <font>
        <b/>
        <i val="0"/>
        <condense val="0"/>
        <extend val="0"/>
        <color indexed="45"/>
      </font>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numFmt numFmtId="170" formatCode="\7\5\6\.0000\.0000\.00"/>
    </dxf>
    <dxf>
      <numFmt numFmtId="169" formatCode="000\.0000\.0000\.00"/>
    </dxf>
    <dxf>
      <fill>
        <patternFill>
          <bgColor rgb="FFCCFFCC"/>
        </patternFill>
      </fill>
    </dxf>
    <dxf>
      <fill>
        <patternFill>
          <bgColor indexed="10"/>
        </patternFill>
      </fill>
    </dxf>
    <dxf>
      <fill>
        <patternFill patternType="none">
          <bgColor auto="1"/>
        </patternFill>
      </fill>
    </dxf>
    <dxf>
      <fill>
        <patternFill patternType="none">
          <bgColor auto="1"/>
        </patternFill>
      </fill>
    </dxf>
    <dxf>
      <fill>
        <patternFill>
          <bgColor rgb="FFCCFFCC"/>
        </patternFill>
      </fill>
    </dxf>
    <dxf>
      <fill>
        <patternFill>
          <bgColor rgb="FFCCFFCC"/>
        </patternFill>
      </fill>
    </dxf>
    <dxf>
      <numFmt numFmtId="169" formatCode="000\.0000\.0000\.00"/>
    </dxf>
    <dxf>
      <fill>
        <patternFill>
          <bgColor rgb="FFCCFFFF"/>
        </patternFill>
      </fill>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s>
  <tableStyles count="0" defaultTableStyle="TableStyleMedium2" defaultPivotStyle="PivotStyleLight16"/>
  <colors>
    <mruColors>
      <color rgb="FFFFFF99"/>
      <color rgb="FFD8D8D8"/>
      <color rgb="FFCCFFFF"/>
      <color rgb="FFCCFFCC"/>
      <color rgb="FFFFFFCC"/>
      <color rgb="FFFFCCCC"/>
      <color rgb="FFE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12293</xdr:colOff>
      <xdr:row>0</xdr:row>
      <xdr:rowOff>3561</xdr:rowOff>
    </xdr:from>
    <xdr:to>
      <xdr:col>2</xdr:col>
      <xdr:colOff>399268</xdr:colOff>
      <xdr:row>0</xdr:row>
      <xdr:rowOff>894533</xdr:rowOff>
    </xdr:to>
    <xdr:pic>
      <xdr:nvPicPr>
        <xdr:cNvPr id="3" name="Grafik 2">
          <a:extLst>
            <a:ext uri="{FF2B5EF4-FFF2-40B4-BE49-F238E27FC236}">
              <a16:creationId xmlns:a16="http://schemas.microsoft.com/office/drawing/2014/main" id="{23DC9BA4-021C-4BFC-BBAC-039A4C22F7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293" y="3561"/>
          <a:ext cx="889067" cy="889067"/>
        </a:xfrm>
        <a:prstGeom prst="rect">
          <a:avLst/>
        </a:prstGeom>
      </xdr:spPr>
    </xdr:pic>
    <xdr:clientData/>
  </xdr:twoCellAnchor>
  <xdr:twoCellAnchor editAs="oneCell">
    <xdr:from>
      <xdr:col>0</xdr:col>
      <xdr:colOff>0</xdr:colOff>
      <xdr:row>0</xdr:row>
      <xdr:rowOff>0</xdr:rowOff>
    </xdr:from>
    <xdr:to>
      <xdr:col>2</xdr:col>
      <xdr:colOff>377763</xdr:colOff>
      <xdr:row>0</xdr:row>
      <xdr:rowOff>911430</xdr:rowOff>
    </xdr:to>
    <xdr:pic>
      <xdr:nvPicPr>
        <xdr:cNvPr id="4" name="Grafik 3">
          <a:extLst>
            <a:ext uri="{FF2B5EF4-FFF2-40B4-BE49-F238E27FC236}">
              <a16:creationId xmlns:a16="http://schemas.microsoft.com/office/drawing/2014/main" id="{5EF18327-0347-49D2-ACF3-3000DC3F57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878778" cy="896190"/>
        </a:xfrm>
        <a:prstGeom prst="rect">
          <a:avLst/>
        </a:prstGeom>
      </xdr:spPr>
    </xdr:pic>
    <xdr:clientData/>
  </xdr:twoCellAnchor>
  <xdr:twoCellAnchor editAs="oneCell">
    <xdr:from>
      <xdr:col>0</xdr:col>
      <xdr:colOff>6431</xdr:colOff>
      <xdr:row>0</xdr:row>
      <xdr:rowOff>34310</xdr:rowOff>
    </xdr:from>
    <xdr:to>
      <xdr:col>2</xdr:col>
      <xdr:colOff>365616</xdr:colOff>
      <xdr:row>0</xdr:row>
      <xdr:rowOff>896167</xdr:rowOff>
    </xdr:to>
    <xdr:pic>
      <xdr:nvPicPr>
        <xdr:cNvPr id="5" name="Grafik 4">
          <a:extLst>
            <a:ext uri="{FF2B5EF4-FFF2-40B4-BE49-F238E27FC236}">
              <a16:creationId xmlns:a16="http://schemas.microsoft.com/office/drawing/2014/main" id="{1EBAA844-BAAF-4F46-8173-7236B90EB9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6431" y="34310"/>
          <a:ext cx="861857" cy="861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3149</xdr:colOff>
      <xdr:row>0</xdr:row>
      <xdr:rowOff>11467</xdr:rowOff>
    </xdr:from>
    <xdr:to>
      <xdr:col>0</xdr:col>
      <xdr:colOff>897358</xdr:colOff>
      <xdr:row>2</xdr:row>
      <xdr:rowOff>479852</xdr:rowOff>
    </xdr:to>
    <xdr:pic>
      <xdr:nvPicPr>
        <xdr:cNvPr id="6" name="Grafik 5">
          <a:extLst>
            <a:ext uri="{FF2B5EF4-FFF2-40B4-BE49-F238E27FC236}">
              <a16:creationId xmlns:a16="http://schemas.microsoft.com/office/drawing/2014/main" id="{6458A12C-CDF2-4636-B516-D93D03054C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9" y="11467"/>
          <a:ext cx="890399" cy="8903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10812</xdr:colOff>
      <xdr:row>0</xdr:row>
      <xdr:rowOff>15392</xdr:rowOff>
    </xdr:from>
    <xdr:to>
      <xdr:col>0</xdr:col>
      <xdr:colOff>894087</xdr:colOff>
      <xdr:row>2</xdr:row>
      <xdr:rowOff>478558</xdr:rowOff>
    </xdr:to>
    <xdr:pic>
      <xdr:nvPicPr>
        <xdr:cNvPr id="4" name="Grafik 3">
          <a:extLst>
            <a:ext uri="{FF2B5EF4-FFF2-40B4-BE49-F238E27FC236}">
              <a16:creationId xmlns:a16="http://schemas.microsoft.com/office/drawing/2014/main" id="{D3CB65D4-AABF-4DC8-AE5F-5F98062F10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812" y="15392"/>
          <a:ext cx="892800" cy="89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13011</xdr:colOff>
      <xdr:row>0</xdr:row>
      <xdr:rowOff>16345</xdr:rowOff>
    </xdr:from>
    <xdr:to>
      <xdr:col>0</xdr:col>
      <xdr:colOff>894445</xdr:colOff>
      <xdr:row>4</xdr:row>
      <xdr:rowOff>57498</xdr:rowOff>
    </xdr:to>
    <xdr:pic>
      <xdr:nvPicPr>
        <xdr:cNvPr id="4" name="Grafik 3">
          <a:extLst>
            <a:ext uri="{FF2B5EF4-FFF2-40B4-BE49-F238E27FC236}">
              <a16:creationId xmlns:a16="http://schemas.microsoft.com/office/drawing/2014/main" id="{4A08AB11-CA2C-49A5-88E1-66F7D43685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011" y="16345"/>
          <a:ext cx="889054" cy="89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19520</xdr:colOff>
      <xdr:row>0</xdr:row>
      <xdr:rowOff>27660</xdr:rowOff>
    </xdr:from>
    <xdr:to>
      <xdr:col>0</xdr:col>
      <xdr:colOff>912320</xdr:colOff>
      <xdr:row>2</xdr:row>
      <xdr:rowOff>494636</xdr:rowOff>
    </xdr:to>
    <xdr:pic>
      <xdr:nvPicPr>
        <xdr:cNvPr id="4" name="Grafik 3">
          <a:extLst>
            <a:ext uri="{FF2B5EF4-FFF2-40B4-BE49-F238E27FC236}">
              <a16:creationId xmlns:a16="http://schemas.microsoft.com/office/drawing/2014/main" id="{0C19A6F6-CEED-415E-894D-7197014013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520" y="27660"/>
          <a:ext cx="892800" cy="89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20824</xdr:colOff>
      <xdr:row>0</xdr:row>
      <xdr:rowOff>15239</xdr:rowOff>
    </xdr:from>
    <xdr:to>
      <xdr:col>0</xdr:col>
      <xdr:colOff>913624</xdr:colOff>
      <xdr:row>2</xdr:row>
      <xdr:rowOff>474595</xdr:rowOff>
    </xdr:to>
    <xdr:pic>
      <xdr:nvPicPr>
        <xdr:cNvPr id="4" name="Grafik 3">
          <a:extLst>
            <a:ext uri="{FF2B5EF4-FFF2-40B4-BE49-F238E27FC236}">
              <a16:creationId xmlns:a16="http://schemas.microsoft.com/office/drawing/2014/main" id="{F4B0D560-0445-4FB3-9A63-71F7BBAF8B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824" y="15239"/>
          <a:ext cx="892800" cy="892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7"/>
  <sheetViews>
    <sheetView showGridLines="0" tabSelected="1" zoomScale="85" zoomScaleNormal="85" zoomScalePageLayoutView="85" workbookViewId="0">
      <selection sqref="A1:D1"/>
    </sheetView>
  </sheetViews>
  <sheetFormatPr baseColWidth="10" defaultColWidth="0" defaultRowHeight="15" zeroHeight="1"/>
  <cols>
    <col min="1" max="1" width="4.7109375" customWidth="1"/>
    <col min="2" max="2" width="2.7109375" style="189" customWidth="1"/>
    <col min="3" max="3" width="11.5703125" customWidth="1"/>
    <col min="4" max="4" width="90.7109375" customWidth="1"/>
    <col min="5" max="5" width="5.7109375" customWidth="1"/>
    <col min="16384" max="16384" width="11.5703125" hidden="1"/>
  </cols>
  <sheetData>
    <row r="1" spans="1:15" s="108" customFormat="1" ht="109.9" customHeight="1">
      <c r="A1" s="501" t="s">
        <v>0</v>
      </c>
      <c r="B1" s="501"/>
      <c r="C1" s="501"/>
      <c r="D1" s="501"/>
      <c r="E1" s="111"/>
      <c r="F1" s="111"/>
      <c r="G1" s="111"/>
      <c r="I1" s="112"/>
      <c r="J1" s="112"/>
      <c r="L1" s="112"/>
      <c r="O1" s="114"/>
    </row>
    <row r="2" spans="1:15" s="108" customFormat="1" ht="16.899999999999999" customHeight="1">
      <c r="A2" s="259"/>
      <c r="B2" s="505" t="s">
        <v>1</v>
      </c>
      <c r="C2" s="505"/>
      <c r="D2" s="505"/>
      <c r="E2" s="109"/>
    </row>
    <row r="3" spans="1:15" s="108" customFormat="1" ht="16.899999999999999" customHeight="1">
      <c r="A3" s="259"/>
      <c r="B3" s="260"/>
      <c r="C3" s="261"/>
      <c r="D3" s="261"/>
      <c r="E3" s="109"/>
    </row>
    <row r="4" spans="1:15" s="173" customFormat="1" ht="45" customHeight="1">
      <c r="A4" s="262"/>
      <c r="B4" s="482" t="s">
        <v>2</v>
      </c>
      <c r="C4" s="482"/>
      <c r="D4" s="482"/>
      <c r="E4" s="174"/>
    </row>
    <row r="5" spans="1:15" s="108" customFormat="1" ht="16.899999999999999" customHeight="1">
      <c r="A5" s="259"/>
      <c r="B5" s="260"/>
      <c r="C5" s="261"/>
      <c r="D5" s="261"/>
      <c r="E5" s="109"/>
    </row>
    <row r="6" spans="1:15" s="108" customFormat="1" ht="16.899999999999999" customHeight="1">
      <c r="A6" s="259"/>
      <c r="B6" s="260"/>
      <c r="C6" s="261"/>
      <c r="D6" s="263" t="s">
        <v>3</v>
      </c>
    </row>
    <row r="7" spans="1:15" s="108" customFormat="1" ht="16.899999999999999" customHeight="1">
      <c r="A7" s="259"/>
      <c r="B7" s="260"/>
      <c r="C7" s="261"/>
      <c r="D7" s="264" t="s">
        <v>4</v>
      </c>
    </row>
    <row r="8" spans="1:15" s="108" customFormat="1" ht="16.899999999999999" customHeight="1">
      <c r="A8" s="172"/>
      <c r="B8" s="135"/>
      <c r="D8" s="184" t="s">
        <v>5</v>
      </c>
    </row>
    <row r="9" spans="1:15" s="261" customFormat="1" ht="16.899999999999999" customHeight="1">
      <c r="A9" s="259"/>
      <c r="B9" s="260"/>
      <c r="D9" s="265" t="s">
        <v>6</v>
      </c>
    </row>
    <row r="10" spans="1:15" s="385" customFormat="1" ht="16.899999999999999" customHeight="1">
      <c r="A10" s="266"/>
      <c r="B10" s="126"/>
      <c r="D10" s="267" t="s">
        <v>7</v>
      </c>
    </row>
    <row r="11" spans="1:15" s="385" customFormat="1" ht="16.899999999999999" customHeight="1">
      <c r="A11" s="266"/>
      <c r="B11" s="126"/>
    </row>
    <row r="12" spans="1:15" s="385" customFormat="1" ht="14.45" customHeight="1">
      <c r="B12" s="126"/>
    </row>
    <row r="13" spans="1:15" s="273" customFormat="1" ht="16.149999999999999" customHeight="1">
      <c r="A13" s="120"/>
      <c r="B13" s="502" t="s">
        <v>8</v>
      </c>
      <c r="C13" s="502"/>
      <c r="D13" s="502"/>
    </row>
    <row r="14" spans="1:15" s="273" customFormat="1" ht="12.75">
      <c r="A14" s="120"/>
      <c r="B14" s="503"/>
      <c r="C14" s="503"/>
      <c r="D14" s="503"/>
    </row>
    <row r="15" spans="1:15" s="122" customFormat="1" ht="13.35" customHeight="1">
      <c r="A15" s="121"/>
      <c r="B15" s="498" t="s">
        <v>595</v>
      </c>
      <c r="C15" s="499"/>
      <c r="D15" s="499"/>
    </row>
    <row r="16" spans="1:15" s="385" customFormat="1" ht="13.35" customHeight="1">
      <c r="A16" s="268"/>
      <c r="B16" s="124"/>
      <c r="C16" s="389"/>
      <c r="D16" s="389"/>
    </row>
    <row r="17" spans="1:4" s="385" customFormat="1" ht="13.35" customHeight="1">
      <c r="A17" s="268"/>
      <c r="B17" s="495" t="s">
        <v>9</v>
      </c>
      <c r="C17" s="495"/>
      <c r="D17" s="495"/>
    </row>
    <row r="18" spans="1:4" s="385" customFormat="1" ht="13.35" customHeight="1">
      <c r="A18" s="268"/>
      <c r="B18" s="492" t="s">
        <v>10</v>
      </c>
      <c r="C18" s="492"/>
      <c r="D18" s="492"/>
    </row>
    <row r="19" spans="1:4" s="273" customFormat="1" ht="13.35" customHeight="1">
      <c r="A19" s="120"/>
      <c r="B19" s="127"/>
      <c r="C19" s="188"/>
      <c r="D19" s="188"/>
    </row>
    <row r="20" spans="1:4" s="385" customFormat="1" ht="13.35" customHeight="1">
      <c r="A20" s="268"/>
      <c r="B20" s="495" t="s">
        <v>11</v>
      </c>
      <c r="C20" s="495"/>
      <c r="D20" s="495"/>
    </row>
    <row r="21" spans="1:4" s="385" customFormat="1" ht="28.15" customHeight="1">
      <c r="A21" s="268"/>
      <c r="B21" s="482" t="s">
        <v>12</v>
      </c>
      <c r="C21" s="482"/>
      <c r="D21" s="482"/>
    </row>
    <row r="22" spans="1:4" s="385" customFormat="1" ht="13.35" customHeight="1">
      <c r="A22" s="268"/>
      <c r="B22" s="504"/>
      <c r="C22" s="504"/>
      <c r="D22" s="504"/>
    </row>
    <row r="23" spans="1:4" s="385" customFormat="1" ht="13.35" customHeight="1">
      <c r="A23" s="268"/>
      <c r="B23" s="495" t="s">
        <v>13</v>
      </c>
      <c r="C23" s="495"/>
      <c r="D23" s="495"/>
    </row>
    <row r="24" spans="1:4" s="385" customFormat="1" ht="13.35" customHeight="1">
      <c r="A24" s="268"/>
      <c r="B24" s="492" t="s">
        <v>14</v>
      </c>
      <c r="C24" s="492"/>
      <c r="D24" s="492"/>
    </row>
    <row r="25" spans="1:4" s="385" customFormat="1" ht="13.35" customHeight="1">
      <c r="A25" s="268"/>
      <c r="B25" s="124"/>
      <c r="C25" s="392"/>
      <c r="D25" s="392"/>
    </row>
    <row r="26" spans="1:4" s="385" customFormat="1" ht="13.35" customHeight="1">
      <c r="A26" s="268"/>
      <c r="B26" s="495" t="s">
        <v>15</v>
      </c>
      <c r="C26" s="495"/>
      <c r="D26" s="495"/>
    </row>
    <row r="27" spans="1:4" s="385" customFormat="1" ht="28.15" customHeight="1">
      <c r="A27" s="268"/>
      <c r="B27" s="482" t="s">
        <v>16</v>
      </c>
      <c r="C27" s="482"/>
      <c r="D27" s="482"/>
    </row>
    <row r="28" spans="1:4" s="385" customFormat="1" ht="13.35" customHeight="1">
      <c r="A28" s="268"/>
      <c r="B28" s="124"/>
      <c r="C28" s="392"/>
      <c r="D28" s="392"/>
    </row>
    <row r="29" spans="1:4" s="385" customFormat="1" ht="13.35" customHeight="1">
      <c r="A29" s="268"/>
      <c r="B29" s="495" t="s">
        <v>17</v>
      </c>
      <c r="C29" s="495"/>
      <c r="D29" s="495"/>
    </row>
    <row r="30" spans="1:4" s="385" customFormat="1" ht="13.35" customHeight="1">
      <c r="A30" s="268"/>
      <c r="B30" s="492" t="s">
        <v>18</v>
      </c>
      <c r="C30" s="492"/>
      <c r="D30" s="492"/>
    </row>
    <row r="31" spans="1:4" s="273" customFormat="1" ht="13.35" customHeight="1">
      <c r="A31" s="120"/>
      <c r="B31" s="127"/>
      <c r="C31" s="391"/>
      <c r="D31" s="391"/>
    </row>
    <row r="32" spans="1:4" s="385" customFormat="1" ht="13.35" customHeight="1">
      <c r="A32" s="268"/>
      <c r="B32" s="506" t="s">
        <v>19</v>
      </c>
      <c r="C32" s="506"/>
      <c r="D32" s="506"/>
    </row>
    <row r="33" spans="1:4" s="385" customFormat="1" ht="13.35" customHeight="1">
      <c r="A33" s="268"/>
      <c r="B33" s="474" t="s">
        <v>596</v>
      </c>
      <c r="C33" s="474"/>
      <c r="D33" s="474"/>
    </row>
    <row r="34" spans="1:4" s="385" customFormat="1" ht="13.35" customHeight="1">
      <c r="A34" s="268"/>
      <c r="B34" s="504"/>
      <c r="C34" s="504"/>
      <c r="D34" s="504"/>
    </row>
    <row r="35" spans="1:4" s="385" customFormat="1" ht="13.35" customHeight="1">
      <c r="A35" s="268"/>
      <c r="B35" s="495" t="s">
        <v>20</v>
      </c>
      <c r="C35" s="495"/>
      <c r="D35" s="495"/>
    </row>
    <row r="36" spans="1:4" s="385" customFormat="1" ht="28.15" customHeight="1">
      <c r="A36" s="268"/>
      <c r="B36" s="482" t="s">
        <v>21</v>
      </c>
      <c r="C36" s="482"/>
      <c r="D36" s="482"/>
    </row>
    <row r="37" spans="1:4" s="385" customFormat="1" ht="13.35" customHeight="1">
      <c r="A37" s="268"/>
      <c r="B37" s="124"/>
      <c r="C37" s="392"/>
      <c r="D37" s="392"/>
    </row>
    <row r="38" spans="1:4" s="385" customFormat="1" ht="13.35" customHeight="1">
      <c r="A38" s="268"/>
      <c r="B38" s="495" t="s">
        <v>22</v>
      </c>
      <c r="C38" s="495"/>
      <c r="D38" s="495"/>
    </row>
    <row r="39" spans="1:4" s="385" customFormat="1" ht="13.35" customHeight="1">
      <c r="A39" s="268"/>
      <c r="B39" s="475" t="s">
        <v>23</v>
      </c>
      <c r="C39" s="475"/>
      <c r="D39" s="475"/>
    </row>
    <row r="40" spans="1:4" s="385" customFormat="1" ht="13.35" customHeight="1">
      <c r="A40" s="268"/>
      <c r="B40" s="389"/>
      <c r="C40" s="389"/>
      <c r="D40" s="389"/>
    </row>
    <row r="41" spans="1:4" s="385" customFormat="1" ht="13.35" customHeight="1">
      <c r="A41" s="268"/>
      <c r="B41" s="495" t="s">
        <v>24</v>
      </c>
      <c r="C41" s="495"/>
      <c r="D41" s="495"/>
    </row>
    <row r="42" spans="1:4" s="385" customFormat="1" ht="13.35" customHeight="1">
      <c r="A42" s="268"/>
      <c r="B42" s="389" t="s">
        <v>25</v>
      </c>
      <c r="C42" s="389"/>
      <c r="D42" s="389"/>
    </row>
    <row r="43" spans="1:4" s="385" customFormat="1" ht="13.35" customHeight="1">
      <c r="A43" s="268"/>
      <c r="B43" s="475"/>
      <c r="C43" s="475"/>
      <c r="D43" s="475"/>
    </row>
    <row r="44" spans="1:4" s="385" customFormat="1" ht="13.35" customHeight="1">
      <c r="A44" s="268"/>
      <c r="B44" s="495" t="s">
        <v>26</v>
      </c>
      <c r="C44" s="495"/>
      <c r="D44" s="495"/>
    </row>
    <row r="45" spans="1:4" s="385" customFormat="1" ht="28.15" customHeight="1">
      <c r="A45" s="268"/>
      <c r="B45" s="474" t="s">
        <v>27</v>
      </c>
      <c r="C45" s="474"/>
      <c r="D45" s="474"/>
    </row>
    <row r="46" spans="1:4" s="385" customFormat="1" ht="13.35" customHeight="1">
      <c r="A46" s="268"/>
      <c r="B46" s="492"/>
      <c r="C46" s="492"/>
      <c r="D46" s="492"/>
    </row>
    <row r="47" spans="1:4" s="385" customFormat="1" ht="13.35" customHeight="1">
      <c r="A47" s="268"/>
      <c r="B47" s="495" t="s">
        <v>28</v>
      </c>
      <c r="C47" s="495"/>
      <c r="D47" s="495"/>
    </row>
    <row r="48" spans="1:4" s="385" customFormat="1" ht="13.35" customHeight="1">
      <c r="A48" s="268"/>
      <c r="B48" s="474" t="s">
        <v>29</v>
      </c>
      <c r="C48" s="474"/>
      <c r="D48" s="474"/>
    </row>
    <row r="49" spans="1:4" s="273" customFormat="1" ht="13.35" customHeight="1">
      <c r="A49" s="120"/>
      <c r="B49" s="479"/>
      <c r="C49" s="479"/>
      <c r="D49" s="479"/>
    </row>
    <row r="50" spans="1:4" s="385" customFormat="1" ht="13.35" customHeight="1">
      <c r="A50" s="268"/>
      <c r="B50" s="495" t="s">
        <v>30</v>
      </c>
      <c r="C50" s="495"/>
      <c r="D50" s="495"/>
    </row>
    <row r="51" spans="1:4" s="390" customFormat="1" ht="28.15" customHeight="1">
      <c r="A51" s="269"/>
      <c r="B51" s="474" t="s">
        <v>31</v>
      </c>
      <c r="C51" s="474"/>
      <c r="D51" s="474"/>
    </row>
    <row r="52" spans="1:4" s="385" customFormat="1" ht="13.35" customHeight="1">
      <c r="A52" s="268"/>
      <c r="B52" s="492"/>
      <c r="C52" s="492"/>
      <c r="D52" s="492"/>
    </row>
    <row r="53" spans="1:4" s="385" customFormat="1" ht="13.35" customHeight="1">
      <c r="A53" s="268"/>
      <c r="B53" s="495" t="s">
        <v>32</v>
      </c>
      <c r="C53" s="495"/>
      <c r="D53" s="495"/>
    </row>
    <row r="54" spans="1:4" s="385" customFormat="1" ht="13.35" customHeight="1">
      <c r="A54" s="268"/>
      <c r="B54" s="492" t="s">
        <v>33</v>
      </c>
      <c r="C54" s="492"/>
      <c r="D54" s="492"/>
    </row>
    <row r="55" spans="1:4" s="385" customFormat="1" ht="13.35" customHeight="1">
      <c r="A55" s="268"/>
      <c r="B55" s="492"/>
      <c r="C55" s="492"/>
      <c r="D55" s="492"/>
    </row>
    <row r="56" spans="1:4" s="385" customFormat="1" ht="13.35" customHeight="1">
      <c r="A56" s="268"/>
      <c r="B56" s="495" t="s">
        <v>34</v>
      </c>
      <c r="C56" s="495"/>
      <c r="D56" s="495"/>
    </row>
    <row r="57" spans="1:4" s="385" customFormat="1" ht="28.15" customHeight="1">
      <c r="A57" s="268"/>
      <c r="B57" s="474" t="s">
        <v>35</v>
      </c>
      <c r="C57" s="474"/>
      <c r="D57" s="474"/>
    </row>
    <row r="58" spans="1:4" s="385" customFormat="1" ht="13.35" customHeight="1">
      <c r="A58" s="268"/>
      <c r="B58" s="124"/>
    </row>
    <row r="59" spans="1:4" s="385" customFormat="1" ht="13.35" customHeight="1">
      <c r="A59" s="268"/>
      <c r="B59" s="495" t="s">
        <v>36</v>
      </c>
      <c r="C59" s="495"/>
      <c r="D59" s="495"/>
    </row>
    <row r="60" spans="1:4" s="385" customFormat="1" ht="13.35" customHeight="1">
      <c r="A60" s="268"/>
      <c r="B60" s="474" t="s">
        <v>37</v>
      </c>
      <c r="C60" s="474"/>
      <c r="D60" s="474"/>
    </row>
    <row r="61" spans="1:4" s="385" customFormat="1" ht="13.35" customHeight="1">
      <c r="A61" s="268"/>
      <c r="B61" s="492"/>
      <c r="C61" s="492"/>
      <c r="D61" s="492"/>
    </row>
    <row r="62" spans="1:4" s="385" customFormat="1" ht="13.35" customHeight="1">
      <c r="A62" s="268"/>
      <c r="B62" s="493" t="s">
        <v>38</v>
      </c>
      <c r="C62" s="493"/>
      <c r="D62" s="493"/>
    </row>
    <row r="63" spans="1:4" s="385" customFormat="1" ht="13.35" customHeight="1">
      <c r="A63" s="268"/>
      <c r="B63" s="474" t="s">
        <v>37</v>
      </c>
      <c r="C63" s="474"/>
      <c r="D63" s="474"/>
    </row>
    <row r="64" spans="1:4" s="273" customFormat="1" ht="13.35" customHeight="1">
      <c r="A64" s="120"/>
      <c r="B64" s="183"/>
      <c r="C64" s="386"/>
      <c r="D64" s="386"/>
    </row>
    <row r="65" spans="1:4" s="273" customFormat="1" ht="13.35" customHeight="1">
      <c r="A65" s="120"/>
      <c r="B65" s="480" t="s">
        <v>39</v>
      </c>
      <c r="C65" s="480"/>
      <c r="D65" s="480"/>
    </row>
    <row r="66" spans="1:4" s="273" customFormat="1" ht="26.85" customHeight="1">
      <c r="A66" s="120"/>
      <c r="B66" s="494" t="s">
        <v>40</v>
      </c>
      <c r="C66" s="494"/>
      <c r="D66" s="494"/>
    </row>
    <row r="67" spans="1:4" s="273" customFormat="1" ht="13.35" customHeight="1">
      <c r="A67" s="120"/>
      <c r="B67" s="183"/>
      <c r="C67" s="386"/>
      <c r="D67" s="386"/>
    </row>
    <row r="68" spans="1:4" s="385" customFormat="1" ht="13.35" customHeight="1">
      <c r="A68" s="268"/>
      <c r="B68" s="495" t="s">
        <v>41</v>
      </c>
      <c r="C68" s="495"/>
      <c r="D68" s="495"/>
    </row>
    <row r="69" spans="1:4" s="390" customFormat="1" ht="28.15" customHeight="1">
      <c r="A69" s="269"/>
      <c r="B69" s="474" t="s">
        <v>597</v>
      </c>
      <c r="C69" s="474"/>
      <c r="D69" s="474"/>
    </row>
    <row r="70" spans="1:4" s="385" customFormat="1" ht="13.35" customHeight="1">
      <c r="A70" s="268"/>
      <c r="B70" s="270"/>
      <c r="C70" s="390"/>
      <c r="D70" s="390"/>
    </row>
    <row r="71" spans="1:4" s="385" customFormat="1" ht="13.35" customHeight="1">
      <c r="A71" s="268"/>
      <c r="B71" s="495" t="s">
        <v>42</v>
      </c>
      <c r="C71" s="495"/>
      <c r="D71" s="495"/>
    </row>
    <row r="72" spans="1:4" s="385" customFormat="1" ht="13.35" customHeight="1">
      <c r="A72" s="268"/>
      <c r="B72" s="474" t="s">
        <v>37</v>
      </c>
      <c r="C72" s="474"/>
      <c r="D72" s="474"/>
    </row>
    <row r="73" spans="1:4" s="385" customFormat="1" ht="13.35" customHeight="1">
      <c r="A73" s="268"/>
      <c r="B73" s="126"/>
      <c r="C73" s="388"/>
      <c r="D73" s="388"/>
    </row>
    <row r="74" spans="1:4" s="385" customFormat="1" ht="13.35" customHeight="1">
      <c r="A74" s="268"/>
      <c r="B74" s="496" t="s">
        <v>43</v>
      </c>
      <c r="C74" s="496"/>
      <c r="D74" s="496"/>
    </row>
    <row r="75" spans="1:4" s="385" customFormat="1" ht="13.35" customHeight="1">
      <c r="A75" s="268"/>
      <c r="B75" s="474" t="s">
        <v>44</v>
      </c>
      <c r="C75" s="474"/>
      <c r="D75" s="474"/>
    </row>
    <row r="76" spans="1:4" s="273" customFormat="1" ht="13.35" customHeight="1">
      <c r="A76" s="120"/>
      <c r="B76" s="127"/>
    </row>
    <row r="77" spans="1:4" s="273" customFormat="1" ht="13.35" customHeight="1">
      <c r="B77" s="127"/>
    </row>
    <row r="78" spans="1:4" s="273" customFormat="1" ht="21" customHeight="1">
      <c r="A78" s="123"/>
      <c r="B78" s="497" t="s">
        <v>45</v>
      </c>
      <c r="C78" s="497"/>
      <c r="D78" s="497"/>
    </row>
    <row r="79" spans="1:4" s="273" customFormat="1" ht="13.35" customHeight="1">
      <c r="A79" s="123"/>
      <c r="B79" s="127"/>
    </row>
    <row r="80" spans="1:4" s="271" customFormat="1" ht="26.85" customHeight="1">
      <c r="A80" s="190"/>
      <c r="B80" s="498" t="s">
        <v>598</v>
      </c>
      <c r="C80" s="499"/>
      <c r="D80" s="499"/>
    </row>
    <row r="81" spans="1:4 16383:16383" s="385" customFormat="1" ht="13.35" customHeight="1">
      <c r="A81" s="190"/>
      <c r="B81" s="126"/>
      <c r="C81" s="390"/>
      <c r="D81" s="390"/>
    </row>
    <row r="82" spans="1:4 16383:16383" s="385" customFormat="1" ht="13.35" customHeight="1">
      <c r="A82" s="190"/>
      <c r="B82" s="493" t="s">
        <v>46</v>
      </c>
      <c r="C82" s="493"/>
      <c r="D82" s="493"/>
    </row>
    <row r="83" spans="1:4 16383:16383" s="385" customFormat="1" ht="15.75" customHeight="1">
      <c r="A83" s="190"/>
      <c r="B83" s="126" t="s">
        <v>47</v>
      </c>
      <c r="C83" s="474" t="s">
        <v>48</v>
      </c>
      <c r="D83" s="474"/>
    </row>
    <row r="84" spans="1:4 16383:16383" s="385" customFormat="1" ht="29.25" customHeight="1">
      <c r="A84" s="190"/>
      <c r="B84" s="126" t="s">
        <v>47</v>
      </c>
      <c r="C84" s="482" t="s">
        <v>49</v>
      </c>
      <c r="D84" s="482"/>
    </row>
    <row r="85" spans="1:4 16383:16383" s="385" customFormat="1" ht="13.9" customHeight="1">
      <c r="A85" s="190"/>
      <c r="B85" s="126"/>
      <c r="C85" s="390"/>
      <c r="D85" s="390"/>
    </row>
    <row r="86" spans="1:4 16383:16383" s="385" customFormat="1" ht="13.9" customHeight="1">
      <c r="A86" s="190"/>
      <c r="B86" s="496" t="s">
        <v>50</v>
      </c>
      <c r="C86" s="496"/>
      <c r="D86" s="496"/>
      <c r="XFC86" s="385">
        <v>0</v>
      </c>
    </row>
    <row r="87" spans="1:4 16383:16383" s="385" customFormat="1" ht="13.9" customHeight="1">
      <c r="A87" s="190"/>
      <c r="B87" s="474" t="s">
        <v>51</v>
      </c>
      <c r="C87" s="474"/>
      <c r="D87" s="474"/>
    </row>
    <row r="88" spans="1:4 16383:16383" s="385" customFormat="1" ht="28.15" customHeight="1">
      <c r="A88" s="190"/>
      <c r="B88" s="124" t="s">
        <v>47</v>
      </c>
      <c r="C88" s="500" t="s">
        <v>52</v>
      </c>
      <c r="D88" s="474"/>
    </row>
    <row r="89" spans="1:4 16383:16383" s="273" customFormat="1" ht="26.85" customHeight="1">
      <c r="A89" s="123"/>
      <c r="B89" s="124" t="s">
        <v>47</v>
      </c>
      <c r="C89" s="474" t="s">
        <v>53</v>
      </c>
      <c r="D89" s="474"/>
    </row>
    <row r="90" spans="1:4 16383:16383" s="273" customFormat="1" ht="15.75" customHeight="1">
      <c r="A90" s="123"/>
      <c r="B90" s="124" t="s">
        <v>47</v>
      </c>
      <c r="C90" s="474" t="s">
        <v>54</v>
      </c>
      <c r="D90" s="474"/>
    </row>
    <row r="91" spans="1:4 16383:16383" s="390" customFormat="1" ht="55.9" customHeight="1">
      <c r="A91" s="125"/>
      <c r="B91" s="126" t="s">
        <v>47</v>
      </c>
      <c r="C91" s="474" t="s">
        <v>55</v>
      </c>
      <c r="D91" s="474"/>
    </row>
    <row r="92" spans="1:4 16383:16383" s="273" customFormat="1" ht="13.35" customHeight="1">
      <c r="A92" s="123"/>
      <c r="B92" s="124" t="s">
        <v>47</v>
      </c>
      <c r="C92" s="475" t="s">
        <v>56</v>
      </c>
      <c r="D92" s="475"/>
    </row>
    <row r="93" spans="1:4 16383:16383" s="273" customFormat="1" ht="13.35" customHeight="1">
      <c r="A93" s="123"/>
      <c r="B93" s="124" t="s">
        <v>47</v>
      </c>
      <c r="C93" s="475" t="s">
        <v>57</v>
      </c>
      <c r="D93" s="475"/>
    </row>
    <row r="94" spans="1:4 16383:16383" s="273" customFormat="1" ht="13.35" customHeight="1">
      <c r="A94" s="123"/>
      <c r="B94" s="124" t="s">
        <v>47</v>
      </c>
      <c r="C94" s="475" t="s">
        <v>58</v>
      </c>
      <c r="D94" s="475"/>
    </row>
    <row r="95" spans="1:4 16383:16383" s="390" customFormat="1" ht="26.85" customHeight="1">
      <c r="A95" s="125"/>
      <c r="B95" s="126" t="s">
        <v>47</v>
      </c>
      <c r="C95" s="474" t="s">
        <v>59</v>
      </c>
      <c r="D95" s="474"/>
    </row>
    <row r="96" spans="1:4 16383:16383" s="273" customFormat="1" ht="13.35" customHeight="1">
      <c r="A96" s="123"/>
      <c r="B96" s="124" t="s">
        <v>47</v>
      </c>
      <c r="C96" s="475" t="s">
        <v>60</v>
      </c>
      <c r="D96" s="475"/>
    </row>
    <row r="97" spans="1:4" s="273" customFormat="1" ht="13.35" customHeight="1">
      <c r="A97" s="123"/>
      <c r="B97" s="124" t="s">
        <v>47</v>
      </c>
      <c r="C97" s="475" t="s">
        <v>61</v>
      </c>
      <c r="D97" s="475"/>
    </row>
    <row r="98" spans="1:4" s="273" customFormat="1" ht="13.35" customHeight="1">
      <c r="A98" s="123"/>
      <c r="B98" s="124"/>
      <c r="C98" s="386"/>
      <c r="D98" s="386"/>
    </row>
    <row r="99" spans="1:4" s="273" customFormat="1" ht="13.35" customHeight="1">
      <c r="A99" s="123"/>
      <c r="B99" s="489" t="s">
        <v>62</v>
      </c>
      <c r="C99" s="489"/>
      <c r="D99" s="489"/>
    </row>
    <row r="100" spans="1:4" s="385" customFormat="1" ht="25.5" customHeight="1">
      <c r="A100" s="190"/>
      <c r="B100" s="482" t="s">
        <v>63</v>
      </c>
      <c r="C100" s="482"/>
      <c r="D100" s="482"/>
    </row>
    <row r="101" spans="1:4" s="273" customFormat="1" ht="13.35" customHeight="1">
      <c r="A101" s="123"/>
      <c r="B101" s="127"/>
      <c r="C101" s="389"/>
      <c r="D101" s="389"/>
    </row>
    <row r="102" spans="1:4" s="273" customFormat="1" ht="13.35" customHeight="1">
      <c r="A102" s="123"/>
      <c r="B102" s="481" t="s">
        <v>64</v>
      </c>
      <c r="C102" s="481"/>
      <c r="D102" s="481"/>
    </row>
    <row r="103" spans="1:4" s="273" customFormat="1" ht="26.85" customHeight="1">
      <c r="A103" s="123"/>
      <c r="B103" s="477" t="s">
        <v>65</v>
      </c>
      <c r="C103" s="477"/>
      <c r="D103" s="477"/>
    </row>
    <row r="104" spans="1:4" s="273" customFormat="1" ht="13.35" customHeight="1">
      <c r="A104" s="123"/>
      <c r="B104" s="386"/>
      <c r="C104" s="386"/>
      <c r="D104" s="386"/>
    </row>
    <row r="105" spans="1:4" s="273" customFormat="1" ht="13.35" customHeight="1">
      <c r="A105" s="123"/>
      <c r="B105" s="481" t="s">
        <v>66</v>
      </c>
      <c r="C105" s="481"/>
      <c r="D105" s="481"/>
    </row>
    <row r="106" spans="1:4" s="273" customFormat="1" ht="13.35" customHeight="1">
      <c r="A106" s="123"/>
      <c r="B106" s="477" t="s">
        <v>67</v>
      </c>
      <c r="C106" s="477"/>
      <c r="D106" s="477"/>
    </row>
    <row r="107" spans="1:4" s="273" customFormat="1" ht="13.35" customHeight="1">
      <c r="A107" s="123"/>
      <c r="B107" s="127"/>
      <c r="C107" s="389"/>
      <c r="D107" s="389"/>
    </row>
    <row r="108" spans="1:4" s="273" customFormat="1" ht="13.35" customHeight="1">
      <c r="A108" s="123"/>
      <c r="B108" s="481" t="s">
        <v>68</v>
      </c>
      <c r="C108" s="481"/>
      <c r="D108" s="481"/>
    </row>
    <row r="109" spans="1:4" s="273" customFormat="1" ht="26.85" customHeight="1">
      <c r="A109" s="123"/>
      <c r="B109" s="477" t="s">
        <v>599</v>
      </c>
      <c r="C109" s="477"/>
      <c r="D109" s="477"/>
    </row>
    <row r="110" spans="1:4" s="273" customFormat="1" ht="13.35" customHeight="1">
      <c r="A110" s="123"/>
      <c r="B110" s="127"/>
      <c r="C110" s="389"/>
      <c r="D110" s="389"/>
    </row>
    <row r="111" spans="1:4" s="273" customFormat="1" ht="13.35" customHeight="1">
      <c r="A111" s="123"/>
      <c r="B111" s="481" t="s">
        <v>69</v>
      </c>
      <c r="C111" s="481"/>
      <c r="D111" s="481"/>
    </row>
    <row r="112" spans="1:4" s="273" customFormat="1" ht="13.35" customHeight="1">
      <c r="A112" s="123"/>
      <c r="B112" s="479" t="s">
        <v>70</v>
      </c>
      <c r="C112" s="479"/>
      <c r="D112" s="479"/>
    </row>
    <row r="113" spans="1:4" s="273" customFormat="1" ht="13.35" customHeight="1">
      <c r="A113" s="123"/>
      <c r="B113" s="127"/>
      <c r="C113" s="389"/>
      <c r="D113" s="389"/>
    </row>
    <row r="114" spans="1:4" s="273" customFormat="1" ht="13.35" customHeight="1">
      <c r="A114" s="123"/>
      <c r="B114" s="481" t="s">
        <v>71</v>
      </c>
      <c r="C114" s="481"/>
      <c r="D114" s="481"/>
    </row>
    <row r="115" spans="1:4" s="273" customFormat="1" ht="67.150000000000006" customHeight="1">
      <c r="A115" s="123"/>
      <c r="B115" s="477" t="s">
        <v>72</v>
      </c>
      <c r="C115" s="477"/>
      <c r="D115" s="477"/>
    </row>
    <row r="116" spans="1:4" s="273" customFormat="1" ht="13.35" customHeight="1">
      <c r="A116" s="123"/>
      <c r="B116" s="127"/>
      <c r="C116" s="389"/>
      <c r="D116" s="389"/>
    </row>
    <row r="117" spans="1:4" s="273" customFormat="1" ht="13.35" customHeight="1">
      <c r="A117" s="123"/>
      <c r="B117" s="481" t="s">
        <v>73</v>
      </c>
      <c r="C117" s="481"/>
      <c r="D117" s="481"/>
    </row>
    <row r="118" spans="1:4" s="273" customFormat="1" ht="38.25" customHeight="1">
      <c r="A118" s="123"/>
      <c r="B118" s="477" t="s">
        <v>74</v>
      </c>
      <c r="C118" s="477"/>
      <c r="D118" s="477"/>
    </row>
    <row r="119" spans="1:4" s="273" customFormat="1" ht="13.35" customHeight="1">
      <c r="A119" s="123"/>
      <c r="B119" s="127"/>
      <c r="C119" s="389"/>
      <c r="D119" s="389"/>
    </row>
    <row r="120" spans="1:4" s="273" customFormat="1" ht="13.35" customHeight="1">
      <c r="A120" s="123"/>
      <c r="B120" s="481" t="s">
        <v>75</v>
      </c>
      <c r="C120" s="481"/>
      <c r="D120" s="481"/>
    </row>
    <row r="121" spans="1:4" s="273" customFormat="1" ht="13.35" customHeight="1">
      <c r="A121" s="123"/>
      <c r="B121" s="479" t="s">
        <v>76</v>
      </c>
      <c r="C121" s="479"/>
      <c r="D121" s="479"/>
    </row>
    <row r="122" spans="1:4" s="273" customFormat="1" ht="26.85" customHeight="1">
      <c r="A122" s="123"/>
      <c r="B122" s="476" t="s">
        <v>77</v>
      </c>
      <c r="C122" s="477"/>
      <c r="D122" s="477"/>
    </row>
    <row r="123" spans="1:4" s="273" customFormat="1" ht="26.85" customHeight="1">
      <c r="A123" s="123"/>
      <c r="B123" s="476" t="s">
        <v>78</v>
      </c>
      <c r="C123" s="477"/>
      <c r="D123" s="477"/>
    </row>
    <row r="124" spans="1:4" s="273" customFormat="1" ht="13.35" customHeight="1">
      <c r="A124" s="123"/>
      <c r="B124" s="387"/>
      <c r="C124" s="386"/>
      <c r="D124" s="386"/>
    </row>
    <row r="125" spans="1:4" s="273" customFormat="1" ht="13.35" customHeight="1">
      <c r="A125" s="123"/>
      <c r="B125" s="480" t="s">
        <v>79</v>
      </c>
      <c r="C125" s="480"/>
      <c r="D125" s="480"/>
    </row>
    <row r="126" spans="1:4" s="273" customFormat="1" ht="13.35" customHeight="1">
      <c r="A126" s="123"/>
      <c r="B126" s="479" t="s">
        <v>80</v>
      </c>
      <c r="C126" s="479"/>
      <c r="D126" s="479"/>
    </row>
    <row r="127" spans="1:4" s="273" customFormat="1" ht="13.35" customHeight="1">
      <c r="A127" s="123"/>
      <c r="B127" s="127"/>
      <c r="C127" s="389"/>
      <c r="D127" s="389"/>
    </row>
    <row r="128" spans="1:4" s="273" customFormat="1" ht="13.35" customHeight="1">
      <c r="A128" s="123"/>
      <c r="B128" s="481" t="s">
        <v>81</v>
      </c>
      <c r="C128" s="481"/>
      <c r="D128" s="481"/>
    </row>
    <row r="129" spans="1:4" s="273" customFormat="1" ht="26.85" customHeight="1">
      <c r="A129" s="123"/>
      <c r="B129" s="477" t="s">
        <v>82</v>
      </c>
      <c r="C129" s="477"/>
      <c r="D129" s="477"/>
    </row>
    <row r="130" spans="1:4" s="273" customFormat="1" ht="13.35" customHeight="1">
      <c r="A130" s="123"/>
      <c r="B130" s="127"/>
      <c r="C130" s="389"/>
      <c r="D130" s="389"/>
    </row>
    <row r="131" spans="1:4" s="273" customFormat="1" ht="13.35" customHeight="1">
      <c r="A131" s="123"/>
      <c r="B131" s="481" t="s">
        <v>83</v>
      </c>
      <c r="C131" s="481"/>
      <c r="D131" s="481"/>
    </row>
    <row r="132" spans="1:4" s="273" customFormat="1" ht="26.85" customHeight="1">
      <c r="A132" s="123"/>
      <c r="B132" s="477" t="s">
        <v>84</v>
      </c>
      <c r="C132" s="479"/>
      <c r="D132" s="479"/>
    </row>
    <row r="133" spans="1:4" s="273" customFormat="1" ht="13.35" customHeight="1">
      <c r="A133" s="123"/>
      <c r="B133" s="476" t="s">
        <v>85</v>
      </c>
      <c r="C133" s="477"/>
      <c r="D133" s="477"/>
    </row>
    <row r="134" spans="1:4" s="273" customFormat="1" ht="13.35" customHeight="1">
      <c r="A134" s="123"/>
      <c r="B134" s="478" t="s">
        <v>86</v>
      </c>
      <c r="C134" s="477"/>
      <c r="D134" s="477"/>
    </row>
    <row r="135" spans="1:4" s="273" customFormat="1" ht="13.35" customHeight="1">
      <c r="A135" s="123"/>
      <c r="B135" s="127"/>
      <c r="C135" s="389"/>
      <c r="D135" s="389"/>
    </row>
    <row r="136" spans="1:4" s="273" customFormat="1" ht="13.35" customHeight="1">
      <c r="A136" s="123"/>
      <c r="B136" s="481" t="s">
        <v>87</v>
      </c>
      <c r="C136" s="481"/>
      <c r="D136" s="481"/>
    </row>
    <row r="137" spans="1:4" s="273" customFormat="1" ht="93" customHeight="1">
      <c r="A137" s="123"/>
      <c r="B137" s="477" t="s">
        <v>88</v>
      </c>
      <c r="C137" s="477"/>
      <c r="D137" s="477"/>
    </row>
    <row r="138" spans="1:4" s="273" customFormat="1" ht="13.35" customHeight="1">
      <c r="A138" s="123"/>
      <c r="B138" s="127"/>
      <c r="C138" s="389"/>
      <c r="D138" s="389"/>
    </row>
    <row r="139" spans="1:4" s="273" customFormat="1" ht="13.35" customHeight="1">
      <c r="A139" s="123"/>
      <c r="B139" s="481" t="s">
        <v>89</v>
      </c>
      <c r="C139" s="481"/>
      <c r="D139" s="481"/>
    </row>
    <row r="140" spans="1:4" s="273" customFormat="1" ht="27.75" customHeight="1">
      <c r="A140" s="123"/>
      <c r="B140" s="482" t="s">
        <v>90</v>
      </c>
      <c r="C140" s="482"/>
      <c r="D140" s="482"/>
    </row>
    <row r="141" spans="1:4" s="273" customFormat="1" ht="12.75">
      <c r="A141" s="123"/>
      <c r="B141" s="127"/>
      <c r="C141" s="389"/>
      <c r="D141" s="389"/>
    </row>
    <row r="142" spans="1:4" s="273" customFormat="1" ht="12.75">
      <c r="A142" s="123"/>
      <c r="B142" s="481" t="s">
        <v>600</v>
      </c>
      <c r="C142" s="481"/>
      <c r="D142" s="481"/>
    </row>
    <row r="143" spans="1:4" s="273" customFormat="1" ht="40.15" customHeight="1">
      <c r="A143" s="123"/>
      <c r="B143" s="477" t="s">
        <v>91</v>
      </c>
      <c r="C143" s="477"/>
      <c r="D143" s="477"/>
    </row>
    <row r="144" spans="1:4" s="273" customFormat="1" ht="13.35" customHeight="1">
      <c r="A144" s="123"/>
      <c r="B144" s="127"/>
      <c r="C144" s="389"/>
      <c r="D144" s="389"/>
    </row>
    <row r="145" spans="1:4" s="273" customFormat="1" ht="13.35" customHeight="1">
      <c r="A145" s="123"/>
      <c r="B145" s="481" t="s">
        <v>92</v>
      </c>
      <c r="C145" s="481"/>
      <c r="D145" s="481"/>
    </row>
    <row r="146" spans="1:4" s="273" customFormat="1" ht="26.85" customHeight="1">
      <c r="A146" s="123"/>
      <c r="B146" s="477" t="s">
        <v>93</v>
      </c>
      <c r="C146" s="477"/>
      <c r="D146" s="477"/>
    </row>
    <row r="147" spans="1:4" s="273" customFormat="1" ht="13.35" customHeight="1">
      <c r="A147" s="123"/>
      <c r="B147" s="127"/>
      <c r="C147" s="389"/>
      <c r="D147" s="389"/>
    </row>
    <row r="148" spans="1:4" s="273" customFormat="1" ht="13.35" customHeight="1">
      <c r="A148" s="123"/>
      <c r="B148" s="481" t="s">
        <v>94</v>
      </c>
      <c r="C148" s="481"/>
      <c r="D148" s="481"/>
    </row>
    <row r="149" spans="1:4" s="273" customFormat="1" ht="26.85" customHeight="1">
      <c r="A149" s="123"/>
      <c r="B149" s="477" t="s">
        <v>95</v>
      </c>
      <c r="C149" s="477"/>
      <c r="D149" s="477"/>
    </row>
    <row r="150" spans="1:4" s="273" customFormat="1" ht="13.35" customHeight="1">
      <c r="A150" s="123"/>
      <c r="B150" s="124"/>
      <c r="C150" s="386"/>
      <c r="D150" s="386"/>
    </row>
    <row r="151" spans="1:4" s="273" customFormat="1" ht="13.35" customHeight="1">
      <c r="B151" s="127"/>
    </row>
    <row r="152" spans="1:4" s="273" customFormat="1" ht="15.75">
      <c r="A152" s="128"/>
      <c r="B152" s="491" t="s">
        <v>96</v>
      </c>
      <c r="C152" s="491"/>
      <c r="D152" s="491"/>
    </row>
    <row r="153" spans="1:4" s="273" customFormat="1" ht="13.35" customHeight="1">
      <c r="A153" s="128"/>
      <c r="B153" s="182"/>
      <c r="C153" s="129"/>
      <c r="D153" s="129"/>
    </row>
    <row r="154" spans="1:4" s="122" customFormat="1" ht="42" customHeight="1">
      <c r="A154" s="128"/>
      <c r="B154" s="486" t="s">
        <v>601</v>
      </c>
      <c r="C154" s="487"/>
      <c r="D154" s="487"/>
    </row>
    <row r="155" spans="1:4" s="122" customFormat="1" ht="13.35" customHeight="1">
      <c r="A155" s="128"/>
      <c r="B155" s="486"/>
      <c r="C155" s="486"/>
      <c r="D155" s="486"/>
    </row>
    <row r="156" spans="1:4" s="273" customFormat="1" ht="30" customHeight="1">
      <c r="A156" s="128"/>
      <c r="B156" s="482" t="s">
        <v>97</v>
      </c>
      <c r="C156" s="482"/>
      <c r="D156" s="482"/>
    </row>
    <row r="157" spans="1:4" s="273" customFormat="1" ht="26.85" customHeight="1">
      <c r="A157" s="128"/>
      <c r="B157" s="482" t="s">
        <v>98</v>
      </c>
      <c r="C157" s="482"/>
      <c r="D157" s="482"/>
    </row>
    <row r="158" spans="1:4" s="273" customFormat="1" ht="26.85" customHeight="1">
      <c r="A158" s="128"/>
      <c r="B158" s="474" t="s">
        <v>99</v>
      </c>
      <c r="C158" s="474"/>
      <c r="D158" s="474"/>
    </row>
    <row r="159" spans="1:4" s="273" customFormat="1" ht="13.35" customHeight="1">
      <c r="A159" s="128"/>
      <c r="B159" s="127"/>
    </row>
    <row r="160" spans="1:4" s="273" customFormat="1" ht="13.35" customHeight="1">
      <c r="A160" s="128"/>
      <c r="B160" s="489" t="s">
        <v>100</v>
      </c>
      <c r="C160" s="489"/>
      <c r="D160" s="489"/>
    </row>
    <row r="161" spans="1:4" s="273" customFormat="1" ht="49.5" customHeight="1">
      <c r="A161" s="128"/>
      <c r="B161" s="474" t="s">
        <v>602</v>
      </c>
      <c r="C161" s="474"/>
      <c r="D161" s="474"/>
    </row>
    <row r="162" spans="1:4" s="273" customFormat="1" ht="13.35" customHeight="1">
      <c r="A162" s="128"/>
      <c r="B162" s="127"/>
      <c r="C162" s="130"/>
    </row>
    <row r="163" spans="1:4" s="273" customFormat="1" ht="13.35" customHeight="1">
      <c r="A163" s="128"/>
      <c r="B163" s="481" t="s">
        <v>101</v>
      </c>
      <c r="C163" s="481"/>
      <c r="D163" s="481"/>
    </row>
    <row r="164" spans="1:4" s="273" customFormat="1" ht="26.25" customHeight="1">
      <c r="A164" s="128"/>
      <c r="B164" s="477" t="s">
        <v>102</v>
      </c>
      <c r="C164" s="477"/>
      <c r="D164" s="477"/>
    </row>
    <row r="165" spans="1:4" s="273" customFormat="1" ht="39.75" customHeight="1">
      <c r="A165" s="128"/>
      <c r="B165" s="478" t="s">
        <v>103</v>
      </c>
      <c r="C165" s="480"/>
      <c r="D165" s="480"/>
    </row>
    <row r="166" spans="1:4" s="273" customFormat="1" ht="39.75" customHeight="1">
      <c r="A166" s="128"/>
      <c r="B166" s="476" t="s">
        <v>104</v>
      </c>
      <c r="C166" s="477"/>
      <c r="D166" s="477"/>
    </row>
    <row r="167" spans="1:4" s="273" customFormat="1" ht="26.85" customHeight="1">
      <c r="A167" s="128"/>
      <c r="B167" s="476" t="s">
        <v>105</v>
      </c>
      <c r="C167" s="477"/>
      <c r="D167" s="477"/>
    </row>
    <row r="168" spans="1:4" s="273" customFormat="1" ht="40.15" customHeight="1">
      <c r="A168" s="128"/>
      <c r="B168" s="476" t="s">
        <v>106</v>
      </c>
      <c r="C168" s="476"/>
      <c r="D168" s="476"/>
    </row>
    <row r="169" spans="1:4" s="273" customFormat="1" ht="26.85" customHeight="1">
      <c r="A169" s="128"/>
      <c r="B169" s="478" t="s">
        <v>107</v>
      </c>
      <c r="C169" s="478"/>
      <c r="D169" s="478"/>
    </row>
    <row r="170" spans="1:4" s="273" customFormat="1" ht="13.35" customHeight="1">
      <c r="A170" s="128"/>
      <c r="B170" s="387"/>
      <c r="C170" s="386"/>
      <c r="D170" s="386"/>
    </row>
    <row r="171" spans="1:4" s="273" customFormat="1" ht="13.35" customHeight="1">
      <c r="B171" s="127"/>
      <c r="C171" s="130"/>
    </row>
    <row r="172" spans="1:4" s="273" customFormat="1" ht="15.75">
      <c r="A172" s="131"/>
      <c r="B172" s="490" t="s">
        <v>108</v>
      </c>
      <c r="C172" s="490"/>
      <c r="D172" s="490"/>
    </row>
    <row r="173" spans="1:4" s="273" customFormat="1" ht="13.35" customHeight="1">
      <c r="A173" s="131"/>
      <c r="B173" s="127"/>
      <c r="C173" s="130"/>
    </row>
    <row r="174" spans="1:4" s="122" customFormat="1" ht="26.85" customHeight="1">
      <c r="A174" s="132"/>
      <c r="B174" s="486" t="s">
        <v>603</v>
      </c>
      <c r="C174" s="487"/>
      <c r="D174" s="487"/>
    </row>
    <row r="175" spans="1:4" s="273" customFormat="1" ht="13.35" customHeight="1">
      <c r="A175" s="132"/>
      <c r="B175" s="127"/>
      <c r="C175" s="188"/>
      <c r="D175" s="188"/>
    </row>
    <row r="176" spans="1:4" s="386" customFormat="1" ht="55.9" customHeight="1">
      <c r="A176" s="132"/>
      <c r="B176" s="482" t="s">
        <v>109</v>
      </c>
      <c r="C176" s="482"/>
      <c r="D176" s="482"/>
    </row>
    <row r="177" spans="1:4" s="273" customFormat="1" ht="13.35" customHeight="1">
      <c r="A177" s="131"/>
      <c r="B177" s="127"/>
      <c r="C177" s="130"/>
    </row>
    <row r="178" spans="1:4" s="273" customFormat="1" ht="13.35" customHeight="1">
      <c r="B178" s="127"/>
      <c r="C178" s="130"/>
    </row>
    <row r="179" spans="1:4" s="273" customFormat="1" ht="15.75">
      <c r="A179" s="133"/>
      <c r="B179" s="488" t="s">
        <v>110</v>
      </c>
      <c r="C179" s="488"/>
      <c r="D179" s="488"/>
    </row>
    <row r="180" spans="1:4" s="273" customFormat="1" ht="13.35" customHeight="1">
      <c r="A180" s="133"/>
      <c r="B180" s="181"/>
      <c r="C180" s="130"/>
    </row>
    <row r="181" spans="1:4" s="273" customFormat="1" ht="26.85" customHeight="1">
      <c r="A181" s="133"/>
      <c r="B181" s="483" t="s">
        <v>111</v>
      </c>
      <c r="C181" s="484"/>
      <c r="D181" s="484"/>
    </row>
    <row r="182" spans="1:4" s="273" customFormat="1" ht="13.35" customHeight="1">
      <c r="A182" s="133"/>
      <c r="B182" s="272"/>
      <c r="C182" s="129"/>
      <c r="D182" s="385"/>
    </row>
    <row r="183" spans="1:4" s="273" customFormat="1" ht="13.15" customHeight="1">
      <c r="A183" s="133"/>
      <c r="B183" s="485" t="s">
        <v>112</v>
      </c>
      <c r="C183" s="485"/>
      <c r="D183" s="485"/>
    </row>
    <row r="184" spans="1:4" s="273" customFormat="1" ht="13.35" customHeight="1">
      <c r="A184" s="133"/>
      <c r="B184" s="181"/>
      <c r="C184" s="130"/>
    </row>
    <row r="185" spans="1:4"/>
    <row r="186" spans="1:4"/>
    <row r="187" spans="1:4"/>
  </sheetData>
  <sheetProtection algorithmName="SHA-512" hashValue="a+nsegZdduHmNKO6CO4g6YEcXxYHHi0wblw8jD0RRQt7+jH+aN5rD42r1Nxm0S3OJ58qdA6xPQLkZTYgRxjp/A==" saltValue="obuy+qJ1I5tDTAw5XvHriQ==" spinCount="100000" sheet="1" objects="1" scenarios="1" selectLockedCells="1" selectUnlockedCells="1"/>
  <mergeCells count="127">
    <mergeCell ref="C84:D84"/>
    <mergeCell ref="A1:D1"/>
    <mergeCell ref="B38:D38"/>
    <mergeCell ref="B39:D39"/>
    <mergeCell ref="B43:D43"/>
    <mergeCell ref="B13:D13"/>
    <mergeCell ref="B14:D14"/>
    <mergeCell ref="B15:D15"/>
    <mergeCell ref="B20:D20"/>
    <mergeCell ref="B21:D21"/>
    <mergeCell ref="B22:D22"/>
    <mergeCell ref="B35:D35"/>
    <mergeCell ref="B36:D36"/>
    <mergeCell ref="B2:D2"/>
    <mergeCell ref="B4:D4"/>
    <mergeCell ref="B17:D17"/>
    <mergeCell ref="B18:D18"/>
    <mergeCell ref="B24:D24"/>
    <mergeCell ref="B23:D23"/>
    <mergeCell ref="B32:D32"/>
    <mergeCell ref="B33:D33"/>
    <mergeCell ref="B34:D34"/>
    <mergeCell ref="B26:D26"/>
    <mergeCell ref="B27:D27"/>
    <mergeCell ref="B29:D29"/>
    <mergeCell ref="B47:D47"/>
    <mergeCell ref="B48:D48"/>
    <mergeCell ref="B49:D49"/>
    <mergeCell ref="B44:D44"/>
    <mergeCell ref="B45:D45"/>
    <mergeCell ref="B46:D46"/>
    <mergeCell ref="B50:D50"/>
    <mergeCell ref="B30:D30"/>
    <mergeCell ref="B41:D41"/>
    <mergeCell ref="B51:D51"/>
    <mergeCell ref="B52:D52"/>
    <mergeCell ref="B53:D53"/>
    <mergeCell ref="B54:D54"/>
    <mergeCell ref="B55:D55"/>
    <mergeCell ref="B56:D56"/>
    <mergeCell ref="B57:D57"/>
    <mergeCell ref="B59:D59"/>
    <mergeCell ref="B60:D60"/>
    <mergeCell ref="B61:D61"/>
    <mergeCell ref="B62:D62"/>
    <mergeCell ref="B100:D100"/>
    <mergeCell ref="B103:D103"/>
    <mergeCell ref="B102:D102"/>
    <mergeCell ref="B63:D63"/>
    <mergeCell ref="B65:D65"/>
    <mergeCell ref="B66:D66"/>
    <mergeCell ref="B68:D68"/>
    <mergeCell ref="B69:D69"/>
    <mergeCell ref="B71:D71"/>
    <mergeCell ref="B72:D72"/>
    <mergeCell ref="B74:D74"/>
    <mergeCell ref="B75:D75"/>
    <mergeCell ref="B78:D78"/>
    <mergeCell ref="B80:D80"/>
    <mergeCell ref="B82:D82"/>
    <mergeCell ref="C83:D83"/>
    <mergeCell ref="B86:D86"/>
    <mergeCell ref="B87:D87"/>
    <mergeCell ref="C88:D88"/>
    <mergeCell ref="C89:D89"/>
    <mergeCell ref="C97:D97"/>
    <mergeCell ref="B99:D99"/>
    <mergeCell ref="C90:D90"/>
    <mergeCell ref="B154:D154"/>
    <mergeCell ref="B156:D156"/>
    <mergeCell ref="B157:D157"/>
    <mergeCell ref="B158:D158"/>
    <mergeCell ref="B105:D105"/>
    <mergeCell ref="B106:D106"/>
    <mergeCell ref="B108:D108"/>
    <mergeCell ref="B109:D109"/>
    <mergeCell ref="B111:D111"/>
    <mergeCell ref="B149:D149"/>
    <mergeCell ref="B152:D152"/>
    <mergeCell ref="B136:D136"/>
    <mergeCell ref="B137:D137"/>
    <mergeCell ref="B139:D139"/>
    <mergeCell ref="B140:D140"/>
    <mergeCell ref="B143:D143"/>
    <mergeCell ref="B145:D145"/>
    <mergeCell ref="B146:D146"/>
    <mergeCell ref="B148:D148"/>
    <mergeCell ref="B155:D155"/>
    <mergeCell ref="B142:D142"/>
    <mergeCell ref="B131:D131"/>
    <mergeCell ref="B132:D132"/>
    <mergeCell ref="B176:D176"/>
    <mergeCell ref="B181:D181"/>
    <mergeCell ref="B183:D183"/>
    <mergeCell ref="B174:D174"/>
    <mergeCell ref="B179:D179"/>
    <mergeCell ref="B160:D160"/>
    <mergeCell ref="B161:D161"/>
    <mergeCell ref="B166:D166"/>
    <mergeCell ref="B167:D167"/>
    <mergeCell ref="B169:D169"/>
    <mergeCell ref="B165:D165"/>
    <mergeCell ref="B163:D163"/>
    <mergeCell ref="B164:D164"/>
    <mergeCell ref="B168:D168"/>
    <mergeCell ref="B172:D172"/>
    <mergeCell ref="C91:D91"/>
    <mergeCell ref="C92:D92"/>
    <mergeCell ref="C93:D93"/>
    <mergeCell ref="C94:D94"/>
    <mergeCell ref="C95:D95"/>
    <mergeCell ref="C96:D96"/>
    <mergeCell ref="B133:D133"/>
    <mergeCell ref="B134:D134"/>
    <mergeCell ref="B121:D121"/>
    <mergeCell ref="B122:D122"/>
    <mergeCell ref="B123:D123"/>
    <mergeCell ref="B125:D125"/>
    <mergeCell ref="B126:D126"/>
    <mergeCell ref="B128:D128"/>
    <mergeCell ref="B112:D112"/>
    <mergeCell ref="B114:D114"/>
    <mergeCell ref="B115:D115"/>
    <mergeCell ref="B117:D117"/>
    <mergeCell ref="B118:D118"/>
    <mergeCell ref="B120:D120"/>
    <mergeCell ref="B129:D129"/>
  </mergeCells>
  <pageMargins left="0.7" right="0.7" top="0.78740157499999996" bottom="0.78740157499999996" header="0.3" footer="0.3"/>
  <pageSetup paperSize="9" scale="79" fitToHeight="0" orientation="portrait" horizontalDpi="1200" verticalDpi="1200" r:id="rId1"/>
  <headerFooter>
    <oddFooter>&amp;L&amp;F / &amp;A&amp;RPagina &amp;P / &amp;N</oddFooter>
  </headerFooter>
  <rowBreaks count="2" manualBreakCount="2">
    <brk id="51" max="3" man="1"/>
    <brk id="103"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XFC1498"/>
  <sheetViews>
    <sheetView showGridLines="0" zoomScale="85" zoomScaleNormal="85" zoomScalePageLayoutView="85" workbookViewId="0">
      <selection activeCell="B4" sqref="B4"/>
    </sheetView>
  </sheetViews>
  <sheetFormatPr baseColWidth="10" defaultColWidth="9.140625" defaultRowHeight="15.75" customHeight="1" zeroHeight="1"/>
  <cols>
    <col min="1" max="1" width="67.140625" style="21" customWidth="1"/>
    <col min="2" max="2" width="67.140625" style="185" customWidth="1"/>
    <col min="3" max="3" width="5.7109375" style="21" customWidth="1"/>
    <col min="4" max="4" width="19.42578125" style="21" hidden="1" customWidth="1"/>
    <col min="5" max="5" width="9.140625" style="21" hidden="1" customWidth="1"/>
    <col min="6" max="6" width="11.28515625" style="21" hidden="1" customWidth="1"/>
    <col min="7" max="7" width="10.7109375" style="21" hidden="1" customWidth="1"/>
    <col min="8" max="8" width="13.5703125" style="21" hidden="1" customWidth="1"/>
    <col min="9" max="9" width="11.28515625" style="21" hidden="1" customWidth="1"/>
    <col min="10" max="12" width="11.5703125" style="21" hidden="1" customWidth="1"/>
    <col min="13" max="16383" width="9.140625" style="21" hidden="1" customWidth="1"/>
    <col min="16384" max="16384" width="0" style="21" hidden="1" customWidth="1"/>
  </cols>
  <sheetData>
    <row r="1" spans="1:15" s="108" customFormat="1" ht="16.899999999999999" customHeight="1">
      <c r="A1" s="501" t="s">
        <v>113</v>
      </c>
      <c r="B1" s="501"/>
      <c r="C1" s="112"/>
      <c r="D1" s="113"/>
      <c r="E1" s="111"/>
      <c r="F1" s="111"/>
      <c r="G1" s="111"/>
      <c r="I1" s="112"/>
      <c r="J1" s="112"/>
      <c r="L1" s="112"/>
      <c r="O1" s="114"/>
    </row>
    <row r="2" spans="1:15" s="108" customFormat="1" ht="16.899999999999999" customHeight="1">
      <c r="A2" s="501"/>
      <c r="B2" s="501"/>
      <c r="C2" s="115"/>
      <c r="D2" s="113"/>
      <c r="E2" s="111"/>
      <c r="F2" s="111"/>
      <c r="G2" s="111"/>
      <c r="J2" s="116"/>
      <c r="O2" s="117"/>
    </row>
    <row r="3" spans="1:15" ht="70.150000000000006" customHeight="1">
      <c r="A3" s="501"/>
      <c r="B3" s="501"/>
      <c r="D3" s="113"/>
      <c r="E3" s="118"/>
      <c r="F3" s="118"/>
      <c r="G3" s="118"/>
      <c r="H3" s="108"/>
      <c r="I3" s="116"/>
      <c r="J3" s="116"/>
      <c r="L3" s="108"/>
      <c r="M3" s="119"/>
      <c r="O3" s="117"/>
    </row>
    <row r="4" spans="1:15" s="108" customFormat="1" ht="16.899999999999999" customHeight="1">
      <c r="A4" s="439" t="s">
        <v>9</v>
      </c>
      <c r="B4" s="440"/>
      <c r="D4" s="109"/>
      <c r="F4" s="372"/>
      <c r="G4" s="373"/>
      <c r="H4" s="374"/>
      <c r="I4" s="375"/>
    </row>
    <row r="5" spans="1:15" s="108" customFormat="1" ht="16.899999999999999" customHeight="1">
      <c r="A5" s="439" t="s">
        <v>11</v>
      </c>
      <c r="B5" s="441"/>
      <c r="D5" s="109"/>
    </row>
    <row r="6" spans="1:15" s="108" customFormat="1" ht="16.899999999999999" customHeight="1">
      <c r="A6" s="439" t="s">
        <v>13</v>
      </c>
      <c r="B6" s="442"/>
      <c r="D6" s="109" t="str">
        <f>CONCATENATE(B6," / ",B7)</f>
        <v xml:space="preserve"> / </v>
      </c>
      <c r="F6" s="109"/>
      <c r="G6" s="109"/>
      <c r="H6" s="109"/>
      <c r="I6" s="109"/>
    </row>
    <row r="7" spans="1:15" s="108" customFormat="1" ht="16.899999999999999" customHeight="1">
      <c r="A7" s="439" t="s">
        <v>15</v>
      </c>
      <c r="B7" s="442"/>
      <c r="D7" s="109"/>
      <c r="G7" s="109"/>
      <c r="H7" s="109"/>
      <c r="I7" s="109"/>
    </row>
    <row r="8" spans="1:15" s="108" customFormat="1" ht="16.899999999999999" customHeight="1">
      <c r="A8" s="439" t="s">
        <v>114</v>
      </c>
      <c r="B8" s="443"/>
      <c r="D8" s="109"/>
      <c r="F8" s="109"/>
      <c r="G8" s="109"/>
      <c r="H8" s="109"/>
      <c r="I8" s="109"/>
    </row>
    <row r="9" spans="1:15" s="108" customFormat="1" ht="16.899999999999999" customHeight="1">
      <c r="A9" s="439" t="s">
        <v>115</v>
      </c>
      <c r="B9" s="444"/>
      <c r="D9" s="109"/>
      <c r="F9" s="109"/>
      <c r="G9" s="109"/>
      <c r="H9" s="109"/>
      <c r="I9" s="109"/>
    </row>
    <row r="10" spans="1:15" s="108" customFormat="1" ht="16.899999999999999" customHeight="1">
      <c r="A10" s="439" t="s">
        <v>116</v>
      </c>
      <c r="B10" s="440"/>
      <c r="D10" s="109"/>
      <c r="F10" s="372"/>
      <c r="G10" s="373"/>
      <c r="H10" s="374"/>
      <c r="I10" s="375"/>
    </row>
    <row r="11" spans="1:15" s="108" customFormat="1" ht="16.899999999999999" customHeight="1">
      <c r="A11" s="439" t="s">
        <v>117</v>
      </c>
      <c r="B11" s="443"/>
      <c r="D11" s="109"/>
      <c r="E11" s="376"/>
      <c r="F11" s="372"/>
      <c r="G11" s="373"/>
      <c r="H11" s="374"/>
      <c r="I11" s="375"/>
    </row>
    <row r="12" spans="1:15" s="108" customFormat="1" ht="16.899999999999999" customHeight="1">
      <c r="A12" s="377"/>
      <c r="B12" s="378"/>
      <c r="D12" s="109"/>
      <c r="F12" s="372"/>
      <c r="G12" s="373"/>
      <c r="H12" s="374"/>
      <c r="I12" s="375"/>
    </row>
    <row r="13" spans="1:15" s="108" customFormat="1" ht="16.899999999999999" customHeight="1">
      <c r="A13" s="439" t="s">
        <v>19</v>
      </c>
      <c r="B13" s="444"/>
      <c r="F13" s="372"/>
      <c r="G13" s="373"/>
      <c r="H13" s="374"/>
      <c r="I13" s="375"/>
    </row>
    <row r="14" spans="1:15" s="108" customFormat="1" ht="16.899999999999999" customHeight="1">
      <c r="A14" s="439" t="s">
        <v>118</v>
      </c>
      <c r="B14" s="444"/>
      <c r="F14" s="372"/>
      <c r="G14" s="373"/>
      <c r="H14" s="374"/>
      <c r="I14" s="375"/>
    </row>
    <row r="15" spans="1:15" s="108" customFormat="1" ht="16.899999999999999" customHeight="1">
      <c r="A15" s="439" t="s">
        <v>119</v>
      </c>
      <c r="B15" s="444"/>
      <c r="D15" s="109"/>
      <c r="F15" s="372"/>
      <c r="G15" s="373"/>
      <c r="H15" s="374"/>
      <c r="I15" s="375"/>
    </row>
    <row r="16" spans="1:15" s="108" customFormat="1" ht="16.899999999999999" customHeight="1">
      <c r="A16" s="439" t="s">
        <v>120</v>
      </c>
      <c r="B16" s="445"/>
      <c r="D16" s="109"/>
      <c r="F16" s="372"/>
      <c r="G16" s="373"/>
      <c r="H16" s="374"/>
      <c r="I16" s="375"/>
    </row>
    <row r="17" spans="1:11" s="108" customFormat="1" ht="16.899999999999999" customHeight="1">
      <c r="A17" s="439" t="s">
        <v>121</v>
      </c>
      <c r="B17" s="446"/>
      <c r="D17" s="109"/>
      <c r="F17" s="372"/>
      <c r="G17" s="373"/>
      <c r="H17" s="374"/>
      <c r="I17" s="375"/>
    </row>
    <row r="18" spans="1:11" s="108" customFormat="1" ht="16.899999999999999" customHeight="1">
      <c r="A18" s="439" t="s">
        <v>22</v>
      </c>
      <c r="B18" s="444"/>
      <c r="D18" s="109"/>
      <c r="F18" s="372"/>
      <c r="G18" s="373"/>
      <c r="H18" s="374"/>
      <c r="I18" s="375"/>
    </row>
    <row r="19" spans="1:11" s="108" customFormat="1" ht="33" customHeight="1">
      <c r="A19" s="447" t="s">
        <v>122</v>
      </c>
      <c r="B19" s="448"/>
      <c r="D19" s="109"/>
      <c r="F19" s="372"/>
      <c r="G19" s="373"/>
      <c r="H19" s="374"/>
      <c r="I19" s="375"/>
    </row>
    <row r="20" spans="1:11" s="108" customFormat="1" ht="16.899999999999999" customHeight="1">
      <c r="B20" s="379"/>
      <c r="D20" s="109"/>
      <c r="F20" s="372"/>
      <c r="G20" s="373"/>
      <c r="H20" s="374"/>
      <c r="I20" s="375"/>
    </row>
    <row r="21" spans="1:11" s="108" customFormat="1" ht="16.899999999999999" customHeight="1">
      <c r="A21" s="439" t="s">
        <v>26</v>
      </c>
      <c r="B21" s="443"/>
      <c r="D21" s="109"/>
      <c r="E21" s="376"/>
      <c r="F21" s="372"/>
      <c r="G21" s="373"/>
      <c r="H21" s="374"/>
      <c r="I21" s="375"/>
    </row>
    <row r="22" spans="1:11" s="108" customFormat="1" ht="16.899999999999999" customHeight="1">
      <c r="A22" s="439" t="s">
        <v>28</v>
      </c>
      <c r="B22" s="449"/>
      <c r="F22" s="109"/>
      <c r="H22" s="372"/>
      <c r="I22" s="373"/>
      <c r="J22" s="374"/>
      <c r="K22" s="375"/>
    </row>
    <row r="23" spans="1:11" s="108" customFormat="1" ht="16.899999999999999" customHeight="1">
      <c r="A23" s="439" t="s">
        <v>123</v>
      </c>
      <c r="B23" s="450"/>
      <c r="G23" s="372"/>
      <c r="H23" s="372"/>
      <c r="I23" s="373"/>
      <c r="J23" s="374"/>
      <c r="K23" s="375"/>
    </row>
    <row r="24" spans="1:11" s="108" customFormat="1" ht="16.899999999999999" customHeight="1">
      <c r="A24" s="439" t="s">
        <v>32</v>
      </c>
      <c r="B24" s="451"/>
      <c r="D24" s="380" t="str">
        <f>IF(B24="","",CONCATENATE(TEXT(MONTH(B24),"00"),".",YEAR(B24)))</f>
        <v/>
      </c>
      <c r="E24" s="253" t="str">
        <f>IF(B24="","",MONTH(B24))</f>
        <v/>
      </c>
      <c r="F24" s="109"/>
    </row>
    <row r="25" spans="1:11" s="108" customFormat="1" ht="16.899999999999999" customHeight="1">
      <c r="A25" s="452" t="s">
        <v>124</v>
      </c>
      <c r="B25" s="453" t="str">
        <f>IF(E24="","",IF(E24+4&gt;12,DATE(YEAR(B24)+1,E24-8,1)-1,DATE(YEAR(B24),E24+4,1)-1))</f>
        <v/>
      </c>
      <c r="D25" s="109" t="e">
        <f>CONCATENATE(Übersetzungstexte!A108,"  ",TEXT(DAY(B25),"00"),".",TEXT(MONTH(B25),"00"),".",YEAR(B25))</f>
        <v>#VALUE!</v>
      </c>
      <c r="F25" s="380"/>
      <c r="G25" s="372"/>
      <c r="H25" s="372"/>
      <c r="I25" s="373"/>
      <c r="J25" s="374"/>
      <c r="K25" s="375"/>
    </row>
    <row r="26" spans="1:11" s="108" customFormat="1" ht="16.899999999999999" customHeight="1">
      <c r="B26" s="381"/>
      <c r="G26" s="372"/>
      <c r="H26" s="372"/>
      <c r="I26" s="373"/>
      <c r="J26" s="374"/>
      <c r="K26" s="375"/>
    </row>
    <row r="27" spans="1:11" s="108" customFormat="1" ht="16.899999999999999" customHeight="1">
      <c r="A27" s="439" t="s">
        <v>125</v>
      </c>
      <c r="B27" s="454" t="str">
        <f>IF(NOT($B$24=""),VLOOKUP($B$24,Hilfsdaten!$A$3:'Hilfsdaten'!$D$40,2,TRUE),"")</f>
        <v/>
      </c>
    </row>
    <row r="28" spans="1:11" s="108" customFormat="1" ht="16.899999999999999" customHeight="1">
      <c r="A28" s="439" t="s">
        <v>38</v>
      </c>
      <c r="B28" s="455" t="str">
        <f>IF(NOT($B$24=""),VLOOKUP($B$24,Hilfsdaten!$A$3:'Hilfsdaten'!$D$40,3,TRUE),"")</f>
        <v/>
      </c>
      <c r="F28" s="109"/>
    </row>
    <row r="29" spans="1:11" s="108" customFormat="1" ht="16.899999999999999" customHeight="1">
      <c r="A29" s="439" t="s">
        <v>39</v>
      </c>
      <c r="B29" s="456">
        <f>'1042Ci Ore perse fattori stag.'!W7</f>
        <v>0</v>
      </c>
      <c r="F29" s="109"/>
    </row>
    <row r="30" spans="1:11" s="108" customFormat="1" ht="16.899999999999999" customHeight="1">
      <c r="A30" s="439" t="s">
        <v>41</v>
      </c>
      <c r="B30" s="457"/>
      <c r="F30" s="109"/>
    </row>
    <row r="31" spans="1:11" s="108" customFormat="1" ht="16.899999999999999" customHeight="1">
      <c r="A31" s="439" t="s">
        <v>42</v>
      </c>
      <c r="B31" s="458" t="str">
        <f>IF(NOT(B24=""),VLOOKUP(B$24,Hilfsdaten!$A$3:'Hilfsdaten'!$D$40,4,TRUE),"")</f>
        <v/>
      </c>
      <c r="F31" s="109"/>
    </row>
    <row r="32" spans="1:11"/>
    <row r="33" spans="1:3" s="108" customFormat="1" ht="16.899999999999999" customHeight="1">
      <c r="A33" s="110" t="s">
        <v>126</v>
      </c>
      <c r="B33" s="186"/>
    </row>
    <row r="34" spans="1:3" ht="26.85" customHeight="1">
      <c r="A34" s="509" t="s">
        <v>127</v>
      </c>
      <c r="B34" s="509"/>
    </row>
    <row r="35" spans="1:3" s="20" customFormat="1" ht="33.6" customHeight="1">
      <c r="A35" s="509" t="s">
        <v>128</v>
      </c>
      <c r="B35" s="509"/>
      <c r="C35" s="464"/>
    </row>
    <row r="36" spans="1:3" s="20" customFormat="1" ht="60" customHeight="1">
      <c r="A36" s="510" t="s">
        <v>129</v>
      </c>
      <c r="B36" s="511"/>
      <c r="C36" s="464"/>
    </row>
    <row r="37" spans="1:3" s="20" customFormat="1" ht="100.15" customHeight="1">
      <c r="A37" s="509" t="s">
        <v>130</v>
      </c>
      <c r="B37" s="510"/>
      <c r="C37" s="464"/>
    </row>
    <row r="38" spans="1:3" s="20" customFormat="1" ht="16.899999999999999" customHeight="1">
      <c r="A38" s="37"/>
      <c r="B38" s="187"/>
      <c r="C38" s="464"/>
    </row>
    <row r="39" spans="1:3" s="20" customFormat="1" ht="16.899999999999999" customHeight="1">
      <c r="A39" s="439" t="s">
        <v>131</v>
      </c>
      <c r="B39" s="459"/>
      <c r="C39" s="464"/>
    </row>
    <row r="40" spans="1:3" ht="16.899999999999999" customHeight="1">
      <c r="A40" s="439" t="s">
        <v>132</v>
      </c>
      <c r="B40" s="460"/>
    </row>
    <row r="41" spans="1:3" s="23" customFormat="1" ht="79.150000000000006" customHeight="1">
      <c r="A41" s="507" t="s">
        <v>133</v>
      </c>
      <c r="B41" s="508"/>
      <c r="C41" s="22"/>
    </row>
    <row r="42" spans="1:3" s="23" customFormat="1" ht="14.45" customHeight="1">
      <c r="A42" s="21"/>
      <c r="B42" s="185"/>
      <c r="C42" s="22"/>
    </row>
    <row r="43" spans="1:3" s="20" customFormat="1" ht="13.15" hidden="1" customHeight="1">
      <c r="A43" s="21"/>
      <c r="B43" s="185"/>
      <c r="C43" s="464"/>
    </row>
    <row r="1498" ht="15.75" customHeight="1"/>
  </sheetData>
  <sheetProtection algorithmName="SHA-512" hashValue="csTJKhnjsbBnYAeBqiB9YX0lH071Kwa9rVCArciofAdoXLCEubMPMmXL/ZzTN6ZcWcCGeZoLCOwSDZ4mrpting==" saltValue="jzLW3f+zR5hcwOBefoV37g==" spinCount="100000" sheet="1" objects="1" scenarios="1" selectLockedCells="1"/>
  <mergeCells count="6">
    <mergeCell ref="A1:B3"/>
    <mergeCell ref="A41:B41"/>
    <mergeCell ref="A37:B37"/>
    <mergeCell ref="A34:B34"/>
    <mergeCell ref="A35:B35"/>
    <mergeCell ref="A36:B36"/>
  </mergeCells>
  <phoneticPr fontId="10" type="noConversion"/>
  <conditionalFormatting sqref="B5">
    <cfRule type="cellIs" dxfId="82" priority="10" operator="notBetween">
      <formula>10000000</formula>
      <formula>999999999</formula>
    </cfRule>
  </conditionalFormatting>
  <conditionalFormatting sqref="B13:B19">
    <cfRule type="expression" dxfId="81" priority="9">
      <formula>OR(B13="")</formula>
    </cfRule>
  </conditionalFormatting>
  <conditionalFormatting sqref="B39:B40">
    <cfRule type="cellIs" dxfId="80" priority="8" operator="equal">
      <formula>""</formula>
    </cfRule>
  </conditionalFormatting>
  <conditionalFormatting sqref="B5">
    <cfRule type="expression" dxfId="79" priority="6" stopIfTrue="1">
      <formula>B5=""</formula>
    </cfRule>
  </conditionalFormatting>
  <conditionalFormatting sqref="B10">
    <cfRule type="cellIs" dxfId="78" priority="7" operator="notBetween">
      <formula>1000</formula>
      <formula>9658</formula>
    </cfRule>
  </conditionalFormatting>
  <conditionalFormatting sqref="B4">
    <cfRule type="expression" dxfId="77" priority="5" stopIfTrue="1">
      <formula>B4=""</formula>
    </cfRule>
  </conditionalFormatting>
  <conditionalFormatting sqref="B21:B24">
    <cfRule type="expression" dxfId="76" priority="2">
      <formula>B21=""</formula>
    </cfRule>
    <cfRule type="expression" dxfId="75" priority="4">
      <formula>"B21="""""</formula>
    </cfRule>
  </conditionalFormatting>
  <conditionalFormatting sqref="B6:B11">
    <cfRule type="expression" dxfId="74" priority="3">
      <formula>B6=""</formula>
    </cfRule>
  </conditionalFormatting>
  <conditionalFormatting sqref="B30">
    <cfRule type="expression" dxfId="73" priority="1">
      <formula>BB30=""</formula>
    </cfRule>
  </conditionalFormatting>
  <dataValidations xWindow="676" yWindow="598" count="6">
    <dataValidation allowBlank="1" showInputMessage="1" showErrorMessage="1" prompt="Inserire una data nel formato GG.MM.AAAA._x000a_" sqref="B22" xr:uid="{00000000-0002-0000-0100-000000000000}"/>
    <dataValidation allowBlank="1" showInputMessage="1" showErrorMessage="1" prompt="Inserite il numero RIS di 8 o 9 cifre (RIS = Registro delle imprese e degli stabilimenti)" sqref="B5" xr:uid="{00000000-0002-0000-0100-000001000000}"/>
    <dataValidation allowBlank="1" showInputMessage="1" showErrorMessage="1" prompt="Inserire un periodo nel formato MM.AAAA. Esempio: 02.2022_x000a_" sqref="B24" xr:uid="{00000000-0002-0000-0100-000002000000}"/>
    <dataValidation allowBlank="1" showInputMessage="1" showErrorMessage="1" prompt="Orario di lavoro settimanale normale nel periodo indicato di seguito in ore e minuti industriali." sqref="B23" xr:uid="{00000000-0002-0000-0100-000003000000}"/>
    <dataValidation allowBlank="1" showInputMessage="1" showErrorMessage="1" prompt="Inserire l'IDI di 9 cifre nel seguente formato: CHE-xxx.xxx.xxx" sqref="B4" xr:uid="{00000000-0002-0000-0100-000004000000}"/>
    <dataValidation allowBlank="1" showInputMessage="1" sqref="A1:B3" xr:uid="{00000000-0002-0000-0100-000005000000}"/>
  </dataValidations>
  <pageMargins left="0.7" right="0.7" top="0.75" bottom="0.75" header="0.3" footer="0.3"/>
  <pageSetup paperSize="9" scale="62" orientation="portrait" horizontalDpi="300" verticalDpi="300" r:id="rId1"/>
  <headerFooter>
    <oddFooter>&amp;L&amp;F / &amp;A&amp;R Pagina &amp;P / &amp;N</oddFooter>
  </headerFooter>
  <ignoredErrors>
    <ignoredError sqref="B27:B28" unlockedFormula="1"/>
  </ignoredErrors>
  <drawing r:id="rId2"/>
  <extLst>
    <ext xmlns:x14="http://schemas.microsoft.com/office/spreadsheetml/2009/9/main" uri="{CCE6A557-97BC-4b89-ADB6-D9C93CAAB3DF}">
      <x14:dataValidations xmlns:xm="http://schemas.microsoft.com/office/excel/2006/main" xWindow="676" yWindow="598" count="2">
        <x14:dataValidation type="list" allowBlank="1" showInputMessage="1" showErrorMessage="1" error="Seuls les chiffres 0, 1, 2 ou 3 sont autorisés" prompt="Il valore deve essere selezionato in base all'opuscolo informativo &quot;Indennità per lavoro ridotto&quot;." xr:uid="{00000000-0002-0000-0100-000006000000}">
          <x14:formula1>
            <xm:f>Hilfsdaten!$F$20:$F$23</xm:f>
          </x14:formula1>
          <xm:sqref>B30</xm:sqref>
        </x14:dataValidation>
        <x14:dataValidation type="list" allowBlank="1" showInputMessage="1"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L208"/>
  <sheetViews>
    <sheetView showGridLines="0" zoomScale="85" zoomScaleNormal="85" zoomScaleSheetLayoutView="85" zoomScalePageLayoutView="85" workbookViewId="0">
      <selection activeCell="A8" sqref="A8"/>
    </sheetView>
  </sheetViews>
  <sheetFormatPr baseColWidth="10" defaultColWidth="0" defaultRowHeight="12.75" zeroHeight="1"/>
  <cols>
    <col min="1" max="1" width="16.7109375" style="32" customWidth="1"/>
    <col min="2" max="3" width="20.7109375" style="384" customWidth="1"/>
    <col min="4" max="4" width="11.7109375" style="31" customWidth="1"/>
    <col min="5" max="11" width="11.7109375" style="30" customWidth="1"/>
    <col min="12" max="14" width="11.7109375" style="276" customWidth="1"/>
    <col min="15" max="17" width="11.7109375" style="25" customWidth="1"/>
    <col min="18" max="18" width="11.7109375" style="411" customWidth="1"/>
    <col min="19" max="19" width="11.7109375" style="25" customWidth="1"/>
    <col min="20" max="20" width="32.7109375" style="31" customWidth="1"/>
    <col min="21" max="21" width="12.42578125" style="143" customWidth="1"/>
    <col min="22" max="22" width="15.7109375" style="31" customWidth="1"/>
    <col min="23" max="23" width="5.7109375" style="80" customWidth="1"/>
    <col min="24" max="24" width="7.5703125" style="65" hidden="1" customWidth="1"/>
    <col min="25" max="25" width="9.28515625" style="66" hidden="1" customWidth="1"/>
    <col min="26" max="26" width="8.5703125" style="66" hidden="1" customWidth="1"/>
    <col min="27" max="27" width="6.7109375" style="66" hidden="1" customWidth="1"/>
    <col min="28" max="28" width="10" style="72" hidden="1" customWidth="1"/>
    <col min="29" max="31" width="10" style="66" hidden="1" customWidth="1"/>
    <col min="32" max="35" width="10" style="67" hidden="1" customWidth="1"/>
    <col min="36" max="36" width="10.85546875" style="67" hidden="1" customWidth="1"/>
    <col min="37" max="38" width="19.7109375" style="67" hidden="1" customWidth="1"/>
    <col min="39" max="16384" width="10.85546875" style="67" hidden="1"/>
  </cols>
  <sheetData>
    <row r="1" spans="1:38" s="108" customFormat="1" ht="16.899999999999999" customHeight="1">
      <c r="B1" s="150" t="s">
        <v>134</v>
      </c>
      <c r="C1" s="520" t="str">
        <f>'1042Ai Domanda'!$D$6</f>
        <v xml:space="preserve"> / </v>
      </c>
      <c r="D1" s="521"/>
      <c r="E1" s="201"/>
      <c r="F1" s="135"/>
      <c r="G1" s="135"/>
      <c r="H1" s="135"/>
      <c r="I1" s="135"/>
      <c r="J1" s="165"/>
      <c r="K1" s="165"/>
      <c r="L1" s="135"/>
      <c r="M1" s="134"/>
      <c r="N1" s="134"/>
      <c r="O1" s="134"/>
      <c r="P1" s="134"/>
      <c r="Q1" s="135"/>
      <c r="R1" s="135"/>
      <c r="S1" s="135"/>
      <c r="T1" s="38"/>
      <c r="U1" s="111"/>
      <c r="V1" s="38"/>
    </row>
    <row r="2" spans="1:38" s="108" customFormat="1" ht="16.899999999999999" customHeight="1" thickBot="1">
      <c r="B2" s="151" t="s">
        <v>135</v>
      </c>
      <c r="C2" s="522" t="str">
        <f>'1042Ai Domanda'!$D$24</f>
        <v/>
      </c>
      <c r="D2" s="523"/>
      <c r="E2" s="201"/>
      <c r="F2" s="135"/>
      <c r="G2" s="135"/>
      <c r="H2" s="135"/>
      <c r="I2" s="135"/>
      <c r="J2" s="171"/>
      <c r="K2" s="171"/>
      <c r="L2" s="135"/>
      <c r="M2" s="165"/>
      <c r="N2" s="135"/>
      <c r="O2" s="135"/>
      <c r="P2" s="136"/>
      <c r="Q2" s="135"/>
      <c r="R2" s="135"/>
      <c r="S2" s="135"/>
      <c r="T2" s="38"/>
      <c r="U2" s="111"/>
      <c r="V2" s="38"/>
      <c r="X2" s="108">
        <f>YEAR('1042Ai Domanda'!B$24)</f>
        <v>1900</v>
      </c>
      <c r="Y2" s="108" t="s">
        <v>136</v>
      </c>
    </row>
    <row r="3" spans="1:38" s="21" customFormat="1" ht="49.9" customHeight="1" thickBot="1">
      <c r="D3" s="113"/>
      <c r="E3" s="201"/>
      <c r="F3" s="135"/>
      <c r="G3" s="135"/>
      <c r="H3" s="135"/>
      <c r="I3" s="135"/>
      <c r="J3" s="171"/>
      <c r="K3" s="171"/>
      <c r="L3" s="135"/>
      <c r="M3" s="136"/>
      <c r="N3" s="136"/>
      <c r="O3" s="135"/>
      <c r="P3" s="136"/>
      <c r="Q3" s="146"/>
      <c r="R3" s="147"/>
      <c r="S3" s="146"/>
      <c r="T3" s="144"/>
      <c r="U3" s="142"/>
      <c r="V3" s="144"/>
      <c r="X3" s="21">
        <v>18</v>
      </c>
      <c r="Y3" s="21" t="s">
        <v>137</v>
      </c>
    </row>
    <row r="4" spans="1:38" s="202" customFormat="1" ht="16.899999999999999" customHeight="1" thickBot="1">
      <c r="A4" s="145" t="s">
        <v>138</v>
      </c>
      <c r="B4" s="191"/>
      <c r="C4" s="191"/>
      <c r="D4" s="192"/>
      <c r="E4" s="193" t="s">
        <v>139</v>
      </c>
      <c r="F4" s="194"/>
      <c r="G4" s="194"/>
      <c r="H4" s="194"/>
      <c r="I4" s="137"/>
      <c r="J4" s="137"/>
      <c r="K4" s="195"/>
      <c r="L4" s="145" t="s">
        <v>140</v>
      </c>
      <c r="M4" s="137"/>
      <c r="N4" s="137"/>
      <c r="O4" s="137"/>
      <c r="P4" s="137"/>
      <c r="Q4" s="137"/>
      <c r="R4" s="137"/>
      <c r="S4" s="196"/>
      <c r="T4" s="192" t="s">
        <v>600</v>
      </c>
      <c r="U4" s="137"/>
      <c r="V4" s="197"/>
      <c r="W4" s="198"/>
      <c r="X4" s="199" t="str">
        <f>'1042Ai Domanda'!$B$27</f>
        <v/>
      </c>
      <c r="Y4" s="200"/>
      <c r="Z4" s="200"/>
      <c r="AA4" s="200"/>
      <c r="AB4" s="201"/>
      <c r="AC4" s="112"/>
      <c r="AD4" s="112"/>
      <c r="AE4" s="112"/>
      <c r="AF4" s="112"/>
      <c r="AG4" s="200" t="e">
        <f>'1042Ai Domanda'!B28-1</f>
        <v>#VALUE!</v>
      </c>
      <c r="AH4" s="112"/>
      <c r="AI4" s="112"/>
      <c r="AJ4" s="112"/>
      <c r="AK4" s="112"/>
      <c r="AL4" s="112"/>
    </row>
    <row r="5" spans="1:38" s="71" customFormat="1" ht="26.85" customHeight="1">
      <c r="A5" s="542" t="s">
        <v>141</v>
      </c>
      <c r="B5" s="538" t="s">
        <v>142</v>
      </c>
      <c r="C5" s="538" t="s">
        <v>143</v>
      </c>
      <c r="D5" s="540" t="s">
        <v>144</v>
      </c>
      <c r="E5" s="536" t="s">
        <v>145</v>
      </c>
      <c r="F5" s="534" t="s">
        <v>146</v>
      </c>
      <c r="G5" s="528" t="s">
        <v>147</v>
      </c>
      <c r="H5" s="524" t="s">
        <v>148</v>
      </c>
      <c r="I5" s="524" t="s">
        <v>149</v>
      </c>
      <c r="J5" s="524" t="s">
        <v>71</v>
      </c>
      <c r="K5" s="512" t="s">
        <v>150</v>
      </c>
      <c r="L5" s="526" t="s">
        <v>75</v>
      </c>
      <c r="M5" s="527"/>
      <c r="N5" s="532" t="s">
        <v>79</v>
      </c>
      <c r="O5" s="534" t="s">
        <v>81</v>
      </c>
      <c r="P5" s="530" t="s">
        <v>83</v>
      </c>
      <c r="Q5" s="531"/>
      <c r="R5" s="524" t="s">
        <v>151</v>
      </c>
      <c r="S5" s="512" t="s">
        <v>152</v>
      </c>
      <c r="T5" s="514" t="s">
        <v>604</v>
      </c>
      <c r="U5" s="516" t="s">
        <v>92</v>
      </c>
      <c r="V5" s="518" t="s">
        <v>94</v>
      </c>
      <c r="W5" s="81"/>
      <c r="X5" s="65"/>
      <c r="Y5" s="68"/>
      <c r="Z5" s="68"/>
      <c r="AA5" s="68"/>
      <c r="AB5" s="70"/>
      <c r="AC5" s="69"/>
      <c r="AD5" s="69"/>
      <c r="AE5" s="69"/>
      <c r="AF5" s="69"/>
      <c r="AG5" s="68"/>
      <c r="AH5" s="69"/>
      <c r="AI5" s="69"/>
      <c r="AJ5" s="69"/>
      <c r="AK5" s="69"/>
      <c r="AL5" s="69"/>
    </row>
    <row r="6" spans="1:38" s="31" customFormat="1" ht="26.85" customHeight="1">
      <c r="A6" s="543"/>
      <c r="B6" s="539"/>
      <c r="C6" s="539"/>
      <c r="D6" s="541"/>
      <c r="E6" s="537"/>
      <c r="F6" s="535"/>
      <c r="G6" s="529"/>
      <c r="H6" s="525"/>
      <c r="I6" s="525"/>
      <c r="J6" s="525"/>
      <c r="K6" s="513"/>
      <c r="L6" s="394" t="s">
        <v>153</v>
      </c>
      <c r="M6" s="140" t="s">
        <v>154</v>
      </c>
      <c r="N6" s="533"/>
      <c r="O6" s="535"/>
      <c r="P6" s="141" t="s">
        <v>155</v>
      </c>
      <c r="Q6" s="393" t="s">
        <v>156</v>
      </c>
      <c r="R6" s="525"/>
      <c r="S6" s="513"/>
      <c r="T6" s="515"/>
      <c r="U6" s="517"/>
      <c r="V6" s="519"/>
      <c r="W6" s="138"/>
      <c r="X6" s="85" t="s">
        <v>157</v>
      </c>
      <c r="Y6" s="87" t="s">
        <v>158</v>
      </c>
      <c r="Z6" s="87" t="s">
        <v>159</v>
      </c>
      <c r="AA6" s="28" t="s">
        <v>160</v>
      </c>
      <c r="AB6" s="139" t="s">
        <v>161</v>
      </c>
      <c r="AC6" s="89" t="s">
        <v>162</v>
      </c>
      <c r="AD6" s="89" t="s">
        <v>163</v>
      </c>
      <c r="AE6" s="89" t="s">
        <v>164</v>
      </c>
      <c r="AF6" s="89" t="s">
        <v>165</v>
      </c>
      <c r="AG6" s="87" t="s">
        <v>166</v>
      </c>
      <c r="AH6" s="89" t="s">
        <v>167</v>
      </c>
      <c r="AI6" s="89" t="s">
        <v>168</v>
      </c>
      <c r="AJ6" s="89" t="s">
        <v>169</v>
      </c>
      <c r="AK6" s="29" t="s">
        <v>170</v>
      </c>
      <c r="AL6" s="29"/>
    </row>
    <row r="7" spans="1:38" s="410" customFormat="1" ht="16.899999999999999" customHeight="1">
      <c r="A7" s="280" t="s">
        <v>171</v>
      </c>
      <c r="B7" s="281" t="s">
        <v>172</v>
      </c>
      <c r="C7" s="282" t="s">
        <v>173</v>
      </c>
      <c r="D7" s="283">
        <v>31079</v>
      </c>
      <c r="E7" s="285"/>
      <c r="F7" s="286">
        <v>22.5</v>
      </c>
      <c r="G7" s="396">
        <v>13</v>
      </c>
      <c r="H7" s="284">
        <v>2000</v>
      </c>
      <c r="I7" s="397">
        <v>25</v>
      </c>
      <c r="J7" s="284">
        <v>7</v>
      </c>
      <c r="K7" s="398">
        <v>42</v>
      </c>
      <c r="L7" s="285">
        <f>IF(A7="","",K7)</f>
        <v>42</v>
      </c>
      <c r="M7" s="286">
        <v>184</v>
      </c>
      <c r="N7" s="399">
        <v>184</v>
      </c>
      <c r="O7" s="286">
        <v>0</v>
      </c>
      <c r="P7" s="399">
        <v>0</v>
      </c>
      <c r="Q7" s="286">
        <v>0</v>
      </c>
      <c r="R7" s="284">
        <v>0</v>
      </c>
      <c r="S7" s="398">
        <v>0</v>
      </c>
      <c r="T7" s="400"/>
      <c r="U7" s="401"/>
      <c r="V7" s="402"/>
      <c r="W7" s="403"/>
      <c r="X7" s="404"/>
      <c r="Y7" s="404"/>
      <c r="Z7" s="405"/>
      <c r="AA7" s="405"/>
      <c r="AB7" s="406"/>
      <c r="AC7" s="405"/>
      <c r="AD7" s="405"/>
      <c r="AE7" s="405"/>
      <c r="AF7" s="405"/>
      <c r="AG7" s="407"/>
      <c r="AH7" s="408"/>
      <c r="AI7" s="407"/>
      <c r="AJ7" s="407"/>
      <c r="AK7" s="408"/>
      <c r="AL7" s="409"/>
    </row>
    <row r="8" spans="1:38" s="207" customFormat="1" ht="16.899999999999999" customHeight="1">
      <c r="A8" s="412"/>
      <c r="B8" s="413"/>
      <c r="C8" s="414"/>
      <c r="D8" s="277"/>
      <c r="E8" s="175"/>
      <c r="F8" s="176"/>
      <c r="G8" s="382"/>
      <c r="H8" s="75"/>
      <c r="I8" s="274"/>
      <c r="J8" s="75"/>
      <c r="K8" s="275"/>
      <c r="L8" s="175" t="str">
        <f>IF(A8="","",K8)</f>
        <v/>
      </c>
      <c r="M8" s="176"/>
      <c r="N8" s="203"/>
      <c r="O8" s="176"/>
      <c r="P8" s="203"/>
      <c r="Q8" s="176"/>
      <c r="R8" s="75"/>
      <c r="S8" s="275"/>
      <c r="T8" s="383"/>
      <c r="U8" s="278"/>
      <c r="V8" s="279"/>
      <c r="W8" s="198"/>
      <c r="X8" s="204">
        <f t="shared" ref="X8:X39" si="0">IF(X$2-YEAR(D8)&lt;X$3,0,1)</f>
        <v>0</v>
      </c>
      <c r="Y8" s="204">
        <f>IF('1042Ei Calcolo'!D12="",0,1)</f>
        <v>0</v>
      </c>
      <c r="Z8" s="45" t="e">
        <f t="shared" ref="Z8:Z39" si="1">ROUND((J8+I8)/(X$4-(J8+I8))*100,2)</f>
        <v>#VALUE!</v>
      </c>
      <c r="AA8" s="45">
        <f t="shared" ref="AA8:AA39" si="2">ROUND(G8,0)/12</f>
        <v>0</v>
      </c>
      <c r="AB8" s="56" t="str">
        <f t="shared" ref="AB8:AB39" si="3">IF(AND(A8="",B8="",C8=""),"",ROUND((X$4-(J8+I8))*K8/60,1))</f>
        <v/>
      </c>
      <c r="AC8" s="45" t="str">
        <f t="shared" ref="AC8:AC39" si="4">IF(OR(AND(A8="",B8="",C8=""),F8=0,F8=""),"",ROUND((1+Z8/100)*AA8*F8,2))</f>
        <v/>
      </c>
      <c r="AD8" s="45" t="str">
        <f t="shared" ref="AD8:AD39" si="5">IF(OR(AND(A8="",B8="",C8=""),F8=0,F8="",L8=0,L8=""),"",ROUND((1+Z8/100)*(H8/(X$4*K8/5)+AA8*F8),2))</f>
        <v/>
      </c>
      <c r="AE8" s="45" t="str">
        <f t="shared" ref="AE8:AE39" si="6">IF(OR(AND(A8="",B8="",C8=""),E8=0,E8="",AB8=0,AB8=""),"",ROUND((AA8*E8/AB8),2))</f>
        <v/>
      </c>
      <c r="AF8" s="45" t="str">
        <f t="shared" ref="AF8:AF39" si="7">IF(OR(AND(A8="",B8="",C8=""),E8=0,E8="",AB8=0,AB8=""),"",ROUND((H8/(12*AA8*E8)+1)*AA8*E8/AB8,2))</f>
        <v/>
      </c>
      <c r="AG8" s="205" t="str">
        <f>IF(OR(AND(A8="",B8="",C8=""),AB8=0,AB8=""),"",ROUND(AG$4/AB8,1))</f>
        <v/>
      </c>
      <c r="AH8" s="206" t="str">
        <f t="shared" ref="AH8:AH39" si="8">IF(OR(AND(A8="",B8="",C8=""),X$4=""),"",IF(AND(F8&gt;0,H8&gt;0),AD8, IF(F8&gt;0,AC8, IF(AND(E8&gt;0,H8&gt;0),AF8,AE8))))</f>
        <v/>
      </c>
      <c r="AI8" s="205" t="str">
        <f>IF(AG8&lt;AH8,AG8,AH8)</f>
        <v/>
      </c>
      <c r="AJ8" s="205" t="str">
        <f>IF(AG8&lt;AH8,Übersetzungstexte!A$184,"")</f>
        <v/>
      </c>
      <c r="AK8" s="206" t="str">
        <f t="shared" ref="AK8:AK39" si="9">IF(AND(B8="",C8=""),"",CONCATENATE(B8,", ",C8))</f>
        <v/>
      </c>
      <c r="AL8" s="118"/>
    </row>
    <row r="9" spans="1:38" s="207" customFormat="1" ht="16.899999999999999" customHeight="1">
      <c r="A9" s="415"/>
      <c r="B9" s="416"/>
      <c r="C9" s="416"/>
      <c r="D9" s="277"/>
      <c r="E9" s="175"/>
      <c r="F9" s="176"/>
      <c r="G9" s="382"/>
      <c r="H9" s="75"/>
      <c r="I9" s="274"/>
      <c r="J9" s="75"/>
      <c r="K9" s="275"/>
      <c r="L9" s="175" t="str">
        <f t="shared" ref="L9:L72" si="10">IF(A9="","",K9)</f>
        <v/>
      </c>
      <c r="M9" s="176"/>
      <c r="N9" s="203"/>
      <c r="O9" s="176"/>
      <c r="P9" s="203"/>
      <c r="Q9" s="176"/>
      <c r="R9" s="75"/>
      <c r="S9" s="275"/>
      <c r="T9" s="383"/>
      <c r="U9" s="278"/>
      <c r="V9" s="279"/>
      <c r="W9" s="198"/>
      <c r="X9" s="204">
        <f t="shared" si="0"/>
        <v>0</v>
      </c>
      <c r="Y9" s="204">
        <f>IF('1042Ei Calcolo'!D13="",0,1)</f>
        <v>0</v>
      </c>
      <c r="Z9" s="45" t="e">
        <f t="shared" si="1"/>
        <v>#VALUE!</v>
      </c>
      <c r="AA9" s="45">
        <f t="shared" si="2"/>
        <v>0</v>
      </c>
      <c r="AB9" s="56" t="str">
        <f t="shared" si="3"/>
        <v/>
      </c>
      <c r="AC9" s="45" t="str">
        <f t="shared" si="4"/>
        <v/>
      </c>
      <c r="AD9" s="45" t="str">
        <f t="shared" si="5"/>
        <v/>
      </c>
      <c r="AE9" s="45" t="str">
        <f t="shared" si="6"/>
        <v/>
      </c>
      <c r="AF9" s="45" t="str">
        <f t="shared" si="7"/>
        <v/>
      </c>
      <c r="AG9" s="205" t="str">
        <f t="shared" ref="AG9:AG40" si="11">IF(OR(AND(A9="",B9="",C9=""),AB9=0,AB9=""),"",ROUND(AG$4 / AB9,1))</f>
        <v/>
      </c>
      <c r="AH9" s="206" t="str">
        <f t="shared" si="8"/>
        <v/>
      </c>
      <c r="AI9" s="205" t="str">
        <f t="shared" ref="AI9:AI72" si="12">IF(AG9&lt;AH9,AG9,AH9)</f>
        <v/>
      </c>
      <c r="AJ9" s="205" t="str">
        <f>IF(AG9&lt;AH9,Übersetzungstexte!A$184,"")</f>
        <v/>
      </c>
      <c r="AK9" s="206" t="str">
        <f t="shared" si="9"/>
        <v/>
      </c>
      <c r="AL9" s="118"/>
    </row>
    <row r="10" spans="1:38" s="207" customFormat="1" ht="16.899999999999999" customHeight="1">
      <c r="A10" s="415"/>
      <c r="B10" s="416"/>
      <c r="C10" s="416"/>
      <c r="D10" s="277"/>
      <c r="E10" s="175"/>
      <c r="F10" s="176"/>
      <c r="G10" s="382"/>
      <c r="H10" s="75"/>
      <c r="I10" s="274"/>
      <c r="J10" s="75"/>
      <c r="K10" s="275"/>
      <c r="L10" s="175" t="str">
        <f t="shared" si="10"/>
        <v/>
      </c>
      <c r="M10" s="176"/>
      <c r="N10" s="203"/>
      <c r="O10" s="176"/>
      <c r="P10" s="203"/>
      <c r="Q10" s="176"/>
      <c r="R10" s="75"/>
      <c r="S10" s="275"/>
      <c r="T10" s="383"/>
      <c r="U10" s="278"/>
      <c r="V10" s="279"/>
      <c r="W10" s="198"/>
      <c r="X10" s="204">
        <f t="shared" si="0"/>
        <v>0</v>
      </c>
      <c r="Y10" s="204">
        <f>IF('1042Ei Calcolo'!D14="",0,1)</f>
        <v>0</v>
      </c>
      <c r="Z10" s="45" t="e">
        <f t="shared" si="1"/>
        <v>#VALUE!</v>
      </c>
      <c r="AA10" s="45">
        <f t="shared" si="2"/>
        <v>0</v>
      </c>
      <c r="AB10" s="56" t="str">
        <f t="shared" si="3"/>
        <v/>
      </c>
      <c r="AC10" s="45" t="str">
        <f t="shared" si="4"/>
        <v/>
      </c>
      <c r="AD10" s="45" t="str">
        <f t="shared" si="5"/>
        <v/>
      </c>
      <c r="AE10" s="45" t="str">
        <f t="shared" si="6"/>
        <v/>
      </c>
      <c r="AF10" s="45" t="str">
        <f t="shared" si="7"/>
        <v/>
      </c>
      <c r="AG10" s="205" t="str">
        <f t="shared" si="11"/>
        <v/>
      </c>
      <c r="AH10" s="206" t="str">
        <f t="shared" si="8"/>
        <v/>
      </c>
      <c r="AI10" s="205" t="str">
        <f t="shared" si="12"/>
        <v/>
      </c>
      <c r="AJ10" s="205" t="str">
        <f>IF(AG10&lt;AH10,Übersetzungstexte!A$184,"")</f>
        <v/>
      </c>
      <c r="AK10" s="206" t="str">
        <f t="shared" si="9"/>
        <v/>
      </c>
      <c r="AL10" s="118"/>
    </row>
    <row r="11" spans="1:38" s="207" customFormat="1" ht="16.899999999999999" customHeight="1">
      <c r="A11" s="415"/>
      <c r="B11" s="416"/>
      <c r="C11" s="416"/>
      <c r="D11" s="277"/>
      <c r="E11" s="175"/>
      <c r="F11" s="176"/>
      <c r="G11" s="382"/>
      <c r="H11" s="75"/>
      <c r="I11" s="274"/>
      <c r="J11" s="75"/>
      <c r="K11" s="275"/>
      <c r="L11" s="175" t="str">
        <f t="shared" si="10"/>
        <v/>
      </c>
      <c r="M11" s="176"/>
      <c r="N11" s="203"/>
      <c r="O11" s="176"/>
      <c r="P11" s="203"/>
      <c r="Q11" s="176"/>
      <c r="R11" s="75"/>
      <c r="S11" s="275"/>
      <c r="T11" s="383"/>
      <c r="U11" s="278"/>
      <c r="V11" s="279"/>
      <c r="W11" s="198"/>
      <c r="X11" s="204">
        <f t="shared" si="0"/>
        <v>0</v>
      </c>
      <c r="Y11" s="204">
        <f>IF('1042Ei Calcolo'!D15="",0,1)</f>
        <v>0</v>
      </c>
      <c r="Z11" s="45" t="e">
        <f t="shared" si="1"/>
        <v>#VALUE!</v>
      </c>
      <c r="AA11" s="45">
        <f t="shared" si="2"/>
        <v>0</v>
      </c>
      <c r="AB11" s="56" t="str">
        <f t="shared" si="3"/>
        <v/>
      </c>
      <c r="AC11" s="45" t="str">
        <f t="shared" si="4"/>
        <v/>
      </c>
      <c r="AD11" s="45" t="str">
        <f t="shared" si="5"/>
        <v/>
      </c>
      <c r="AE11" s="45" t="str">
        <f t="shared" si="6"/>
        <v/>
      </c>
      <c r="AF11" s="45" t="str">
        <f t="shared" si="7"/>
        <v/>
      </c>
      <c r="AG11" s="205" t="str">
        <f t="shared" si="11"/>
        <v/>
      </c>
      <c r="AH11" s="206" t="str">
        <f t="shared" si="8"/>
        <v/>
      </c>
      <c r="AI11" s="205" t="str">
        <f t="shared" si="12"/>
        <v/>
      </c>
      <c r="AJ11" s="205" t="str">
        <f>IF(AG11&lt;AH11,Übersetzungstexte!A$184,"")</f>
        <v/>
      </c>
      <c r="AK11" s="206" t="str">
        <f t="shared" si="9"/>
        <v/>
      </c>
      <c r="AL11" s="118"/>
    </row>
    <row r="12" spans="1:38" s="207" customFormat="1" ht="16.899999999999999" customHeight="1">
      <c r="A12" s="415"/>
      <c r="B12" s="416"/>
      <c r="C12" s="416"/>
      <c r="D12" s="277"/>
      <c r="E12" s="175"/>
      <c r="F12" s="176"/>
      <c r="G12" s="382"/>
      <c r="H12" s="75"/>
      <c r="I12" s="274"/>
      <c r="J12" s="75"/>
      <c r="K12" s="275"/>
      <c r="L12" s="175" t="str">
        <f t="shared" si="10"/>
        <v/>
      </c>
      <c r="M12" s="176"/>
      <c r="N12" s="203"/>
      <c r="O12" s="176"/>
      <c r="P12" s="203"/>
      <c r="Q12" s="176"/>
      <c r="R12" s="75"/>
      <c r="S12" s="275"/>
      <c r="T12" s="383"/>
      <c r="U12" s="278"/>
      <c r="V12" s="279"/>
      <c r="W12" s="198"/>
      <c r="X12" s="204">
        <f t="shared" si="0"/>
        <v>0</v>
      </c>
      <c r="Y12" s="204">
        <f>IF('1042Ei Calcolo'!D16="",0,1)</f>
        <v>0</v>
      </c>
      <c r="Z12" s="45" t="e">
        <f t="shared" si="1"/>
        <v>#VALUE!</v>
      </c>
      <c r="AA12" s="45">
        <f t="shared" si="2"/>
        <v>0</v>
      </c>
      <c r="AB12" s="56" t="str">
        <f t="shared" si="3"/>
        <v/>
      </c>
      <c r="AC12" s="45" t="str">
        <f t="shared" si="4"/>
        <v/>
      </c>
      <c r="AD12" s="45" t="str">
        <f t="shared" si="5"/>
        <v/>
      </c>
      <c r="AE12" s="45" t="str">
        <f t="shared" si="6"/>
        <v/>
      </c>
      <c r="AF12" s="45" t="str">
        <f t="shared" si="7"/>
        <v/>
      </c>
      <c r="AG12" s="205" t="str">
        <f t="shared" si="11"/>
        <v/>
      </c>
      <c r="AH12" s="206" t="str">
        <f t="shared" si="8"/>
        <v/>
      </c>
      <c r="AI12" s="205" t="str">
        <f t="shared" si="12"/>
        <v/>
      </c>
      <c r="AJ12" s="205" t="str">
        <f>IF(AG12&lt;AH12,Übersetzungstexte!A$184,"")</f>
        <v/>
      </c>
      <c r="AK12" s="206" t="str">
        <f t="shared" si="9"/>
        <v/>
      </c>
      <c r="AL12" s="118"/>
    </row>
    <row r="13" spans="1:38" s="207" customFormat="1" ht="16.899999999999999" customHeight="1">
      <c r="A13" s="415"/>
      <c r="B13" s="416"/>
      <c r="C13" s="416"/>
      <c r="D13" s="277"/>
      <c r="E13" s="175"/>
      <c r="F13" s="176"/>
      <c r="G13" s="382"/>
      <c r="H13" s="75"/>
      <c r="I13" s="274"/>
      <c r="J13" s="75"/>
      <c r="K13" s="275"/>
      <c r="L13" s="175" t="str">
        <f t="shared" si="10"/>
        <v/>
      </c>
      <c r="M13" s="176"/>
      <c r="N13" s="203"/>
      <c r="O13" s="176"/>
      <c r="P13" s="203"/>
      <c r="Q13" s="176"/>
      <c r="R13" s="75"/>
      <c r="S13" s="275"/>
      <c r="T13" s="383"/>
      <c r="U13" s="278"/>
      <c r="V13" s="279"/>
      <c r="W13" s="198"/>
      <c r="X13" s="204">
        <f t="shared" si="0"/>
        <v>0</v>
      </c>
      <c r="Y13" s="204">
        <f>IF('1042Ei Calcolo'!D17="",0,1)</f>
        <v>0</v>
      </c>
      <c r="Z13" s="45" t="e">
        <f t="shared" si="1"/>
        <v>#VALUE!</v>
      </c>
      <c r="AA13" s="45">
        <f t="shared" si="2"/>
        <v>0</v>
      </c>
      <c r="AB13" s="56" t="str">
        <f t="shared" si="3"/>
        <v/>
      </c>
      <c r="AC13" s="45" t="str">
        <f t="shared" si="4"/>
        <v/>
      </c>
      <c r="AD13" s="45" t="str">
        <f t="shared" si="5"/>
        <v/>
      </c>
      <c r="AE13" s="45" t="str">
        <f t="shared" si="6"/>
        <v/>
      </c>
      <c r="AF13" s="45" t="str">
        <f t="shared" si="7"/>
        <v/>
      </c>
      <c r="AG13" s="205" t="str">
        <f t="shared" si="11"/>
        <v/>
      </c>
      <c r="AH13" s="206" t="str">
        <f t="shared" si="8"/>
        <v/>
      </c>
      <c r="AI13" s="205" t="str">
        <f t="shared" si="12"/>
        <v/>
      </c>
      <c r="AJ13" s="205" t="str">
        <f>IF(AG13&lt;AH13,Übersetzungstexte!A$184,"")</f>
        <v/>
      </c>
      <c r="AK13" s="206" t="str">
        <f t="shared" si="9"/>
        <v/>
      </c>
      <c r="AL13" s="118"/>
    </row>
    <row r="14" spans="1:38" s="207" customFormat="1" ht="16.899999999999999" customHeight="1">
      <c r="A14" s="415"/>
      <c r="B14" s="416"/>
      <c r="C14" s="416"/>
      <c r="D14" s="277"/>
      <c r="E14" s="175"/>
      <c r="F14" s="176"/>
      <c r="G14" s="382"/>
      <c r="H14" s="75"/>
      <c r="I14" s="274"/>
      <c r="J14" s="75"/>
      <c r="K14" s="275"/>
      <c r="L14" s="175" t="str">
        <f t="shared" si="10"/>
        <v/>
      </c>
      <c r="M14" s="176"/>
      <c r="N14" s="203"/>
      <c r="O14" s="176"/>
      <c r="P14" s="203"/>
      <c r="Q14" s="176"/>
      <c r="R14" s="75"/>
      <c r="S14" s="275"/>
      <c r="T14" s="383"/>
      <c r="U14" s="278"/>
      <c r="V14" s="279"/>
      <c r="W14" s="198"/>
      <c r="X14" s="204">
        <f t="shared" si="0"/>
        <v>0</v>
      </c>
      <c r="Y14" s="204">
        <f>IF('1042Ei Calcolo'!D18="",0,1)</f>
        <v>0</v>
      </c>
      <c r="Z14" s="45" t="e">
        <f t="shared" si="1"/>
        <v>#VALUE!</v>
      </c>
      <c r="AA14" s="45">
        <f t="shared" si="2"/>
        <v>0</v>
      </c>
      <c r="AB14" s="56" t="str">
        <f t="shared" si="3"/>
        <v/>
      </c>
      <c r="AC14" s="45" t="str">
        <f t="shared" si="4"/>
        <v/>
      </c>
      <c r="AD14" s="45" t="str">
        <f t="shared" si="5"/>
        <v/>
      </c>
      <c r="AE14" s="45" t="str">
        <f t="shared" si="6"/>
        <v/>
      </c>
      <c r="AF14" s="45" t="str">
        <f t="shared" si="7"/>
        <v/>
      </c>
      <c r="AG14" s="205" t="str">
        <f t="shared" si="11"/>
        <v/>
      </c>
      <c r="AH14" s="206" t="str">
        <f t="shared" si="8"/>
        <v/>
      </c>
      <c r="AI14" s="205" t="str">
        <f t="shared" si="12"/>
        <v/>
      </c>
      <c r="AJ14" s="205" t="str">
        <f>IF(AG14&lt;AH14,Übersetzungstexte!A$184,"")</f>
        <v/>
      </c>
      <c r="AK14" s="206" t="str">
        <f t="shared" si="9"/>
        <v/>
      </c>
      <c r="AL14" s="118"/>
    </row>
    <row r="15" spans="1:38" s="207" customFormat="1" ht="16.899999999999999" customHeight="1">
      <c r="A15" s="415"/>
      <c r="B15" s="416"/>
      <c r="C15" s="416"/>
      <c r="D15" s="277"/>
      <c r="E15" s="175"/>
      <c r="F15" s="176"/>
      <c r="G15" s="382"/>
      <c r="H15" s="75"/>
      <c r="I15" s="274"/>
      <c r="J15" s="75"/>
      <c r="K15" s="275"/>
      <c r="L15" s="175" t="str">
        <f t="shared" si="10"/>
        <v/>
      </c>
      <c r="M15" s="176"/>
      <c r="N15" s="203"/>
      <c r="O15" s="176"/>
      <c r="P15" s="203"/>
      <c r="Q15" s="176"/>
      <c r="R15" s="75"/>
      <c r="S15" s="275"/>
      <c r="T15" s="383"/>
      <c r="U15" s="278"/>
      <c r="V15" s="279"/>
      <c r="W15" s="198"/>
      <c r="X15" s="204">
        <f t="shared" si="0"/>
        <v>0</v>
      </c>
      <c r="Y15" s="204">
        <f>IF('1042Ei Calcolo'!D19="",0,1)</f>
        <v>0</v>
      </c>
      <c r="Z15" s="45" t="e">
        <f t="shared" si="1"/>
        <v>#VALUE!</v>
      </c>
      <c r="AA15" s="45">
        <f t="shared" si="2"/>
        <v>0</v>
      </c>
      <c r="AB15" s="56" t="str">
        <f t="shared" si="3"/>
        <v/>
      </c>
      <c r="AC15" s="45" t="str">
        <f t="shared" si="4"/>
        <v/>
      </c>
      <c r="AD15" s="45" t="str">
        <f t="shared" si="5"/>
        <v/>
      </c>
      <c r="AE15" s="45" t="str">
        <f t="shared" si="6"/>
        <v/>
      </c>
      <c r="AF15" s="45" t="str">
        <f t="shared" si="7"/>
        <v/>
      </c>
      <c r="AG15" s="205" t="str">
        <f t="shared" si="11"/>
        <v/>
      </c>
      <c r="AH15" s="206" t="str">
        <f t="shared" si="8"/>
        <v/>
      </c>
      <c r="AI15" s="205" t="str">
        <f t="shared" si="12"/>
        <v/>
      </c>
      <c r="AJ15" s="205" t="str">
        <f>IF(AG15&lt;AH15,Übersetzungstexte!A$184,"")</f>
        <v/>
      </c>
      <c r="AK15" s="206" t="str">
        <f t="shared" si="9"/>
        <v/>
      </c>
      <c r="AL15" s="118"/>
    </row>
    <row r="16" spans="1:38" s="207" customFormat="1" ht="16.899999999999999" customHeight="1">
      <c r="A16" s="415"/>
      <c r="B16" s="416"/>
      <c r="C16" s="416"/>
      <c r="D16" s="277"/>
      <c r="E16" s="175"/>
      <c r="F16" s="176"/>
      <c r="G16" s="382"/>
      <c r="H16" s="75"/>
      <c r="I16" s="274"/>
      <c r="J16" s="75"/>
      <c r="K16" s="275"/>
      <c r="L16" s="175" t="str">
        <f t="shared" si="10"/>
        <v/>
      </c>
      <c r="M16" s="176"/>
      <c r="N16" s="203"/>
      <c r="O16" s="176"/>
      <c r="P16" s="203"/>
      <c r="Q16" s="176"/>
      <c r="R16" s="75"/>
      <c r="S16" s="275"/>
      <c r="T16" s="383"/>
      <c r="U16" s="278"/>
      <c r="V16" s="279"/>
      <c r="W16" s="198"/>
      <c r="X16" s="204">
        <f t="shared" si="0"/>
        <v>0</v>
      </c>
      <c r="Y16" s="204">
        <f>IF('1042Ei Calcolo'!D20="",0,1)</f>
        <v>0</v>
      </c>
      <c r="Z16" s="45" t="e">
        <f t="shared" si="1"/>
        <v>#VALUE!</v>
      </c>
      <c r="AA16" s="45">
        <f t="shared" si="2"/>
        <v>0</v>
      </c>
      <c r="AB16" s="56" t="str">
        <f t="shared" si="3"/>
        <v/>
      </c>
      <c r="AC16" s="45" t="str">
        <f t="shared" si="4"/>
        <v/>
      </c>
      <c r="AD16" s="45" t="str">
        <f t="shared" si="5"/>
        <v/>
      </c>
      <c r="AE16" s="45" t="str">
        <f t="shared" si="6"/>
        <v/>
      </c>
      <c r="AF16" s="45" t="str">
        <f t="shared" si="7"/>
        <v/>
      </c>
      <c r="AG16" s="205" t="str">
        <f t="shared" si="11"/>
        <v/>
      </c>
      <c r="AH16" s="206" t="str">
        <f t="shared" si="8"/>
        <v/>
      </c>
      <c r="AI16" s="205" t="str">
        <f t="shared" si="12"/>
        <v/>
      </c>
      <c r="AJ16" s="205" t="str">
        <f>IF(AG16&lt;AH16,Übersetzungstexte!A$184,"")</f>
        <v/>
      </c>
      <c r="AK16" s="206" t="str">
        <f t="shared" si="9"/>
        <v/>
      </c>
      <c r="AL16" s="118"/>
    </row>
    <row r="17" spans="1:38" s="207" customFormat="1" ht="16.899999999999999" customHeight="1">
      <c r="A17" s="415"/>
      <c r="B17" s="416"/>
      <c r="C17" s="416"/>
      <c r="D17" s="277"/>
      <c r="E17" s="175"/>
      <c r="F17" s="176"/>
      <c r="G17" s="382"/>
      <c r="H17" s="75"/>
      <c r="I17" s="274"/>
      <c r="J17" s="75"/>
      <c r="K17" s="275"/>
      <c r="L17" s="175" t="str">
        <f t="shared" si="10"/>
        <v/>
      </c>
      <c r="M17" s="176"/>
      <c r="N17" s="203"/>
      <c r="O17" s="176"/>
      <c r="P17" s="203"/>
      <c r="Q17" s="176"/>
      <c r="R17" s="75"/>
      <c r="S17" s="275"/>
      <c r="T17" s="383"/>
      <c r="U17" s="278"/>
      <c r="V17" s="279"/>
      <c r="W17" s="198"/>
      <c r="X17" s="204">
        <f t="shared" si="0"/>
        <v>0</v>
      </c>
      <c r="Y17" s="204">
        <f>IF('1042Ei Calcolo'!D21="",0,1)</f>
        <v>0</v>
      </c>
      <c r="Z17" s="45" t="e">
        <f t="shared" si="1"/>
        <v>#VALUE!</v>
      </c>
      <c r="AA17" s="45">
        <f t="shared" si="2"/>
        <v>0</v>
      </c>
      <c r="AB17" s="56" t="str">
        <f t="shared" si="3"/>
        <v/>
      </c>
      <c r="AC17" s="45" t="str">
        <f t="shared" si="4"/>
        <v/>
      </c>
      <c r="AD17" s="45" t="str">
        <f t="shared" si="5"/>
        <v/>
      </c>
      <c r="AE17" s="45" t="str">
        <f t="shared" si="6"/>
        <v/>
      </c>
      <c r="AF17" s="45" t="str">
        <f t="shared" si="7"/>
        <v/>
      </c>
      <c r="AG17" s="205" t="str">
        <f t="shared" si="11"/>
        <v/>
      </c>
      <c r="AH17" s="206" t="str">
        <f t="shared" si="8"/>
        <v/>
      </c>
      <c r="AI17" s="205" t="str">
        <f t="shared" si="12"/>
        <v/>
      </c>
      <c r="AJ17" s="205" t="str">
        <f>IF(AG17&lt;AH17,Übersetzungstexte!A$184,"")</f>
        <v/>
      </c>
      <c r="AK17" s="206" t="str">
        <f t="shared" si="9"/>
        <v/>
      </c>
      <c r="AL17" s="118"/>
    </row>
    <row r="18" spans="1:38" s="207" customFormat="1" ht="16.899999999999999" customHeight="1">
      <c r="A18" s="415"/>
      <c r="B18" s="416"/>
      <c r="C18" s="416"/>
      <c r="D18" s="277"/>
      <c r="E18" s="175"/>
      <c r="F18" s="176"/>
      <c r="G18" s="382"/>
      <c r="H18" s="75"/>
      <c r="I18" s="274"/>
      <c r="J18" s="75"/>
      <c r="K18" s="275"/>
      <c r="L18" s="175" t="str">
        <f t="shared" si="10"/>
        <v/>
      </c>
      <c r="M18" s="176"/>
      <c r="N18" s="203"/>
      <c r="O18" s="176"/>
      <c r="P18" s="203"/>
      <c r="Q18" s="176"/>
      <c r="R18" s="75"/>
      <c r="S18" s="275"/>
      <c r="T18" s="383"/>
      <c r="U18" s="278"/>
      <c r="V18" s="279"/>
      <c r="W18" s="198"/>
      <c r="X18" s="204">
        <f t="shared" si="0"/>
        <v>0</v>
      </c>
      <c r="Y18" s="204">
        <f>IF('1042Ei Calcolo'!D22="",0,1)</f>
        <v>0</v>
      </c>
      <c r="Z18" s="45" t="e">
        <f t="shared" si="1"/>
        <v>#VALUE!</v>
      </c>
      <c r="AA18" s="45">
        <f t="shared" si="2"/>
        <v>0</v>
      </c>
      <c r="AB18" s="56" t="str">
        <f t="shared" si="3"/>
        <v/>
      </c>
      <c r="AC18" s="45" t="str">
        <f t="shared" si="4"/>
        <v/>
      </c>
      <c r="AD18" s="45" t="str">
        <f t="shared" si="5"/>
        <v/>
      </c>
      <c r="AE18" s="45" t="str">
        <f t="shared" si="6"/>
        <v/>
      </c>
      <c r="AF18" s="45" t="str">
        <f t="shared" si="7"/>
        <v/>
      </c>
      <c r="AG18" s="205" t="str">
        <f t="shared" si="11"/>
        <v/>
      </c>
      <c r="AH18" s="206" t="str">
        <f t="shared" si="8"/>
        <v/>
      </c>
      <c r="AI18" s="205" t="str">
        <f t="shared" si="12"/>
        <v/>
      </c>
      <c r="AJ18" s="205" t="str">
        <f>IF(AG18&lt;AH18,Übersetzungstexte!A$184,"")</f>
        <v/>
      </c>
      <c r="AK18" s="206" t="str">
        <f t="shared" si="9"/>
        <v/>
      </c>
      <c r="AL18" s="118"/>
    </row>
    <row r="19" spans="1:38" s="207" customFormat="1" ht="16.899999999999999" customHeight="1">
      <c r="A19" s="415"/>
      <c r="B19" s="416"/>
      <c r="C19" s="416"/>
      <c r="D19" s="277"/>
      <c r="E19" s="175"/>
      <c r="F19" s="176"/>
      <c r="G19" s="382"/>
      <c r="H19" s="75"/>
      <c r="I19" s="274"/>
      <c r="J19" s="75"/>
      <c r="K19" s="275"/>
      <c r="L19" s="175" t="str">
        <f t="shared" si="10"/>
        <v/>
      </c>
      <c r="M19" s="176"/>
      <c r="N19" s="203"/>
      <c r="O19" s="176"/>
      <c r="P19" s="203"/>
      <c r="Q19" s="176"/>
      <c r="R19" s="75"/>
      <c r="S19" s="275"/>
      <c r="T19" s="383"/>
      <c r="U19" s="278"/>
      <c r="V19" s="279"/>
      <c r="W19" s="198"/>
      <c r="X19" s="204">
        <f t="shared" si="0"/>
        <v>0</v>
      </c>
      <c r="Y19" s="204">
        <f>IF('1042Ei Calcolo'!D23="",0,1)</f>
        <v>0</v>
      </c>
      <c r="Z19" s="45" t="e">
        <f t="shared" si="1"/>
        <v>#VALUE!</v>
      </c>
      <c r="AA19" s="45">
        <f t="shared" si="2"/>
        <v>0</v>
      </c>
      <c r="AB19" s="56" t="str">
        <f t="shared" si="3"/>
        <v/>
      </c>
      <c r="AC19" s="45" t="str">
        <f t="shared" si="4"/>
        <v/>
      </c>
      <c r="AD19" s="45" t="str">
        <f t="shared" si="5"/>
        <v/>
      </c>
      <c r="AE19" s="45" t="str">
        <f t="shared" si="6"/>
        <v/>
      </c>
      <c r="AF19" s="45" t="str">
        <f t="shared" si="7"/>
        <v/>
      </c>
      <c r="AG19" s="205" t="str">
        <f t="shared" si="11"/>
        <v/>
      </c>
      <c r="AH19" s="206" t="str">
        <f t="shared" si="8"/>
        <v/>
      </c>
      <c r="AI19" s="205" t="str">
        <f t="shared" si="12"/>
        <v/>
      </c>
      <c r="AJ19" s="205" t="str">
        <f>IF(AG19&lt;AH19,Übersetzungstexte!A$184,"")</f>
        <v/>
      </c>
      <c r="AK19" s="206" t="str">
        <f t="shared" si="9"/>
        <v/>
      </c>
      <c r="AL19" s="118"/>
    </row>
    <row r="20" spans="1:38" s="207" customFormat="1" ht="16.899999999999999" customHeight="1">
      <c r="A20" s="415"/>
      <c r="B20" s="416"/>
      <c r="C20" s="416"/>
      <c r="D20" s="277"/>
      <c r="E20" s="175"/>
      <c r="F20" s="176"/>
      <c r="G20" s="382"/>
      <c r="H20" s="75"/>
      <c r="I20" s="274"/>
      <c r="J20" s="75"/>
      <c r="K20" s="275"/>
      <c r="L20" s="175" t="str">
        <f t="shared" si="10"/>
        <v/>
      </c>
      <c r="M20" s="176"/>
      <c r="N20" s="203"/>
      <c r="O20" s="176"/>
      <c r="P20" s="203"/>
      <c r="Q20" s="176"/>
      <c r="R20" s="75"/>
      <c r="S20" s="275"/>
      <c r="T20" s="383"/>
      <c r="U20" s="278"/>
      <c r="V20" s="279"/>
      <c r="W20" s="198"/>
      <c r="X20" s="204">
        <f t="shared" si="0"/>
        <v>0</v>
      </c>
      <c r="Y20" s="204">
        <f>IF('1042Ei Calcolo'!D24="",0,1)</f>
        <v>0</v>
      </c>
      <c r="Z20" s="45" t="e">
        <f t="shared" si="1"/>
        <v>#VALUE!</v>
      </c>
      <c r="AA20" s="45">
        <f t="shared" si="2"/>
        <v>0</v>
      </c>
      <c r="AB20" s="56" t="str">
        <f t="shared" si="3"/>
        <v/>
      </c>
      <c r="AC20" s="45" t="str">
        <f t="shared" si="4"/>
        <v/>
      </c>
      <c r="AD20" s="45" t="str">
        <f t="shared" si="5"/>
        <v/>
      </c>
      <c r="AE20" s="45" t="str">
        <f t="shared" si="6"/>
        <v/>
      </c>
      <c r="AF20" s="45" t="str">
        <f t="shared" si="7"/>
        <v/>
      </c>
      <c r="AG20" s="205" t="str">
        <f t="shared" si="11"/>
        <v/>
      </c>
      <c r="AH20" s="206" t="str">
        <f t="shared" si="8"/>
        <v/>
      </c>
      <c r="AI20" s="205" t="str">
        <f t="shared" si="12"/>
        <v/>
      </c>
      <c r="AJ20" s="205" t="str">
        <f>IF(AG20&lt;AH20,Übersetzungstexte!A$184,"")</f>
        <v/>
      </c>
      <c r="AK20" s="206" t="str">
        <f t="shared" si="9"/>
        <v/>
      </c>
      <c r="AL20" s="118"/>
    </row>
    <row r="21" spans="1:38" s="207" customFormat="1" ht="16.899999999999999" customHeight="1">
      <c r="A21" s="415"/>
      <c r="B21" s="416"/>
      <c r="C21" s="416"/>
      <c r="D21" s="277"/>
      <c r="E21" s="175"/>
      <c r="F21" s="176"/>
      <c r="G21" s="382"/>
      <c r="H21" s="75"/>
      <c r="I21" s="274"/>
      <c r="J21" s="75"/>
      <c r="K21" s="275"/>
      <c r="L21" s="175" t="str">
        <f t="shared" si="10"/>
        <v/>
      </c>
      <c r="M21" s="176"/>
      <c r="N21" s="203"/>
      <c r="O21" s="176"/>
      <c r="P21" s="203"/>
      <c r="Q21" s="176"/>
      <c r="R21" s="75"/>
      <c r="S21" s="275"/>
      <c r="T21" s="383"/>
      <c r="U21" s="278"/>
      <c r="V21" s="279"/>
      <c r="W21" s="198"/>
      <c r="X21" s="204">
        <f t="shared" si="0"/>
        <v>0</v>
      </c>
      <c r="Y21" s="204">
        <f>IF('1042Ei Calcolo'!D25="",0,1)</f>
        <v>0</v>
      </c>
      <c r="Z21" s="45" t="e">
        <f t="shared" si="1"/>
        <v>#VALUE!</v>
      </c>
      <c r="AA21" s="45">
        <f t="shared" si="2"/>
        <v>0</v>
      </c>
      <c r="AB21" s="56" t="str">
        <f t="shared" si="3"/>
        <v/>
      </c>
      <c r="AC21" s="45" t="str">
        <f t="shared" si="4"/>
        <v/>
      </c>
      <c r="AD21" s="45" t="str">
        <f t="shared" si="5"/>
        <v/>
      </c>
      <c r="AE21" s="45" t="str">
        <f t="shared" si="6"/>
        <v/>
      </c>
      <c r="AF21" s="45" t="str">
        <f t="shared" si="7"/>
        <v/>
      </c>
      <c r="AG21" s="205" t="str">
        <f t="shared" si="11"/>
        <v/>
      </c>
      <c r="AH21" s="206" t="str">
        <f t="shared" si="8"/>
        <v/>
      </c>
      <c r="AI21" s="205" t="str">
        <f t="shared" si="12"/>
        <v/>
      </c>
      <c r="AJ21" s="205" t="str">
        <f>IF(AG21&lt;AH21,Übersetzungstexte!A$184,"")</f>
        <v/>
      </c>
      <c r="AK21" s="206" t="str">
        <f t="shared" si="9"/>
        <v/>
      </c>
      <c r="AL21" s="118"/>
    </row>
    <row r="22" spans="1:38" s="207" customFormat="1" ht="16.899999999999999" customHeight="1">
      <c r="A22" s="415"/>
      <c r="B22" s="416"/>
      <c r="C22" s="416"/>
      <c r="D22" s="277"/>
      <c r="E22" s="175"/>
      <c r="F22" s="176"/>
      <c r="G22" s="382"/>
      <c r="H22" s="75"/>
      <c r="I22" s="274"/>
      <c r="J22" s="75"/>
      <c r="K22" s="275"/>
      <c r="L22" s="175" t="str">
        <f t="shared" si="10"/>
        <v/>
      </c>
      <c r="M22" s="176"/>
      <c r="N22" s="203"/>
      <c r="O22" s="176"/>
      <c r="P22" s="203"/>
      <c r="Q22" s="176"/>
      <c r="R22" s="75"/>
      <c r="S22" s="275"/>
      <c r="T22" s="383"/>
      <c r="U22" s="278"/>
      <c r="V22" s="279"/>
      <c r="W22" s="198"/>
      <c r="X22" s="204">
        <f t="shared" si="0"/>
        <v>0</v>
      </c>
      <c r="Y22" s="204">
        <f>IF('1042Ei Calcolo'!D26="",0,1)</f>
        <v>0</v>
      </c>
      <c r="Z22" s="45" t="e">
        <f t="shared" si="1"/>
        <v>#VALUE!</v>
      </c>
      <c r="AA22" s="45">
        <f t="shared" si="2"/>
        <v>0</v>
      </c>
      <c r="AB22" s="56" t="str">
        <f t="shared" si="3"/>
        <v/>
      </c>
      <c r="AC22" s="45" t="str">
        <f t="shared" si="4"/>
        <v/>
      </c>
      <c r="AD22" s="45" t="str">
        <f t="shared" si="5"/>
        <v/>
      </c>
      <c r="AE22" s="45" t="str">
        <f t="shared" si="6"/>
        <v/>
      </c>
      <c r="AF22" s="45" t="str">
        <f t="shared" si="7"/>
        <v/>
      </c>
      <c r="AG22" s="205" t="str">
        <f t="shared" si="11"/>
        <v/>
      </c>
      <c r="AH22" s="206" t="str">
        <f t="shared" si="8"/>
        <v/>
      </c>
      <c r="AI22" s="205" t="str">
        <f t="shared" si="12"/>
        <v/>
      </c>
      <c r="AJ22" s="205" t="str">
        <f>IF(AG22&lt;AH22,Übersetzungstexte!A$184,"")</f>
        <v/>
      </c>
      <c r="AK22" s="206" t="str">
        <f t="shared" si="9"/>
        <v/>
      </c>
      <c r="AL22" s="118"/>
    </row>
    <row r="23" spans="1:38" s="207" customFormat="1" ht="16.899999999999999" customHeight="1">
      <c r="A23" s="415"/>
      <c r="B23" s="416"/>
      <c r="C23" s="416"/>
      <c r="D23" s="277"/>
      <c r="E23" s="175"/>
      <c r="F23" s="176"/>
      <c r="G23" s="382"/>
      <c r="H23" s="75"/>
      <c r="I23" s="274"/>
      <c r="J23" s="75"/>
      <c r="K23" s="275"/>
      <c r="L23" s="175" t="str">
        <f t="shared" si="10"/>
        <v/>
      </c>
      <c r="M23" s="176"/>
      <c r="N23" s="203"/>
      <c r="O23" s="176"/>
      <c r="P23" s="203"/>
      <c r="Q23" s="176"/>
      <c r="R23" s="75"/>
      <c r="S23" s="275"/>
      <c r="T23" s="383"/>
      <c r="U23" s="278"/>
      <c r="V23" s="279"/>
      <c r="W23" s="198"/>
      <c r="X23" s="204">
        <f t="shared" si="0"/>
        <v>0</v>
      </c>
      <c r="Y23" s="204">
        <f>IF('1042Ei Calcolo'!D27="",0,1)</f>
        <v>0</v>
      </c>
      <c r="Z23" s="45" t="e">
        <f t="shared" si="1"/>
        <v>#VALUE!</v>
      </c>
      <c r="AA23" s="45">
        <f t="shared" si="2"/>
        <v>0</v>
      </c>
      <c r="AB23" s="56" t="str">
        <f t="shared" si="3"/>
        <v/>
      </c>
      <c r="AC23" s="45" t="str">
        <f t="shared" si="4"/>
        <v/>
      </c>
      <c r="AD23" s="45" t="str">
        <f t="shared" si="5"/>
        <v/>
      </c>
      <c r="AE23" s="45" t="str">
        <f t="shared" si="6"/>
        <v/>
      </c>
      <c r="AF23" s="45" t="str">
        <f t="shared" si="7"/>
        <v/>
      </c>
      <c r="AG23" s="205" t="str">
        <f t="shared" si="11"/>
        <v/>
      </c>
      <c r="AH23" s="206" t="str">
        <f t="shared" si="8"/>
        <v/>
      </c>
      <c r="AI23" s="205" t="str">
        <f t="shared" si="12"/>
        <v/>
      </c>
      <c r="AJ23" s="205" t="str">
        <f>IF(AG23&lt;AH23,Übersetzungstexte!A$184,"")</f>
        <v/>
      </c>
      <c r="AK23" s="206" t="str">
        <f t="shared" si="9"/>
        <v/>
      </c>
      <c r="AL23" s="118"/>
    </row>
    <row r="24" spans="1:38" s="207" customFormat="1" ht="16.899999999999999" customHeight="1">
      <c r="A24" s="415"/>
      <c r="B24" s="416"/>
      <c r="C24" s="416"/>
      <c r="D24" s="277"/>
      <c r="E24" s="175"/>
      <c r="F24" s="176"/>
      <c r="G24" s="382"/>
      <c r="H24" s="75"/>
      <c r="I24" s="274"/>
      <c r="J24" s="75"/>
      <c r="K24" s="275"/>
      <c r="L24" s="175" t="str">
        <f t="shared" si="10"/>
        <v/>
      </c>
      <c r="M24" s="176"/>
      <c r="N24" s="203"/>
      <c r="O24" s="176"/>
      <c r="P24" s="203"/>
      <c r="Q24" s="176"/>
      <c r="R24" s="75"/>
      <c r="S24" s="275"/>
      <c r="T24" s="383"/>
      <c r="U24" s="278"/>
      <c r="V24" s="279"/>
      <c r="W24" s="198"/>
      <c r="X24" s="204">
        <f t="shared" si="0"/>
        <v>0</v>
      </c>
      <c r="Y24" s="204">
        <f>IF('1042Ei Calcolo'!D28="",0,1)</f>
        <v>0</v>
      </c>
      <c r="Z24" s="45" t="e">
        <f t="shared" si="1"/>
        <v>#VALUE!</v>
      </c>
      <c r="AA24" s="45">
        <f t="shared" si="2"/>
        <v>0</v>
      </c>
      <c r="AB24" s="56" t="str">
        <f t="shared" si="3"/>
        <v/>
      </c>
      <c r="AC24" s="45" t="str">
        <f t="shared" si="4"/>
        <v/>
      </c>
      <c r="AD24" s="45" t="str">
        <f t="shared" si="5"/>
        <v/>
      </c>
      <c r="AE24" s="45" t="str">
        <f t="shared" si="6"/>
        <v/>
      </c>
      <c r="AF24" s="45" t="str">
        <f t="shared" si="7"/>
        <v/>
      </c>
      <c r="AG24" s="205" t="str">
        <f t="shared" si="11"/>
        <v/>
      </c>
      <c r="AH24" s="206" t="str">
        <f t="shared" si="8"/>
        <v/>
      </c>
      <c r="AI24" s="205" t="str">
        <f t="shared" si="12"/>
        <v/>
      </c>
      <c r="AJ24" s="205" t="str">
        <f>IF(AG24&lt;AH24,Übersetzungstexte!A$184,"")</f>
        <v/>
      </c>
      <c r="AK24" s="206" t="str">
        <f t="shared" si="9"/>
        <v/>
      </c>
      <c r="AL24" s="118"/>
    </row>
    <row r="25" spans="1:38" s="207" customFormat="1" ht="16.899999999999999" customHeight="1">
      <c r="A25" s="415"/>
      <c r="B25" s="416"/>
      <c r="C25" s="416"/>
      <c r="D25" s="277"/>
      <c r="E25" s="175"/>
      <c r="F25" s="176"/>
      <c r="G25" s="382"/>
      <c r="H25" s="75"/>
      <c r="I25" s="274"/>
      <c r="J25" s="75"/>
      <c r="K25" s="275"/>
      <c r="L25" s="175" t="str">
        <f t="shared" si="10"/>
        <v/>
      </c>
      <c r="M25" s="176"/>
      <c r="N25" s="203"/>
      <c r="O25" s="176"/>
      <c r="P25" s="203"/>
      <c r="Q25" s="176"/>
      <c r="R25" s="75"/>
      <c r="S25" s="275"/>
      <c r="T25" s="383"/>
      <c r="U25" s="278"/>
      <c r="V25" s="279"/>
      <c r="W25" s="198"/>
      <c r="X25" s="204">
        <f t="shared" si="0"/>
        <v>0</v>
      </c>
      <c r="Y25" s="204">
        <f>IF('1042Ei Calcolo'!D29="",0,1)</f>
        <v>0</v>
      </c>
      <c r="Z25" s="45" t="e">
        <f t="shared" si="1"/>
        <v>#VALUE!</v>
      </c>
      <c r="AA25" s="45">
        <f t="shared" si="2"/>
        <v>0</v>
      </c>
      <c r="AB25" s="56" t="str">
        <f t="shared" si="3"/>
        <v/>
      </c>
      <c r="AC25" s="45" t="str">
        <f t="shared" si="4"/>
        <v/>
      </c>
      <c r="AD25" s="45" t="str">
        <f t="shared" si="5"/>
        <v/>
      </c>
      <c r="AE25" s="45" t="str">
        <f t="shared" si="6"/>
        <v/>
      </c>
      <c r="AF25" s="45" t="str">
        <f t="shared" si="7"/>
        <v/>
      </c>
      <c r="AG25" s="205" t="str">
        <f t="shared" si="11"/>
        <v/>
      </c>
      <c r="AH25" s="206" t="str">
        <f t="shared" si="8"/>
        <v/>
      </c>
      <c r="AI25" s="205" t="str">
        <f t="shared" si="12"/>
        <v/>
      </c>
      <c r="AJ25" s="205" t="str">
        <f>IF(AG25&lt;AH25,Übersetzungstexte!A$184,"")</f>
        <v/>
      </c>
      <c r="AK25" s="206" t="str">
        <f t="shared" si="9"/>
        <v/>
      </c>
      <c r="AL25" s="118"/>
    </row>
    <row r="26" spans="1:38" s="207" customFormat="1" ht="16.899999999999999" customHeight="1">
      <c r="A26" s="415"/>
      <c r="B26" s="416"/>
      <c r="C26" s="416"/>
      <c r="D26" s="277"/>
      <c r="E26" s="175"/>
      <c r="F26" s="176"/>
      <c r="G26" s="382"/>
      <c r="H26" s="75"/>
      <c r="I26" s="274"/>
      <c r="J26" s="75"/>
      <c r="K26" s="275"/>
      <c r="L26" s="175" t="str">
        <f t="shared" si="10"/>
        <v/>
      </c>
      <c r="M26" s="176"/>
      <c r="N26" s="203"/>
      <c r="O26" s="176"/>
      <c r="P26" s="203"/>
      <c r="Q26" s="176"/>
      <c r="R26" s="75"/>
      <c r="S26" s="275"/>
      <c r="T26" s="383"/>
      <c r="U26" s="278"/>
      <c r="V26" s="279"/>
      <c r="W26" s="198"/>
      <c r="X26" s="204">
        <f t="shared" si="0"/>
        <v>0</v>
      </c>
      <c r="Y26" s="204">
        <f>IF('1042Ei Calcolo'!D30="",0,1)</f>
        <v>0</v>
      </c>
      <c r="Z26" s="45" t="e">
        <f t="shared" si="1"/>
        <v>#VALUE!</v>
      </c>
      <c r="AA26" s="45">
        <f t="shared" si="2"/>
        <v>0</v>
      </c>
      <c r="AB26" s="56" t="str">
        <f t="shared" si="3"/>
        <v/>
      </c>
      <c r="AC26" s="45" t="str">
        <f t="shared" si="4"/>
        <v/>
      </c>
      <c r="AD26" s="45" t="str">
        <f t="shared" si="5"/>
        <v/>
      </c>
      <c r="AE26" s="45" t="str">
        <f t="shared" si="6"/>
        <v/>
      </c>
      <c r="AF26" s="45" t="str">
        <f t="shared" si="7"/>
        <v/>
      </c>
      <c r="AG26" s="205" t="str">
        <f t="shared" si="11"/>
        <v/>
      </c>
      <c r="AH26" s="206" t="str">
        <f t="shared" si="8"/>
        <v/>
      </c>
      <c r="AI26" s="205" t="str">
        <f t="shared" si="12"/>
        <v/>
      </c>
      <c r="AJ26" s="205" t="str">
        <f>IF(AG26&lt;AH26,Übersetzungstexte!A$184,"")</f>
        <v/>
      </c>
      <c r="AK26" s="206" t="str">
        <f t="shared" si="9"/>
        <v/>
      </c>
      <c r="AL26" s="118"/>
    </row>
    <row r="27" spans="1:38" s="207" customFormat="1" ht="16.899999999999999" customHeight="1">
      <c r="A27" s="415"/>
      <c r="B27" s="416"/>
      <c r="C27" s="416"/>
      <c r="D27" s="277"/>
      <c r="E27" s="175"/>
      <c r="F27" s="176"/>
      <c r="G27" s="382"/>
      <c r="H27" s="75"/>
      <c r="I27" s="274"/>
      <c r="J27" s="75"/>
      <c r="K27" s="275"/>
      <c r="L27" s="175" t="str">
        <f t="shared" si="10"/>
        <v/>
      </c>
      <c r="M27" s="176"/>
      <c r="N27" s="203"/>
      <c r="O27" s="176"/>
      <c r="P27" s="203"/>
      <c r="Q27" s="176"/>
      <c r="R27" s="75"/>
      <c r="S27" s="275"/>
      <c r="T27" s="383"/>
      <c r="U27" s="278"/>
      <c r="V27" s="279"/>
      <c r="W27" s="198"/>
      <c r="X27" s="204">
        <f t="shared" si="0"/>
        <v>0</v>
      </c>
      <c r="Y27" s="204">
        <f>IF('1042Ei Calcolo'!D31="",0,1)</f>
        <v>0</v>
      </c>
      <c r="Z27" s="45" t="e">
        <f t="shared" si="1"/>
        <v>#VALUE!</v>
      </c>
      <c r="AA27" s="45">
        <f t="shared" si="2"/>
        <v>0</v>
      </c>
      <c r="AB27" s="56" t="str">
        <f t="shared" si="3"/>
        <v/>
      </c>
      <c r="AC27" s="45" t="str">
        <f t="shared" si="4"/>
        <v/>
      </c>
      <c r="AD27" s="45" t="str">
        <f t="shared" si="5"/>
        <v/>
      </c>
      <c r="AE27" s="45" t="str">
        <f t="shared" si="6"/>
        <v/>
      </c>
      <c r="AF27" s="45" t="str">
        <f t="shared" si="7"/>
        <v/>
      </c>
      <c r="AG27" s="205" t="str">
        <f t="shared" si="11"/>
        <v/>
      </c>
      <c r="AH27" s="206" t="str">
        <f t="shared" si="8"/>
        <v/>
      </c>
      <c r="AI27" s="205" t="str">
        <f t="shared" si="12"/>
        <v/>
      </c>
      <c r="AJ27" s="205" t="str">
        <f>IF(AG27&lt;AH27,Übersetzungstexte!A$184,"")</f>
        <v/>
      </c>
      <c r="AK27" s="206" t="str">
        <f t="shared" si="9"/>
        <v/>
      </c>
      <c r="AL27" s="118"/>
    </row>
    <row r="28" spans="1:38" s="207" customFormat="1" ht="16.899999999999999" customHeight="1">
      <c r="A28" s="415"/>
      <c r="B28" s="416"/>
      <c r="C28" s="416"/>
      <c r="D28" s="277"/>
      <c r="E28" s="175"/>
      <c r="F28" s="176"/>
      <c r="G28" s="382"/>
      <c r="H28" s="75"/>
      <c r="I28" s="274"/>
      <c r="J28" s="75"/>
      <c r="K28" s="275"/>
      <c r="L28" s="175" t="str">
        <f t="shared" si="10"/>
        <v/>
      </c>
      <c r="M28" s="176"/>
      <c r="N28" s="203"/>
      <c r="O28" s="176"/>
      <c r="P28" s="203"/>
      <c r="Q28" s="176"/>
      <c r="R28" s="75"/>
      <c r="S28" s="275"/>
      <c r="T28" s="383"/>
      <c r="U28" s="278"/>
      <c r="V28" s="279"/>
      <c r="W28" s="198"/>
      <c r="X28" s="204">
        <f t="shared" si="0"/>
        <v>0</v>
      </c>
      <c r="Y28" s="204">
        <f>IF('1042Ei Calcolo'!D32="",0,1)</f>
        <v>0</v>
      </c>
      <c r="Z28" s="45" t="e">
        <f t="shared" si="1"/>
        <v>#VALUE!</v>
      </c>
      <c r="AA28" s="45">
        <f t="shared" si="2"/>
        <v>0</v>
      </c>
      <c r="AB28" s="56" t="str">
        <f t="shared" si="3"/>
        <v/>
      </c>
      <c r="AC28" s="45" t="str">
        <f t="shared" si="4"/>
        <v/>
      </c>
      <c r="AD28" s="45" t="str">
        <f t="shared" si="5"/>
        <v/>
      </c>
      <c r="AE28" s="45" t="str">
        <f t="shared" si="6"/>
        <v/>
      </c>
      <c r="AF28" s="45" t="str">
        <f t="shared" si="7"/>
        <v/>
      </c>
      <c r="AG28" s="205" t="str">
        <f t="shared" si="11"/>
        <v/>
      </c>
      <c r="AH28" s="206" t="str">
        <f t="shared" si="8"/>
        <v/>
      </c>
      <c r="AI28" s="205" t="str">
        <f t="shared" si="12"/>
        <v/>
      </c>
      <c r="AJ28" s="205" t="str">
        <f>IF(AG28&lt;AH28,Übersetzungstexte!A$184,"")</f>
        <v/>
      </c>
      <c r="AK28" s="206" t="str">
        <f t="shared" si="9"/>
        <v/>
      </c>
      <c r="AL28" s="118"/>
    </row>
    <row r="29" spans="1:38" s="207" customFormat="1" ht="16.899999999999999" customHeight="1">
      <c r="A29" s="415"/>
      <c r="B29" s="416"/>
      <c r="C29" s="416"/>
      <c r="D29" s="277"/>
      <c r="E29" s="175"/>
      <c r="F29" s="176"/>
      <c r="G29" s="382"/>
      <c r="H29" s="75"/>
      <c r="I29" s="274"/>
      <c r="J29" s="75"/>
      <c r="K29" s="275"/>
      <c r="L29" s="175" t="str">
        <f t="shared" si="10"/>
        <v/>
      </c>
      <c r="M29" s="176"/>
      <c r="N29" s="203"/>
      <c r="O29" s="176"/>
      <c r="P29" s="203"/>
      <c r="Q29" s="176"/>
      <c r="R29" s="75"/>
      <c r="S29" s="275"/>
      <c r="T29" s="383"/>
      <c r="U29" s="278"/>
      <c r="V29" s="279"/>
      <c r="W29" s="198"/>
      <c r="X29" s="204">
        <f t="shared" si="0"/>
        <v>0</v>
      </c>
      <c r="Y29" s="204">
        <f>IF('1042Ei Calcolo'!D33="",0,1)</f>
        <v>0</v>
      </c>
      <c r="Z29" s="45" t="e">
        <f t="shared" si="1"/>
        <v>#VALUE!</v>
      </c>
      <c r="AA29" s="45">
        <f t="shared" si="2"/>
        <v>0</v>
      </c>
      <c r="AB29" s="56" t="str">
        <f t="shared" si="3"/>
        <v/>
      </c>
      <c r="AC29" s="45" t="str">
        <f t="shared" si="4"/>
        <v/>
      </c>
      <c r="AD29" s="45" t="str">
        <f t="shared" si="5"/>
        <v/>
      </c>
      <c r="AE29" s="45" t="str">
        <f t="shared" si="6"/>
        <v/>
      </c>
      <c r="AF29" s="45" t="str">
        <f t="shared" si="7"/>
        <v/>
      </c>
      <c r="AG29" s="205" t="str">
        <f t="shared" si="11"/>
        <v/>
      </c>
      <c r="AH29" s="206" t="str">
        <f t="shared" si="8"/>
        <v/>
      </c>
      <c r="AI29" s="205" t="str">
        <f t="shared" si="12"/>
        <v/>
      </c>
      <c r="AJ29" s="205" t="str">
        <f>IF(AG29&lt;AH29,Übersetzungstexte!A$184,"")</f>
        <v/>
      </c>
      <c r="AK29" s="206" t="str">
        <f t="shared" si="9"/>
        <v/>
      </c>
      <c r="AL29" s="118"/>
    </row>
    <row r="30" spans="1:38" s="207" customFormat="1" ht="16.899999999999999" customHeight="1">
      <c r="A30" s="415"/>
      <c r="B30" s="416"/>
      <c r="C30" s="416"/>
      <c r="D30" s="277"/>
      <c r="E30" s="175"/>
      <c r="F30" s="176"/>
      <c r="G30" s="382"/>
      <c r="H30" s="75"/>
      <c r="I30" s="274"/>
      <c r="J30" s="75"/>
      <c r="K30" s="275"/>
      <c r="L30" s="175" t="str">
        <f t="shared" si="10"/>
        <v/>
      </c>
      <c r="M30" s="176"/>
      <c r="N30" s="203"/>
      <c r="O30" s="176"/>
      <c r="P30" s="203"/>
      <c r="Q30" s="176"/>
      <c r="R30" s="75"/>
      <c r="S30" s="275"/>
      <c r="T30" s="383"/>
      <c r="U30" s="278"/>
      <c r="V30" s="279"/>
      <c r="W30" s="198"/>
      <c r="X30" s="204">
        <f t="shared" si="0"/>
        <v>0</v>
      </c>
      <c r="Y30" s="204">
        <f>IF('1042Ei Calcolo'!D34="",0,1)</f>
        <v>0</v>
      </c>
      <c r="Z30" s="45" t="e">
        <f t="shared" si="1"/>
        <v>#VALUE!</v>
      </c>
      <c r="AA30" s="45">
        <f t="shared" si="2"/>
        <v>0</v>
      </c>
      <c r="AB30" s="56" t="str">
        <f t="shared" si="3"/>
        <v/>
      </c>
      <c r="AC30" s="45" t="str">
        <f t="shared" si="4"/>
        <v/>
      </c>
      <c r="AD30" s="45" t="str">
        <f t="shared" si="5"/>
        <v/>
      </c>
      <c r="AE30" s="45" t="str">
        <f t="shared" si="6"/>
        <v/>
      </c>
      <c r="AF30" s="45" t="str">
        <f t="shared" si="7"/>
        <v/>
      </c>
      <c r="AG30" s="205" t="str">
        <f t="shared" si="11"/>
        <v/>
      </c>
      <c r="AH30" s="206" t="str">
        <f t="shared" si="8"/>
        <v/>
      </c>
      <c r="AI30" s="205" t="str">
        <f t="shared" si="12"/>
        <v/>
      </c>
      <c r="AJ30" s="205" t="str">
        <f>IF(AG30&lt;AH30,Übersetzungstexte!A$184,"")</f>
        <v/>
      </c>
      <c r="AK30" s="206" t="str">
        <f t="shared" si="9"/>
        <v/>
      </c>
      <c r="AL30" s="118"/>
    </row>
    <row r="31" spans="1:38" s="207" customFormat="1" ht="16.899999999999999" customHeight="1">
      <c r="A31" s="415"/>
      <c r="B31" s="416"/>
      <c r="C31" s="416"/>
      <c r="D31" s="277"/>
      <c r="E31" s="175"/>
      <c r="F31" s="176"/>
      <c r="G31" s="382"/>
      <c r="H31" s="75"/>
      <c r="I31" s="274"/>
      <c r="J31" s="75"/>
      <c r="K31" s="275"/>
      <c r="L31" s="175" t="str">
        <f t="shared" si="10"/>
        <v/>
      </c>
      <c r="M31" s="176"/>
      <c r="N31" s="203"/>
      <c r="O31" s="176"/>
      <c r="P31" s="203"/>
      <c r="Q31" s="176"/>
      <c r="R31" s="75"/>
      <c r="S31" s="275"/>
      <c r="T31" s="383"/>
      <c r="U31" s="278"/>
      <c r="V31" s="279"/>
      <c r="W31" s="198"/>
      <c r="X31" s="204">
        <f t="shared" si="0"/>
        <v>0</v>
      </c>
      <c r="Y31" s="204">
        <f>IF('1042Ei Calcolo'!D35="",0,1)</f>
        <v>0</v>
      </c>
      <c r="Z31" s="45" t="e">
        <f t="shared" si="1"/>
        <v>#VALUE!</v>
      </c>
      <c r="AA31" s="45">
        <f t="shared" si="2"/>
        <v>0</v>
      </c>
      <c r="AB31" s="56" t="str">
        <f t="shared" si="3"/>
        <v/>
      </c>
      <c r="AC31" s="45" t="str">
        <f t="shared" si="4"/>
        <v/>
      </c>
      <c r="AD31" s="45" t="str">
        <f t="shared" si="5"/>
        <v/>
      </c>
      <c r="AE31" s="45" t="str">
        <f t="shared" si="6"/>
        <v/>
      </c>
      <c r="AF31" s="45" t="str">
        <f t="shared" si="7"/>
        <v/>
      </c>
      <c r="AG31" s="205" t="str">
        <f t="shared" si="11"/>
        <v/>
      </c>
      <c r="AH31" s="206" t="str">
        <f t="shared" si="8"/>
        <v/>
      </c>
      <c r="AI31" s="205" t="str">
        <f t="shared" si="12"/>
        <v/>
      </c>
      <c r="AJ31" s="205" t="str">
        <f>IF(AG31&lt;AH31,Übersetzungstexte!A$184,"")</f>
        <v/>
      </c>
      <c r="AK31" s="206" t="str">
        <f t="shared" si="9"/>
        <v/>
      </c>
      <c r="AL31" s="118"/>
    </row>
    <row r="32" spans="1:38" s="207" customFormat="1" ht="16.899999999999999" customHeight="1">
      <c r="A32" s="415"/>
      <c r="B32" s="416"/>
      <c r="C32" s="416"/>
      <c r="D32" s="277"/>
      <c r="E32" s="175"/>
      <c r="F32" s="176"/>
      <c r="G32" s="382"/>
      <c r="H32" s="75"/>
      <c r="I32" s="274"/>
      <c r="J32" s="75"/>
      <c r="K32" s="275"/>
      <c r="L32" s="175" t="str">
        <f t="shared" si="10"/>
        <v/>
      </c>
      <c r="M32" s="176"/>
      <c r="N32" s="203"/>
      <c r="O32" s="176"/>
      <c r="P32" s="203"/>
      <c r="Q32" s="176"/>
      <c r="R32" s="75"/>
      <c r="S32" s="275"/>
      <c r="T32" s="383"/>
      <c r="U32" s="278"/>
      <c r="V32" s="279"/>
      <c r="W32" s="198"/>
      <c r="X32" s="204">
        <f t="shared" si="0"/>
        <v>0</v>
      </c>
      <c r="Y32" s="204">
        <f>IF('1042Ei Calcolo'!D36="",0,1)</f>
        <v>0</v>
      </c>
      <c r="Z32" s="45" t="e">
        <f t="shared" si="1"/>
        <v>#VALUE!</v>
      </c>
      <c r="AA32" s="45">
        <f t="shared" si="2"/>
        <v>0</v>
      </c>
      <c r="AB32" s="56" t="str">
        <f t="shared" si="3"/>
        <v/>
      </c>
      <c r="AC32" s="45" t="str">
        <f t="shared" si="4"/>
        <v/>
      </c>
      <c r="AD32" s="45" t="str">
        <f t="shared" si="5"/>
        <v/>
      </c>
      <c r="AE32" s="45" t="str">
        <f t="shared" si="6"/>
        <v/>
      </c>
      <c r="AF32" s="45" t="str">
        <f t="shared" si="7"/>
        <v/>
      </c>
      <c r="AG32" s="205" t="str">
        <f t="shared" si="11"/>
        <v/>
      </c>
      <c r="AH32" s="206" t="str">
        <f t="shared" si="8"/>
        <v/>
      </c>
      <c r="AI32" s="205" t="str">
        <f t="shared" si="12"/>
        <v/>
      </c>
      <c r="AJ32" s="205" t="str">
        <f>IF(AG32&lt;AH32,Übersetzungstexte!A$184,"")</f>
        <v/>
      </c>
      <c r="AK32" s="206" t="str">
        <f t="shared" si="9"/>
        <v/>
      </c>
      <c r="AL32" s="118"/>
    </row>
    <row r="33" spans="1:38" s="207" customFormat="1" ht="16.899999999999999" customHeight="1">
      <c r="A33" s="415"/>
      <c r="B33" s="416"/>
      <c r="C33" s="416"/>
      <c r="D33" s="277"/>
      <c r="E33" s="175"/>
      <c r="F33" s="176"/>
      <c r="G33" s="382"/>
      <c r="H33" s="75"/>
      <c r="I33" s="274"/>
      <c r="J33" s="75"/>
      <c r="K33" s="275"/>
      <c r="L33" s="175" t="str">
        <f t="shared" si="10"/>
        <v/>
      </c>
      <c r="M33" s="176"/>
      <c r="N33" s="203"/>
      <c r="O33" s="176"/>
      <c r="P33" s="203"/>
      <c r="Q33" s="176"/>
      <c r="R33" s="75"/>
      <c r="S33" s="275"/>
      <c r="T33" s="383"/>
      <c r="U33" s="278"/>
      <c r="V33" s="279"/>
      <c r="W33" s="198"/>
      <c r="X33" s="204">
        <f t="shared" si="0"/>
        <v>0</v>
      </c>
      <c r="Y33" s="204">
        <f>IF('1042Ei Calcolo'!D37="",0,1)</f>
        <v>0</v>
      </c>
      <c r="Z33" s="45" t="e">
        <f t="shared" si="1"/>
        <v>#VALUE!</v>
      </c>
      <c r="AA33" s="45">
        <f t="shared" si="2"/>
        <v>0</v>
      </c>
      <c r="AB33" s="56" t="str">
        <f t="shared" si="3"/>
        <v/>
      </c>
      <c r="AC33" s="45" t="str">
        <f t="shared" si="4"/>
        <v/>
      </c>
      <c r="AD33" s="45" t="str">
        <f t="shared" si="5"/>
        <v/>
      </c>
      <c r="AE33" s="45" t="str">
        <f t="shared" si="6"/>
        <v/>
      </c>
      <c r="AF33" s="45" t="str">
        <f t="shared" si="7"/>
        <v/>
      </c>
      <c r="AG33" s="205" t="str">
        <f t="shared" si="11"/>
        <v/>
      </c>
      <c r="AH33" s="206" t="str">
        <f t="shared" si="8"/>
        <v/>
      </c>
      <c r="AI33" s="205" t="str">
        <f t="shared" si="12"/>
        <v/>
      </c>
      <c r="AJ33" s="205" t="str">
        <f>IF(AG33&lt;AH33,Übersetzungstexte!A$184,"")</f>
        <v/>
      </c>
      <c r="AK33" s="206" t="str">
        <f t="shared" si="9"/>
        <v/>
      </c>
      <c r="AL33" s="118"/>
    </row>
    <row r="34" spans="1:38" s="207" customFormat="1" ht="16.899999999999999" customHeight="1">
      <c r="A34" s="415"/>
      <c r="B34" s="416"/>
      <c r="C34" s="416"/>
      <c r="D34" s="277"/>
      <c r="E34" s="175"/>
      <c r="F34" s="176"/>
      <c r="G34" s="382"/>
      <c r="H34" s="75"/>
      <c r="I34" s="274"/>
      <c r="J34" s="75"/>
      <c r="K34" s="275"/>
      <c r="L34" s="175" t="str">
        <f t="shared" si="10"/>
        <v/>
      </c>
      <c r="M34" s="176"/>
      <c r="N34" s="203"/>
      <c r="O34" s="176"/>
      <c r="P34" s="203"/>
      <c r="Q34" s="176"/>
      <c r="R34" s="75"/>
      <c r="S34" s="275"/>
      <c r="T34" s="383"/>
      <c r="U34" s="278"/>
      <c r="V34" s="279"/>
      <c r="W34" s="198"/>
      <c r="X34" s="204">
        <f t="shared" si="0"/>
        <v>0</v>
      </c>
      <c r="Y34" s="204">
        <f>IF('1042Ei Calcolo'!D38="",0,1)</f>
        <v>0</v>
      </c>
      <c r="Z34" s="45" t="e">
        <f t="shared" si="1"/>
        <v>#VALUE!</v>
      </c>
      <c r="AA34" s="45">
        <f t="shared" si="2"/>
        <v>0</v>
      </c>
      <c r="AB34" s="56" t="str">
        <f t="shared" si="3"/>
        <v/>
      </c>
      <c r="AC34" s="45" t="str">
        <f t="shared" si="4"/>
        <v/>
      </c>
      <c r="AD34" s="45" t="str">
        <f t="shared" si="5"/>
        <v/>
      </c>
      <c r="AE34" s="45" t="str">
        <f t="shared" si="6"/>
        <v/>
      </c>
      <c r="AF34" s="45" t="str">
        <f t="shared" si="7"/>
        <v/>
      </c>
      <c r="AG34" s="205" t="str">
        <f t="shared" si="11"/>
        <v/>
      </c>
      <c r="AH34" s="206" t="str">
        <f t="shared" si="8"/>
        <v/>
      </c>
      <c r="AI34" s="205" t="str">
        <f t="shared" si="12"/>
        <v/>
      </c>
      <c r="AJ34" s="205" t="str">
        <f>IF(AG34&lt;AH34,Übersetzungstexte!A$184,"")</f>
        <v/>
      </c>
      <c r="AK34" s="206" t="str">
        <f t="shared" si="9"/>
        <v/>
      </c>
      <c r="AL34" s="118"/>
    </row>
    <row r="35" spans="1:38" s="207" customFormat="1" ht="16.899999999999999" customHeight="1">
      <c r="A35" s="415"/>
      <c r="B35" s="416"/>
      <c r="C35" s="416"/>
      <c r="D35" s="277"/>
      <c r="E35" s="175"/>
      <c r="F35" s="176"/>
      <c r="G35" s="382"/>
      <c r="H35" s="75"/>
      <c r="I35" s="274"/>
      <c r="J35" s="75"/>
      <c r="K35" s="275"/>
      <c r="L35" s="175" t="str">
        <f t="shared" si="10"/>
        <v/>
      </c>
      <c r="M35" s="176"/>
      <c r="N35" s="203"/>
      <c r="O35" s="176"/>
      <c r="P35" s="203"/>
      <c r="Q35" s="176"/>
      <c r="R35" s="75"/>
      <c r="S35" s="275"/>
      <c r="T35" s="383"/>
      <c r="U35" s="278"/>
      <c r="V35" s="279"/>
      <c r="W35" s="198"/>
      <c r="X35" s="204">
        <f t="shared" si="0"/>
        <v>0</v>
      </c>
      <c r="Y35" s="204">
        <f>IF('1042Ei Calcolo'!D39="",0,1)</f>
        <v>0</v>
      </c>
      <c r="Z35" s="45" t="e">
        <f t="shared" si="1"/>
        <v>#VALUE!</v>
      </c>
      <c r="AA35" s="45">
        <f t="shared" si="2"/>
        <v>0</v>
      </c>
      <c r="AB35" s="56" t="str">
        <f t="shared" si="3"/>
        <v/>
      </c>
      <c r="AC35" s="45" t="str">
        <f t="shared" si="4"/>
        <v/>
      </c>
      <c r="AD35" s="45" t="str">
        <f t="shared" si="5"/>
        <v/>
      </c>
      <c r="AE35" s="45" t="str">
        <f t="shared" si="6"/>
        <v/>
      </c>
      <c r="AF35" s="45" t="str">
        <f t="shared" si="7"/>
        <v/>
      </c>
      <c r="AG35" s="205" t="str">
        <f t="shared" si="11"/>
        <v/>
      </c>
      <c r="AH35" s="206" t="str">
        <f t="shared" si="8"/>
        <v/>
      </c>
      <c r="AI35" s="205" t="str">
        <f t="shared" si="12"/>
        <v/>
      </c>
      <c r="AJ35" s="205" t="str">
        <f>IF(AG35&lt;AH35,Übersetzungstexte!A$184,"")</f>
        <v/>
      </c>
      <c r="AK35" s="206" t="str">
        <f t="shared" si="9"/>
        <v/>
      </c>
      <c r="AL35" s="118"/>
    </row>
    <row r="36" spans="1:38" s="207" customFormat="1" ht="16.899999999999999" customHeight="1">
      <c r="A36" s="415"/>
      <c r="B36" s="416"/>
      <c r="C36" s="416"/>
      <c r="D36" s="277"/>
      <c r="E36" s="175"/>
      <c r="F36" s="176"/>
      <c r="G36" s="382"/>
      <c r="H36" s="75"/>
      <c r="I36" s="274"/>
      <c r="J36" s="75"/>
      <c r="K36" s="275"/>
      <c r="L36" s="175" t="str">
        <f t="shared" si="10"/>
        <v/>
      </c>
      <c r="M36" s="176"/>
      <c r="N36" s="203"/>
      <c r="O36" s="176"/>
      <c r="P36" s="203"/>
      <c r="Q36" s="176"/>
      <c r="R36" s="75"/>
      <c r="S36" s="275"/>
      <c r="T36" s="383"/>
      <c r="U36" s="278"/>
      <c r="V36" s="279"/>
      <c r="W36" s="198"/>
      <c r="X36" s="204">
        <f t="shared" si="0"/>
        <v>0</v>
      </c>
      <c r="Y36" s="204">
        <f>IF('1042Ei Calcolo'!D40="",0,1)</f>
        <v>0</v>
      </c>
      <c r="Z36" s="45" t="e">
        <f t="shared" si="1"/>
        <v>#VALUE!</v>
      </c>
      <c r="AA36" s="45">
        <f t="shared" si="2"/>
        <v>0</v>
      </c>
      <c r="AB36" s="56" t="str">
        <f t="shared" si="3"/>
        <v/>
      </c>
      <c r="AC36" s="45" t="str">
        <f t="shared" si="4"/>
        <v/>
      </c>
      <c r="AD36" s="45" t="str">
        <f t="shared" si="5"/>
        <v/>
      </c>
      <c r="AE36" s="45" t="str">
        <f t="shared" si="6"/>
        <v/>
      </c>
      <c r="AF36" s="45" t="str">
        <f t="shared" si="7"/>
        <v/>
      </c>
      <c r="AG36" s="205" t="str">
        <f t="shared" si="11"/>
        <v/>
      </c>
      <c r="AH36" s="206" t="str">
        <f t="shared" si="8"/>
        <v/>
      </c>
      <c r="AI36" s="205" t="str">
        <f t="shared" si="12"/>
        <v/>
      </c>
      <c r="AJ36" s="205" t="str">
        <f>IF(AG36&lt;AH36,Übersetzungstexte!A$184,"")</f>
        <v/>
      </c>
      <c r="AK36" s="206" t="str">
        <f t="shared" si="9"/>
        <v/>
      </c>
      <c r="AL36" s="118"/>
    </row>
    <row r="37" spans="1:38" s="207" customFormat="1" ht="16.899999999999999" customHeight="1">
      <c r="A37" s="415"/>
      <c r="B37" s="416"/>
      <c r="C37" s="416"/>
      <c r="D37" s="277"/>
      <c r="E37" s="175"/>
      <c r="F37" s="176"/>
      <c r="G37" s="382"/>
      <c r="H37" s="75"/>
      <c r="I37" s="274"/>
      <c r="J37" s="75"/>
      <c r="K37" s="275"/>
      <c r="L37" s="175" t="str">
        <f t="shared" si="10"/>
        <v/>
      </c>
      <c r="M37" s="176"/>
      <c r="N37" s="203"/>
      <c r="O37" s="176"/>
      <c r="P37" s="203"/>
      <c r="Q37" s="176"/>
      <c r="R37" s="75"/>
      <c r="S37" s="275"/>
      <c r="T37" s="383"/>
      <c r="U37" s="278"/>
      <c r="V37" s="279"/>
      <c r="W37" s="198"/>
      <c r="X37" s="204">
        <f t="shared" si="0"/>
        <v>0</v>
      </c>
      <c r="Y37" s="204">
        <f>IF('1042Ei Calcolo'!D41="",0,1)</f>
        <v>0</v>
      </c>
      <c r="Z37" s="45" t="e">
        <f t="shared" si="1"/>
        <v>#VALUE!</v>
      </c>
      <c r="AA37" s="45">
        <f t="shared" si="2"/>
        <v>0</v>
      </c>
      <c r="AB37" s="56" t="str">
        <f t="shared" si="3"/>
        <v/>
      </c>
      <c r="AC37" s="45" t="str">
        <f t="shared" si="4"/>
        <v/>
      </c>
      <c r="AD37" s="45" t="str">
        <f t="shared" si="5"/>
        <v/>
      </c>
      <c r="AE37" s="45" t="str">
        <f t="shared" si="6"/>
        <v/>
      </c>
      <c r="AF37" s="45" t="str">
        <f t="shared" si="7"/>
        <v/>
      </c>
      <c r="AG37" s="205" t="str">
        <f t="shared" si="11"/>
        <v/>
      </c>
      <c r="AH37" s="206" t="str">
        <f t="shared" si="8"/>
        <v/>
      </c>
      <c r="AI37" s="205" t="str">
        <f t="shared" si="12"/>
        <v/>
      </c>
      <c r="AJ37" s="205" t="str">
        <f>IF(AG37&lt;AH37,Übersetzungstexte!A$184,"")</f>
        <v/>
      </c>
      <c r="AK37" s="206" t="str">
        <f t="shared" si="9"/>
        <v/>
      </c>
      <c r="AL37" s="118"/>
    </row>
    <row r="38" spans="1:38" s="207" customFormat="1" ht="16.899999999999999" customHeight="1">
      <c r="A38" s="415"/>
      <c r="B38" s="416"/>
      <c r="C38" s="416"/>
      <c r="D38" s="277"/>
      <c r="E38" s="175"/>
      <c r="F38" s="176"/>
      <c r="G38" s="382"/>
      <c r="H38" s="75"/>
      <c r="I38" s="274"/>
      <c r="J38" s="75"/>
      <c r="K38" s="275"/>
      <c r="L38" s="175" t="str">
        <f t="shared" si="10"/>
        <v/>
      </c>
      <c r="M38" s="176"/>
      <c r="N38" s="203"/>
      <c r="O38" s="176"/>
      <c r="P38" s="203"/>
      <c r="Q38" s="176"/>
      <c r="R38" s="75"/>
      <c r="S38" s="275"/>
      <c r="T38" s="383"/>
      <c r="U38" s="278"/>
      <c r="V38" s="279"/>
      <c r="W38" s="198"/>
      <c r="X38" s="204">
        <f t="shared" si="0"/>
        <v>0</v>
      </c>
      <c r="Y38" s="204">
        <f>IF('1042Ei Calcolo'!D42="",0,1)</f>
        <v>0</v>
      </c>
      <c r="Z38" s="45" t="e">
        <f t="shared" si="1"/>
        <v>#VALUE!</v>
      </c>
      <c r="AA38" s="45">
        <f t="shared" si="2"/>
        <v>0</v>
      </c>
      <c r="AB38" s="56" t="str">
        <f t="shared" si="3"/>
        <v/>
      </c>
      <c r="AC38" s="45" t="str">
        <f t="shared" si="4"/>
        <v/>
      </c>
      <c r="AD38" s="45" t="str">
        <f t="shared" si="5"/>
        <v/>
      </c>
      <c r="AE38" s="45" t="str">
        <f t="shared" si="6"/>
        <v/>
      </c>
      <c r="AF38" s="45" t="str">
        <f t="shared" si="7"/>
        <v/>
      </c>
      <c r="AG38" s="205" t="str">
        <f t="shared" si="11"/>
        <v/>
      </c>
      <c r="AH38" s="206" t="str">
        <f t="shared" si="8"/>
        <v/>
      </c>
      <c r="AI38" s="205" t="str">
        <f t="shared" si="12"/>
        <v/>
      </c>
      <c r="AJ38" s="205" t="str">
        <f>IF(AG38&lt;AH38,Übersetzungstexte!A$184,"")</f>
        <v/>
      </c>
      <c r="AK38" s="206" t="str">
        <f t="shared" si="9"/>
        <v/>
      </c>
      <c r="AL38" s="118"/>
    </row>
    <row r="39" spans="1:38" s="207" customFormat="1" ht="16.899999999999999" customHeight="1">
      <c r="A39" s="415"/>
      <c r="B39" s="416"/>
      <c r="C39" s="416"/>
      <c r="D39" s="277"/>
      <c r="E39" s="175"/>
      <c r="F39" s="176"/>
      <c r="G39" s="382"/>
      <c r="H39" s="75"/>
      <c r="I39" s="274"/>
      <c r="J39" s="75"/>
      <c r="K39" s="275"/>
      <c r="L39" s="175" t="str">
        <f t="shared" si="10"/>
        <v/>
      </c>
      <c r="M39" s="176"/>
      <c r="N39" s="203"/>
      <c r="O39" s="176"/>
      <c r="P39" s="203"/>
      <c r="Q39" s="176"/>
      <c r="R39" s="75"/>
      <c r="S39" s="275"/>
      <c r="T39" s="383"/>
      <c r="U39" s="278"/>
      <c r="V39" s="279"/>
      <c r="W39" s="198"/>
      <c r="X39" s="204">
        <f t="shared" si="0"/>
        <v>0</v>
      </c>
      <c r="Y39" s="204">
        <f>IF('1042Ei Calcolo'!D43="",0,1)</f>
        <v>0</v>
      </c>
      <c r="Z39" s="45" t="e">
        <f t="shared" si="1"/>
        <v>#VALUE!</v>
      </c>
      <c r="AA39" s="45">
        <f t="shared" si="2"/>
        <v>0</v>
      </c>
      <c r="AB39" s="56" t="str">
        <f t="shared" si="3"/>
        <v/>
      </c>
      <c r="AC39" s="45" t="str">
        <f t="shared" si="4"/>
        <v/>
      </c>
      <c r="AD39" s="45" t="str">
        <f t="shared" si="5"/>
        <v/>
      </c>
      <c r="AE39" s="45" t="str">
        <f t="shared" si="6"/>
        <v/>
      </c>
      <c r="AF39" s="45" t="str">
        <f t="shared" si="7"/>
        <v/>
      </c>
      <c r="AG39" s="205" t="str">
        <f t="shared" si="11"/>
        <v/>
      </c>
      <c r="AH39" s="206" t="str">
        <f t="shared" si="8"/>
        <v/>
      </c>
      <c r="AI39" s="205" t="str">
        <f t="shared" si="12"/>
        <v/>
      </c>
      <c r="AJ39" s="205" t="str">
        <f>IF(AG39&lt;AH39,Übersetzungstexte!A$184,"")</f>
        <v/>
      </c>
      <c r="AK39" s="206" t="str">
        <f t="shared" si="9"/>
        <v/>
      </c>
      <c r="AL39" s="118"/>
    </row>
    <row r="40" spans="1:38" s="207" customFormat="1" ht="16.899999999999999" customHeight="1">
      <c r="A40" s="415"/>
      <c r="B40" s="416"/>
      <c r="C40" s="416"/>
      <c r="D40" s="277"/>
      <c r="E40" s="175"/>
      <c r="F40" s="176"/>
      <c r="G40" s="382"/>
      <c r="H40" s="75"/>
      <c r="I40" s="274"/>
      <c r="J40" s="75"/>
      <c r="K40" s="275"/>
      <c r="L40" s="175" t="str">
        <f t="shared" si="10"/>
        <v/>
      </c>
      <c r="M40" s="176"/>
      <c r="N40" s="203"/>
      <c r="O40" s="176"/>
      <c r="P40" s="203"/>
      <c r="Q40" s="176"/>
      <c r="R40" s="75"/>
      <c r="S40" s="275"/>
      <c r="T40" s="383"/>
      <c r="U40" s="278"/>
      <c r="V40" s="279"/>
      <c r="W40" s="198"/>
      <c r="X40" s="204">
        <f t="shared" ref="X40:X71" si="13">IF(X$2-YEAR(D40)&lt;X$3,0,1)</f>
        <v>0</v>
      </c>
      <c r="Y40" s="204">
        <f>IF('1042Ei Calcolo'!D44="",0,1)</f>
        <v>0</v>
      </c>
      <c r="Z40" s="45" t="e">
        <f t="shared" ref="Z40:Z71" si="14">ROUND((J40+I40)/(X$4-(J40+I40))*100,2)</f>
        <v>#VALUE!</v>
      </c>
      <c r="AA40" s="45">
        <f t="shared" ref="AA40:AA71" si="15">ROUND(G40,0)/12</f>
        <v>0</v>
      </c>
      <c r="AB40" s="56" t="str">
        <f t="shared" ref="AB40:AB71" si="16">IF(AND(A40="",B40="",C40=""),"",ROUND((X$4-(J40+I40))*K40/60,1))</f>
        <v/>
      </c>
      <c r="AC40" s="45" t="str">
        <f t="shared" ref="AC40:AC71" si="17">IF(OR(AND(A40="",B40="",C40=""),F40=0,F40=""),"",ROUND((1+Z40/100)*AA40*F40,2))</f>
        <v/>
      </c>
      <c r="AD40" s="45" t="str">
        <f t="shared" ref="AD40:AD71" si="18">IF(OR(AND(A40="",B40="",C40=""),F40=0,F40="",L40=0,L40=""),"",ROUND((1+Z40/100)*(H40/(X$4*K40/5)+AA40*F40),2))</f>
        <v/>
      </c>
      <c r="AE40" s="45" t="str">
        <f t="shared" ref="AE40:AE71" si="19">IF(OR(AND(A40="",B40="",C40=""),E40=0,E40="",AB40=0,AB40=""),"",ROUND((AA40*E40/AB40),2))</f>
        <v/>
      </c>
      <c r="AF40" s="45" t="str">
        <f t="shared" ref="AF40:AF71" si="20">IF(OR(AND(A40="",B40="",C40=""),E40=0,E40="",AB40=0,AB40=""),"",ROUND((H40/(12*AA40*E40)+1)*AA40*E40/AB40,2))</f>
        <v/>
      </c>
      <c r="AG40" s="205" t="str">
        <f t="shared" si="11"/>
        <v/>
      </c>
      <c r="AH40" s="206" t="str">
        <f t="shared" ref="AH40:AH71" si="21">IF(OR(AND(A40="",B40="",C40=""),X$4=""),"",IF(AND(F40&gt;0,H40&gt;0),AD40, IF(F40&gt;0,AC40, IF(AND(E40&gt;0,H40&gt;0),AF40,AE40))))</f>
        <v/>
      </c>
      <c r="AI40" s="205" t="str">
        <f t="shared" si="12"/>
        <v/>
      </c>
      <c r="AJ40" s="205" t="str">
        <f>IF(AG40&lt;AH40,Übersetzungstexte!A$184,"")</f>
        <v/>
      </c>
      <c r="AK40" s="206" t="str">
        <f t="shared" ref="AK40:AK71" si="22">IF(AND(B40="",C40=""),"",CONCATENATE(B40,", ",C40))</f>
        <v/>
      </c>
      <c r="AL40" s="118"/>
    </row>
    <row r="41" spans="1:38" s="207" customFormat="1" ht="16.899999999999999" customHeight="1">
      <c r="A41" s="415"/>
      <c r="B41" s="416"/>
      <c r="C41" s="416"/>
      <c r="D41" s="277"/>
      <c r="E41" s="175"/>
      <c r="F41" s="176"/>
      <c r="G41" s="382"/>
      <c r="H41" s="75"/>
      <c r="I41" s="274"/>
      <c r="J41" s="75"/>
      <c r="K41" s="275"/>
      <c r="L41" s="175" t="str">
        <f t="shared" si="10"/>
        <v/>
      </c>
      <c r="M41" s="176"/>
      <c r="N41" s="203"/>
      <c r="O41" s="176"/>
      <c r="P41" s="203"/>
      <c r="Q41" s="176"/>
      <c r="R41" s="75"/>
      <c r="S41" s="275"/>
      <c r="T41" s="383"/>
      <c r="U41" s="278"/>
      <c r="V41" s="279"/>
      <c r="W41" s="198"/>
      <c r="X41" s="204">
        <f t="shared" si="13"/>
        <v>0</v>
      </c>
      <c r="Y41" s="204">
        <f>IF('1042Ei Calcolo'!D45="",0,1)</f>
        <v>0</v>
      </c>
      <c r="Z41" s="45" t="e">
        <f t="shared" si="14"/>
        <v>#VALUE!</v>
      </c>
      <c r="AA41" s="45">
        <f t="shared" si="15"/>
        <v>0</v>
      </c>
      <c r="AB41" s="56" t="str">
        <f t="shared" si="16"/>
        <v/>
      </c>
      <c r="AC41" s="45" t="str">
        <f t="shared" si="17"/>
        <v/>
      </c>
      <c r="AD41" s="45" t="str">
        <f t="shared" si="18"/>
        <v/>
      </c>
      <c r="AE41" s="45" t="str">
        <f t="shared" si="19"/>
        <v/>
      </c>
      <c r="AF41" s="45" t="str">
        <f t="shared" si="20"/>
        <v/>
      </c>
      <c r="AG41" s="205" t="str">
        <f t="shared" ref="AG41:AG72" si="23">IF(OR(AND(A41="",B41="",C41=""),AB41=0,AB41=""),"",ROUND(AG$4 / AB41,1))</f>
        <v/>
      </c>
      <c r="AH41" s="206" t="str">
        <f t="shared" si="21"/>
        <v/>
      </c>
      <c r="AI41" s="205" t="str">
        <f t="shared" si="12"/>
        <v/>
      </c>
      <c r="AJ41" s="205" t="str">
        <f>IF(AG41&lt;AH41,Übersetzungstexte!A$184,"")</f>
        <v/>
      </c>
      <c r="AK41" s="206" t="str">
        <f t="shared" si="22"/>
        <v/>
      </c>
      <c r="AL41" s="118"/>
    </row>
    <row r="42" spans="1:38" s="207" customFormat="1" ht="16.899999999999999" customHeight="1">
      <c r="A42" s="415"/>
      <c r="B42" s="416"/>
      <c r="C42" s="416"/>
      <c r="D42" s="277"/>
      <c r="E42" s="175"/>
      <c r="F42" s="176"/>
      <c r="G42" s="382"/>
      <c r="H42" s="75"/>
      <c r="I42" s="274"/>
      <c r="J42" s="75"/>
      <c r="K42" s="275"/>
      <c r="L42" s="175" t="str">
        <f t="shared" si="10"/>
        <v/>
      </c>
      <c r="M42" s="176"/>
      <c r="N42" s="203"/>
      <c r="O42" s="176"/>
      <c r="P42" s="203"/>
      <c r="Q42" s="176"/>
      <c r="R42" s="75"/>
      <c r="S42" s="275"/>
      <c r="T42" s="383"/>
      <c r="U42" s="278"/>
      <c r="V42" s="279"/>
      <c r="W42" s="198"/>
      <c r="X42" s="204">
        <f t="shared" si="13"/>
        <v>0</v>
      </c>
      <c r="Y42" s="204">
        <f>IF('1042Ei Calcolo'!D46="",0,1)</f>
        <v>0</v>
      </c>
      <c r="Z42" s="45" t="e">
        <f t="shared" si="14"/>
        <v>#VALUE!</v>
      </c>
      <c r="AA42" s="45">
        <f t="shared" si="15"/>
        <v>0</v>
      </c>
      <c r="AB42" s="56" t="str">
        <f t="shared" si="16"/>
        <v/>
      </c>
      <c r="AC42" s="45" t="str">
        <f t="shared" si="17"/>
        <v/>
      </c>
      <c r="AD42" s="45" t="str">
        <f t="shared" si="18"/>
        <v/>
      </c>
      <c r="AE42" s="45" t="str">
        <f t="shared" si="19"/>
        <v/>
      </c>
      <c r="AF42" s="45" t="str">
        <f t="shared" si="20"/>
        <v/>
      </c>
      <c r="AG42" s="205" t="str">
        <f t="shared" si="23"/>
        <v/>
      </c>
      <c r="AH42" s="206" t="str">
        <f t="shared" si="21"/>
        <v/>
      </c>
      <c r="AI42" s="205" t="str">
        <f t="shared" si="12"/>
        <v/>
      </c>
      <c r="AJ42" s="205" t="str">
        <f>IF(AG42&lt;AH42,Übersetzungstexte!A$184,"")</f>
        <v/>
      </c>
      <c r="AK42" s="206" t="str">
        <f t="shared" si="22"/>
        <v/>
      </c>
      <c r="AL42" s="118"/>
    </row>
    <row r="43" spans="1:38" s="207" customFormat="1" ht="16.899999999999999" customHeight="1">
      <c r="A43" s="415"/>
      <c r="B43" s="416"/>
      <c r="C43" s="416"/>
      <c r="D43" s="277"/>
      <c r="E43" s="175"/>
      <c r="F43" s="176"/>
      <c r="G43" s="382"/>
      <c r="H43" s="75"/>
      <c r="I43" s="274"/>
      <c r="J43" s="75"/>
      <c r="K43" s="275"/>
      <c r="L43" s="175" t="str">
        <f t="shared" si="10"/>
        <v/>
      </c>
      <c r="M43" s="176"/>
      <c r="N43" s="203"/>
      <c r="O43" s="176"/>
      <c r="P43" s="203"/>
      <c r="Q43" s="176"/>
      <c r="R43" s="75"/>
      <c r="S43" s="275"/>
      <c r="T43" s="383"/>
      <c r="U43" s="278"/>
      <c r="V43" s="279"/>
      <c r="W43" s="198"/>
      <c r="X43" s="204">
        <f t="shared" si="13"/>
        <v>0</v>
      </c>
      <c r="Y43" s="204">
        <f>IF('1042Ei Calcolo'!D47="",0,1)</f>
        <v>0</v>
      </c>
      <c r="Z43" s="45" t="e">
        <f t="shared" si="14"/>
        <v>#VALUE!</v>
      </c>
      <c r="AA43" s="45">
        <f t="shared" si="15"/>
        <v>0</v>
      </c>
      <c r="AB43" s="56" t="str">
        <f t="shared" si="16"/>
        <v/>
      </c>
      <c r="AC43" s="45" t="str">
        <f t="shared" si="17"/>
        <v/>
      </c>
      <c r="AD43" s="45" t="str">
        <f t="shared" si="18"/>
        <v/>
      </c>
      <c r="AE43" s="45" t="str">
        <f t="shared" si="19"/>
        <v/>
      </c>
      <c r="AF43" s="45" t="str">
        <f t="shared" si="20"/>
        <v/>
      </c>
      <c r="AG43" s="205" t="str">
        <f t="shared" si="23"/>
        <v/>
      </c>
      <c r="AH43" s="206" t="str">
        <f t="shared" si="21"/>
        <v/>
      </c>
      <c r="AI43" s="205" t="str">
        <f t="shared" si="12"/>
        <v/>
      </c>
      <c r="AJ43" s="205" t="str">
        <f>IF(AG43&lt;AH43,Übersetzungstexte!A$184,"")</f>
        <v/>
      </c>
      <c r="AK43" s="206" t="str">
        <f t="shared" si="22"/>
        <v/>
      </c>
      <c r="AL43" s="118"/>
    </row>
    <row r="44" spans="1:38" s="207" customFormat="1" ht="16.899999999999999" customHeight="1">
      <c r="A44" s="415"/>
      <c r="B44" s="416"/>
      <c r="C44" s="416"/>
      <c r="D44" s="277"/>
      <c r="E44" s="175"/>
      <c r="F44" s="176"/>
      <c r="G44" s="382"/>
      <c r="H44" s="75"/>
      <c r="I44" s="274"/>
      <c r="J44" s="75"/>
      <c r="K44" s="275"/>
      <c r="L44" s="175" t="str">
        <f t="shared" si="10"/>
        <v/>
      </c>
      <c r="M44" s="176"/>
      <c r="N44" s="203"/>
      <c r="O44" s="176"/>
      <c r="P44" s="203"/>
      <c r="Q44" s="176"/>
      <c r="R44" s="75"/>
      <c r="S44" s="275"/>
      <c r="T44" s="383"/>
      <c r="U44" s="278"/>
      <c r="V44" s="279"/>
      <c r="W44" s="198"/>
      <c r="X44" s="204">
        <f t="shared" si="13"/>
        <v>0</v>
      </c>
      <c r="Y44" s="204">
        <f>IF('1042Ei Calcolo'!D48="",0,1)</f>
        <v>0</v>
      </c>
      <c r="Z44" s="45" t="e">
        <f t="shared" si="14"/>
        <v>#VALUE!</v>
      </c>
      <c r="AA44" s="45">
        <f t="shared" si="15"/>
        <v>0</v>
      </c>
      <c r="AB44" s="56" t="str">
        <f t="shared" si="16"/>
        <v/>
      </c>
      <c r="AC44" s="45" t="str">
        <f t="shared" si="17"/>
        <v/>
      </c>
      <c r="AD44" s="45" t="str">
        <f t="shared" si="18"/>
        <v/>
      </c>
      <c r="AE44" s="45" t="str">
        <f t="shared" si="19"/>
        <v/>
      </c>
      <c r="AF44" s="45" t="str">
        <f t="shared" si="20"/>
        <v/>
      </c>
      <c r="AG44" s="205" t="str">
        <f t="shared" si="23"/>
        <v/>
      </c>
      <c r="AH44" s="206" t="str">
        <f t="shared" si="21"/>
        <v/>
      </c>
      <c r="AI44" s="205" t="str">
        <f t="shared" si="12"/>
        <v/>
      </c>
      <c r="AJ44" s="205" t="str">
        <f>IF(AG44&lt;AH44,Übersetzungstexte!A$184,"")</f>
        <v/>
      </c>
      <c r="AK44" s="206" t="str">
        <f t="shared" si="22"/>
        <v/>
      </c>
      <c r="AL44" s="118"/>
    </row>
    <row r="45" spans="1:38" s="207" customFormat="1" ht="16.899999999999999" customHeight="1">
      <c r="A45" s="415"/>
      <c r="B45" s="416"/>
      <c r="C45" s="416"/>
      <c r="D45" s="277"/>
      <c r="E45" s="175"/>
      <c r="F45" s="176"/>
      <c r="G45" s="382"/>
      <c r="H45" s="75"/>
      <c r="I45" s="274"/>
      <c r="J45" s="75"/>
      <c r="K45" s="275"/>
      <c r="L45" s="175" t="str">
        <f t="shared" si="10"/>
        <v/>
      </c>
      <c r="M45" s="176"/>
      <c r="N45" s="203"/>
      <c r="O45" s="176"/>
      <c r="P45" s="203"/>
      <c r="Q45" s="176"/>
      <c r="R45" s="75"/>
      <c r="S45" s="275"/>
      <c r="T45" s="383"/>
      <c r="U45" s="278"/>
      <c r="V45" s="279"/>
      <c r="W45" s="198"/>
      <c r="X45" s="204">
        <f t="shared" si="13"/>
        <v>0</v>
      </c>
      <c r="Y45" s="204">
        <f>IF('1042Ei Calcolo'!D49="",0,1)</f>
        <v>0</v>
      </c>
      <c r="Z45" s="45" t="e">
        <f t="shared" si="14"/>
        <v>#VALUE!</v>
      </c>
      <c r="AA45" s="45">
        <f t="shared" si="15"/>
        <v>0</v>
      </c>
      <c r="AB45" s="56" t="str">
        <f t="shared" si="16"/>
        <v/>
      </c>
      <c r="AC45" s="45" t="str">
        <f t="shared" si="17"/>
        <v/>
      </c>
      <c r="AD45" s="45" t="str">
        <f t="shared" si="18"/>
        <v/>
      </c>
      <c r="AE45" s="45" t="str">
        <f t="shared" si="19"/>
        <v/>
      </c>
      <c r="AF45" s="45" t="str">
        <f t="shared" si="20"/>
        <v/>
      </c>
      <c r="AG45" s="205" t="str">
        <f t="shared" si="23"/>
        <v/>
      </c>
      <c r="AH45" s="206" t="str">
        <f t="shared" si="21"/>
        <v/>
      </c>
      <c r="AI45" s="205" t="str">
        <f t="shared" si="12"/>
        <v/>
      </c>
      <c r="AJ45" s="205" t="str">
        <f>IF(AG45&lt;AH45,Übersetzungstexte!A$184,"")</f>
        <v/>
      </c>
      <c r="AK45" s="206" t="str">
        <f t="shared" si="22"/>
        <v/>
      </c>
      <c r="AL45" s="118"/>
    </row>
    <row r="46" spans="1:38" s="207" customFormat="1" ht="16.899999999999999" customHeight="1">
      <c r="A46" s="415"/>
      <c r="B46" s="416"/>
      <c r="C46" s="416"/>
      <c r="D46" s="277"/>
      <c r="E46" s="175"/>
      <c r="F46" s="176"/>
      <c r="G46" s="382"/>
      <c r="H46" s="75"/>
      <c r="I46" s="274"/>
      <c r="J46" s="75"/>
      <c r="K46" s="275"/>
      <c r="L46" s="175" t="str">
        <f t="shared" si="10"/>
        <v/>
      </c>
      <c r="M46" s="176"/>
      <c r="N46" s="203"/>
      <c r="O46" s="176"/>
      <c r="P46" s="203"/>
      <c r="Q46" s="176"/>
      <c r="R46" s="75"/>
      <c r="S46" s="275"/>
      <c r="T46" s="383"/>
      <c r="U46" s="278"/>
      <c r="V46" s="279"/>
      <c r="W46" s="198"/>
      <c r="X46" s="204">
        <f t="shared" si="13"/>
        <v>0</v>
      </c>
      <c r="Y46" s="204">
        <f>IF('1042Ei Calcolo'!D50="",0,1)</f>
        <v>0</v>
      </c>
      <c r="Z46" s="45" t="e">
        <f t="shared" si="14"/>
        <v>#VALUE!</v>
      </c>
      <c r="AA46" s="45">
        <f t="shared" si="15"/>
        <v>0</v>
      </c>
      <c r="AB46" s="56" t="str">
        <f t="shared" si="16"/>
        <v/>
      </c>
      <c r="AC46" s="45" t="str">
        <f t="shared" si="17"/>
        <v/>
      </c>
      <c r="AD46" s="45" t="str">
        <f t="shared" si="18"/>
        <v/>
      </c>
      <c r="AE46" s="45" t="str">
        <f t="shared" si="19"/>
        <v/>
      </c>
      <c r="AF46" s="45" t="str">
        <f t="shared" si="20"/>
        <v/>
      </c>
      <c r="AG46" s="205" t="str">
        <f t="shared" si="23"/>
        <v/>
      </c>
      <c r="AH46" s="206" t="str">
        <f t="shared" si="21"/>
        <v/>
      </c>
      <c r="AI46" s="205" t="str">
        <f t="shared" si="12"/>
        <v/>
      </c>
      <c r="AJ46" s="205" t="str">
        <f>IF(AG46&lt;AH46,Übersetzungstexte!A$184,"")</f>
        <v/>
      </c>
      <c r="AK46" s="206" t="str">
        <f t="shared" si="22"/>
        <v/>
      </c>
      <c r="AL46" s="118"/>
    </row>
    <row r="47" spans="1:38" s="207" customFormat="1" ht="16.899999999999999" customHeight="1">
      <c r="A47" s="415"/>
      <c r="B47" s="416"/>
      <c r="C47" s="416"/>
      <c r="D47" s="277"/>
      <c r="E47" s="175"/>
      <c r="F47" s="176"/>
      <c r="G47" s="382"/>
      <c r="H47" s="75"/>
      <c r="I47" s="274"/>
      <c r="J47" s="75"/>
      <c r="K47" s="275"/>
      <c r="L47" s="175" t="str">
        <f t="shared" si="10"/>
        <v/>
      </c>
      <c r="M47" s="176"/>
      <c r="N47" s="203"/>
      <c r="O47" s="176"/>
      <c r="P47" s="203"/>
      <c r="Q47" s="176"/>
      <c r="R47" s="75"/>
      <c r="S47" s="275"/>
      <c r="T47" s="383"/>
      <c r="U47" s="278"/>
      <c r="V47" s="279"/>
      <c r="W47" s="198"/>
      <c r="X47" s="204">
        <f t="shared" si="13"/>
        <v>0</v>
      </c>
      <c r="Y47" s="204">
        <f>IF('1042Ei Calcolo'!D51="",0,1)</f>
        <v>0</v>
      </c>
      <c r="Z47" s="45" t="e">
        <f t="shared" si="14"/>
        <v>#VALUE!</v>
      </c>
      <c r="AA47" s="45">
        <f t="shared" si="15"/>
        <v>0</v>
      </c>
      <c r="AB47" s="56" t="str">
        <f t="shared" si="16"/>
        <v/>
      </c>
      <c r="AC47" s="45" t="str">
        <f t="shared" si="17"/>
        <v/>
      </c>
      <c r="AD47" s="45" t="str">
        <f t="shared" si="18"/>
        <v/>
      </c>
      <c r="AE47" s="45" t="str">
        <f t="shared" si="19"/>
        <v/>
      </c>
      <c r="AF47" s="45" t="str">
        <f t="shared" si="20"/>
        <v/>
      </c>
      <c r="AG47" s="205" t="str">
        <f t="shared" si="23"/>
        <v/>
      </c>
      <c r="AH47" s="206" t="str">
        <f t="shared" si="21"/>
        <v/>
      </c>
      <c r="AI47" s="205" t="str">
        <f t="shared" si="12"/>
        <v/>
      </c>
      <c r="AJ47" s="205" t="str">
        <f>IF(AG47&lt;AH47,Übersetzungstexte!A$184,"")</f>
        <v/>
      </c>
      <c r="AK47" s="206" t="str">
        <f t="shared" si="22"/>
        <v/>
      </c>
      <c r="AL47" s="118"/>
    </row>
    <row r="48" spans="1:38" s="207" customFormat="1" ht="16.899999999999999" customHeight="1">
      <c r="A48" s="415"/>
      <c r="B48" s="416"/>
      <c r="C48" s="416"/>
      <c r="D48" s="277"/>
      <c r="E48" s="175"/>
      <c r="F48" s="176"/>
      <c r="G48" s="382"/>
      <c r="H48" s="75"/>
      <c r="I48" s="274"/>
      <c r="J48" s="75"/>
      <c r="K48" s="275"/>
      <c r="L48" s="175" t="str">
        <f t="shared" si="10"/>
        <v/>
      </c>
      <c r="M48" s="176"/>
      <c r="N48" s="203"/>
      <c r="O48" s="176"/>
      <c r="P48" s="203"/>
      <c r="Q48" s="176"/>
      <c r="R48" s="75"/>
      <c r="S48" s="275"/>
      <c r="T48" s="383"/>
      <c r="U48" s="278"/>
      <c r="V48" s="279"/>
      <c r="W48" s="198"/>
      <c r="X48" s="204">
        <f t="shared" si="13"/>
        <v>0</v>
      </c>
      <c r="Y48" s="204">
        <f>IF('1042Ei Calcolo'!D52="",0,1)</f>
        <v>0</v>
      </c>
      <c r="Z48" s="45" t="e">
        <f t="shared" si="14"/>
        <v>#VALUE!</v>
      </c>
      <c r="AA48" s="45">
        <f t="shared" si="15"/>
        <v>0</v>
      </c>
      <c r="AB48" s="56" t="str">
        <f t="shared" si="16"/>
        <v/>
      </c>
      <c r="AC48" s="45" t="str">
        <f t="shared" si="17"/>
        <v/>
      </c>
      <c r="AD48" s="45" t="str">
        <f t="shared" si="18"/>
        <v/>
      </c>
      <c r="AE48" s="45" t="str">
        <f t="shared" si="19"/>
        <v/>
      </c>
      <c r="AF48" s="45" t="str">
        <f t="shared" si="20"/>
        <v/>
      </c>
      <c r="AG48" s="205" t="str">
        <f t="shared" si="23"/>
        <v/>
      </c>
      <c r="AH48" s="206" t="str">
        <f t="shared" si="21"/>
        <v/>
      </c>
      <c r="AI48" s="205" t="str">
        <f t="shared" si="12"/>
        <v/>
      </c>
      <c r="AJ48" s="205" t="str">
        <f>IF(AG48&lt;AH48,Übersetzungstexte!A$184,"")</f>
        <v/>
      </c>
      <c r="AK48" s="206" t="str">
        <f t="shared" si="22"/>
        <v/>
      </c>
      <c r="AL48" s="118"/>
    </row>
    <row r="49" spans="1:38" s="207" customFormat="1" ht="16.899999999999999" customHeight="1">
      <c r="A49" s="415"/>
      <c r="B49" s="416"/>
      <c r="C49" s="416"/>
      <c r="D49" s="277"/>
      <c r="E49" s="175"/>
      <c r="F49" s="176"/>
      <c r="G49" s="382"/>
      <c r="H49" s="75"/>
      <c r="I49" s="274"/>
      <c r="J49" s="75"/>
      <c r="K49" s="275"/>
      <c r="L49" s="175" t="str">
        <f t="shared" si="10"/>
        <v/>
      </c>
      <c r="M49" s="176"/>
      <c r="N49" s="203"/>
      <c r="O49" s="176"/>
      <c r="P49" s="203"/>
      <c r="Q49" s="176"/>
      <c r="R49" s="75"/>
      <c r="S49" s="275"/>
      <c r="T49" s="383"/>
      <c r="U49" s="278"/>
      <c r="V49" s="279"/>
      <c r="W49" s="198"/>
      <c r="X49" s="204">
        <f t="shared" si="13"/>
        <v>0</v>
      </c>
      <c r="Y49" s="204">
        <f>IF('1042Ei Calcolo'!D53="",0,1)</f>
        <v>0</v>
      </c>
      <c r="Z49" s="45" t="e">
        <f t="shared" si="14"/>
        <v>#VALUE!</v>
      </c>
      <c r="AA49" s="45">
        <f t="shared" si="15"/>
        <v>0</v>
      </c>
      <c r="AB49" s="56" t="str">
        <f t="shared" si="16"/>
        <v/>
      </c>
      <c r="AC49" s="45" t="str">
        <f t="shared" si="17"/>
        <v/>
      </c>
      <c r="AD49" s="45" t="str">
        <f t="shared" si="18"/>
        <v/>
      </c>
      <c r="AE49" s="45" t="str">
        <f t="shared" si="19"/>
        <v/>
      </c>
      <c r="AF49" s="45" t="str">
        <f t="shared" si="20"/>
        <v/>
      </c>
      <c r="AG49" s="205" t="str">
        <f t="shared" si="23"/>
        <v/>
      </c>
      <c r="AH49" s="206" t="str">
        <f t="shared" si="21"/>
        <v/>
      </c>
      <c r="AI49" s="205" t="str">
        <f t="shared" si="12"/>
        <v/>
      </c>
      <c r="AJ49" s="205" t="str">
        <f>IF(AG49&lt;AH49,Übersetzungstexte!A$184,"")</f>
        <v/>
      </c>
      <c r="AK49" s="206" t="str">
        <f t="shared" si="22"/>
        <v/>
      </c>
      <c r="AL49" s="118"/>
    </row>
    <row r="50" spans="1:38" s="207" customFormat="1" ht="16.899999999999999" customHeight="1">
      <c r="A50" s="415"/>
      <c r="B50" s="416"/>
      <c r="C50" s="416"/>
      <c r="D50" s="277"/>
      <c r="E50" s="175"/>
      <c r="F50" s="176"/>
      <c r="G50" s="382"/>
      <c r="H50" s="75"/>
      <c r="I50" s="274"/>
      <c r="J50" s="75"/>
      <c r="K50" s="275"/>
      <c r="L50" s="175" t="str">
        <f t="shared" si="10"/>
        <v/>
      </c>
      <c r="M50" s="176"/>
      <c r="N50" s="203"/>
      <c r="O50" s="176"/>
      <c r="P50" s="203"/>
      <c r="Q50" s="176"/>
      <c r="R50" s="75"/>
      <c r="S50" s="275"/>
      <c r="T50" s="383"/>
      <c r="U50" s="278"/>
      <c r="V50" s="279"/>
      <c r="W50" s="198"/>
      <c r="X50" s="204">
        <f t="shared" si="13"/>
        <v>0</v>
      </c>
      <c r="Y50" s="204">
        <f>IF('1042Ei Calcolo'!D54="",0,1)</f>
        <v>0</v>
      </c>
      <c r="Z50" s="45" t="e">
        <f t="shared" si="14"/>
        <v>#VALUE!</v>
      </c>
      <c r="AA50" s="45">
        <f t="shared" si="15"/>
        <v>0</v>
      </c>
      <c r="AB50" s="56" t="str">
        <f t="shared" si="16"/>
        <v/>
      </c>
      <c r="AC50" s="45" t="str">
        <f t="shared" si="17"/>
        <v/>
      </c>
      <c r="AD50" s="45" t="str">
        <f t="shared" si="18"/>
        <v/>
      </c>
      <c r="AE50" s="45" t="str">
        <f t="shared" si="19"/>
        <v/>
      </c>
      <c r="AF50" s="45" t="str">
        <f t="shared" si="20"/>
        <v/>
      </c>
      <c r="AG50" s="205" t="str">
        <f t="shared" si="23"/>
        <v/>
      </c>
      <c r="AH50" s="206" t="str">
        <f t="shared" si="21"/>
        <v/>
      </c>
      <c r="AI50" s="205" t="str">
        <f t="shared" si="12"/>
        <v/>
      </c>
      <c r="AJ50" s="205" t="str">
        <f>IF(AG50&lt;AH50,Übersetzungstexte!A$184,"")</f>
        <v/>
      </c>
      <c r="AK50" s="206" t="str">
        <f t="shared" si="22"/>
        <v/>
      </c>
      <c r="AL50" s="118"/>
    </row>
    <row r="51" spans="1:38" s="207" customFormat="1" ht="16.899999999999999" customHeight="1">
      <c r="A51" s="415"/>
      <c r="B51" s="416"/>
      <c r="C51" s="416"/>
      <c r="D51" s="277"/>
      <c r="E51" s="175"/>
      <c r="F51" s="176"/>
      <c r="G51" s="382"/>
      <c r="H51" s="75"/>
      <c r="I51" s="274"/>
      <c r="J51" s="75"/>
      <c r="K51" s="275"/>
      <c r="L51" s="175" t="str">
        <f t="shared" si="10"/>
        <v/>
      </c>
      <c r="M51" s="176"/>
      <c r="N51" s="203"/>
      <c r="O51" s="176"/>
      <c r="P51" s="203"/>
      <c r="Q51" s="176"/>
      <c r="R51" s="75"/>
      <c r="S51" s="275"/>
      <c r="T51" s="383"/>
      <c r="U51" s="278"/>
      <c r="V51" s="279"/>
      <c r="W51" s="198"/>
      <c r="X51" s="204">
        <f t="shared" si="13"/>
        <v>0</v>
      </c>
      <c r="Y51" s="204">
        <f>IF('1042Ei Calcolo'!D55="",0,1)</f>
        <v>0</v>
      </c>
      <c r="Z51" s="45" t="e">
        <f t="shared" si="14"/>
        <v>#VALUE!</v>
      </c>
      <c r="AA51" s="45">
        <f t="shared" si="15"/>
        <v>0</v>
      </c>
      <c r="AB51" s="56" t="str">
        <f t="shared" si="16"/>
        <v/>
      </c>
      <c r="AC51" s="45" t="str">
        <f t="shared" si="17"/>
        <v/>
      </c>
      <c r="AD51" s="45" t="str">
        <f t="shared" si="18"/>
        <v/>
      </c>
      <c r="AE51" s="45" t="str">
        <f t="shared" si="19"/>
        <v/>
      </c>
      <c r="AF51" s="45" t="str">
        <f t="shared" si="20"/>
        <v/>
      </c>
      <c r="AG51" s="205" t="str">
        <f t="shared" si="23"/>
        <v/>
      </c>
      <c r="AH51" s="206" t="str">
        <f t="shared" si="21"/>
        <v/>
      </c>
      <c r="AI51" s="205" t="str">
        <f t="shared" si="12"/>
        <v/>
      </c>
      <c r="AJ51" s="205" t="str">
        <f>IF(AG51&lt;AH51,Übersetzungstexte!A$184,"")</f>
        <v/>
      </c>
      <c r="AK51" s="206" t="str">
        <f t="shared" si="22"/>
        <v/>
      </c>
      <c r="AL51" s="118"/>
    </row>
    <row r="52" spans="1:38" s="207" customFormat="1" ht="16.899999999999999" customHeight="1">
      <c r="A52" s="415"/>
      <c r="B52" s="416"/>
      <c r="C52" s="416"/>
      <c r="D52" s="277"/>
      <c r="E52" s="175"/>
      <c r="F52" s="176"/>
      <c r="G52" s="382"/>
      <c r="H52" s="75"/>
      <c r="I52" s="274"/>
      <c r="J52" s="75"/>
      <c r="K52" s="275"/>
      <c r="L52" s="175" t="str">
        <f t="shared" si="10"/>
        <v/>
      </c>
      <c r="M52" s="176"/>
      <c r="N52" s="203"/>
      <c r="O52" s="176"/>
      <c r="P52" s="203"/>
      <c r="Q52" s="176"/>
      <c r="R52" s="75"/>
      <c r="S52" s="275"/>
      <c r="T52" s="383"/>
      <c r="U52" s="278"/>
      <c r="V52" s="279"/>
      <c r="W52" s="198"/>
      <c r="X52" s="204">
        <f t="shared" si="13"/>
        <v>0</v>
      </c>
      <c r="Y52" s="204">
        <f>IF('1042Ei Calcolo'!D56="",0,1)</f>
        <v>0</v>
      </c>
      <c r="Z52" s="45" t="e">
        <f t="shared" si="14"/>
        <v>#VALUE!</v>
      </c>
      <c r="AA52" s="45">
        <f t="shared" si="15"/>
        <v>0</v>
      </c>
      <c r="AB52" s="56" t="str">
        <f t="shared" si="16"/>
        <v/>
      </c>
      <c r="AC52" s="45" t="str">
        <f t="shared" si="17"/>
        <v/>
      </c>
      <c r="AD52" s="45" t="str">
        <f t="shared" si="18"/>
        <v/>
      </c>
      <c r="AE52" s="45" t="str">
        <f t="shared" si="19"/>
        <v/>
      </c>
      <c r="AF52" s="45" t="str">
        <f t="shared" si="20"/>
        <v/>
      </c>
      <c r="AG52" s="205" t="str">
        <f t="shared" si="23"/>
        <v/>
      </c>
      <c r="AH52" s="206" t="str">
        <f t="shared" si="21"/>
        <v/>
      </c>
      <c r="AI52" s="205" t="str">
        <f t="shared" si="12"/>
        <v/>
      </c>
      <c r="AJ52" s="205" t="str">
        <f>IF(AG52&lt;AH52,Übersetzungstexte!A$184,"")</f>
        <v/>
      </c>
      <c r="AK52" s="206" t="str">
        <f t="shared" si="22"/>
        <v/>
      </c>
      <c r="AL52" s="118"/>
    </row>
    <row r="53" spans="1:38" s="207" customFormat="1" ht="16.899999999999999" customHeight="1">
      <c r="A53" s="415"/>
      <c r="B53" s="416"/>
      <c r="C53" s="416"/>
      <c r="D53" s="277"/>
      <c r="E53" s="175"/>
      <c r="F53" s="176"/>
      <c r="G53" s="382"/>
      <c r="H53" s="75"/>
      <c r="I53" s="274"/>
      <c r="J53" s="75"/>
      <c r="K53" s="275"/>
      <c r="L53" s="175" t="str">
        <f t="shared" si="10"/>
        <v/>
      </c>
      <c r="M53" s="176"/>
      <c r="N53" s="203"/>
      <c r="O53" s="176"/>
      <c r="P53" s="203"/>
      <c r="Q53" s="176"/>
      <c r="R53" s="75"/>
      <c r="S53" s="275"/>
      <c r="T53" s="383"/>
      <c r="U53" s="278"/>
      <c r="V53" s="279"/>
      <c r="W53" s="198"/>
      <c r="X53" s="204">
        <f t="shared" si="13"/>
        <v>0</v>
      </c>
      <c r="Y53" s="204">
        <f>IF('1042Ei Calcolo'!D57="",0,1)</f>
        <v>0</v>
      </c>
      <c r="Z53" s="45" t="e">
        <f t="shared" si="14"/>
        <v>#VALUE!</v>
      </c>
      <c r="AA53" s="45">
        <f t="shared" si="15"/>
        <v>0</v>
      </c>
      <c r="AB53" s="56" t="str">
        <f t="shared" si="16"/>
        <v/>
      </c>
      <c r="AC53" s="45" t="str">
        <f t="shared" si="17"/>
        <v/>
      </c>
      <c r="AD53" s="45" t="str">
        <f t="shared" si="18"/>
        <v/>
      </c>
      <c r="AE53" s="45" t="str">
        <f t="shared" si="19"/>
        <v/>
      </c>
      <c r="AF53" s="45" t="str">
        <f t="shared" si="20"/>
        <v/>
      </c>
      <c r="AG53" s="205" t="str">
        <f t="shared" si="23"/>
        <v/>
      </c>
      <c r="AH53" s="206" t="str">
        <f t="shared" si="21"/>
        <v/>
      </c>
      <c r="AI53" s="205" t="str">
        <f t="shared" si="12"/>
        <v/>
      </c>
      <c r="AJ53" s="205" t="str">
        <f>IF(AG53&lt;AH53,Übersetzungstexte!A$184,"")</f>
        <v/>
      </c>
      <c r="AK53" s="206" t="str">
        <f t="shared" si="22"/>
        <v/>
      </c>
      <c r="AL53" s="118"/>
    </row>
    <row r="54" spans="1:38" s="207" customFormat="1" ht="16.899999999999999" customHeight="1">
      <c r="A54" s="415"/>
      <c r="B54" s="416"/>
      <c r="C54" s="416"/>
      <c r="D54" s="277"/>
      <c r="E54" s="175"/>
      <c r="F54" s="176"/>
      <c r="G54" s="382"/>
      <c r="H54" s="75"/>
      <c r="I54" s="274"/>
      <c r="J54" s="75"/>
      <c r="K54" s="275"/>
      <c r="L54" s="175" t="str">
        <f t="shared" si="10"/>
        <v/>
      </c>
      <c r="M54" s="176"/>
      <c r="N54" s="203"/>
      <c r="O54" s="176"/>
      <c r="P54" s="203"/>
      <c r="Q54" s="176"/>
      <c r="R54" s="75"/>
      <c r="S54" s="275"/>
      <c r="T54" s="383"/>
      <c r="U54" s="278"/>
      <c r="V54" s="279"/>
      <c r="W54" s="198"/>
      <c r="X54" s="204">
        <f t="shared" si="13"/>
        <v>0</v>
      </c>
      <c r="Y54" s="204">
        <f>IF('1042Ei Calcolo'!D58="",0,1)</f>
        <v>0</v>
      </c>
      <c r="Z54" s="45" t="e">
        <f t="shared" si="14"/>
        <v>#VALUE!</v>
      </c>
      <c r="AA54" s="45">
        <f t="shared" si="15"/>
        <v>0</v>
      </c>
      <c r="AB54" s="56" t="str">
        <f t="shared" si="16"/>
        <v/>
      </c>
      <c r="AC54" s="45" t="str">
        <f t="shared" si="17"/>
        <v/>
      </c>
      <c r="AD54" s="45" t="str">
        <f t="shared" si="18"/>
        <v/>
      </c>
      <c r="AE54" s="45" t="str">
        <f t="shared" si="19"/>
        <v/>
      </c>
      <c r="AF54" s="45" t="str">
        <f t="shared" si="20"/>
        <v/>
      </c>
      <c r="AG54" s="205" t="str">
        <f t="shared" si="23"/>
        <v/>
      </c>
      <c r="AH54" s="206" t="str">
        <f t="shared" si="21"/>
        <v/>
      </c>
      <c r="AI54" s="205" t="str">
        <f t="shared" si="12"/>
        <v/>
      </c>
      <c r="AJ54" s="205" t="str">
        <f>IF(AG54&lt;AH54,Übersetzungstexte!A$184,"")</f>
        <v/>
      </c>
      <c r="AK54" s="206" t="str">
        <f t="shared" si="22"/>
        <v/>
      </c>
      <c r="AL54" s="118"/>
    </row>
    <row r="55" spans="1:38" s="207" customFormat="1" ht="16.899999999999999" customHeight="1">
      <c r="A55" s="415"/>
      <c r="B55" s="416"/>
      <c r="C55" s="416"/>
      <c r="D55" s="277"/>
      <c r="E55" s="175"/>
      <c r="F55" s="176"/>
      <c r="G55" s="382"/>
      <c r="H55" s="75"/>
      <c r="I55" s="274"/>
      <c r="J55" s="75"/>
      <c r="K55" s="275"/>
      <c r="L55" s="175" t="str">
        <f t="shared" si="10"/>
        <v/>
      </c>
      <c r="M55" s="176"/>
      <c r="N55" s="203"/>
      <c r="O55" s="176"/>
      <c r="P55" s="203"/>
      <c r="Q55" s="176"/>
      <c r="R55" s="75"/>
      <c r="S55" s="275"/>
      <c r="T55" s="383"/>
      <c r="U55" s="278"/>
      <c r="V55" s="279"/>
      <c r="W55" s="198"/>
      <c r="X55" s="204">
        <f t="shared" si="13"/>
        <v>0</v>
      </c>
      <c r="Y55" s="204">
        <f>IF('1042Ei Calcolo'!D59="",0,1)</f>
        <v>0</v>
      </c>
      <c r="Z55" s="45" t="e">
        <f t="shared" si="14"/>
        <v>#VALUE!</v>
      </c>
      <c r="AA55" s="45">
        <f t="shared" si="15"/>
        <v>0</v>
      </c>
      <c r="AB55" s="56" t="str">
        <f t="shared" si="16"/>
        <v/>
      </c>
      <c r="AC55" s="45" t="str">
        <f t="shared" si="17"/>
        <v/>
      </c>
      <c r="AD55" s="45" t="str">
        <f t="shared" si="18"/>
        <v/>
      </c>
      <c r="AE55" s="45" t="str">
        <f t="shared" si="19"/>
        <v/>
      </c>
      <c r="AF55" s="45" t="str">
        <f t="shared" si="20"/>
        <v/>
      </c>
      <c r="AG55" s="205" t="str">
        <f t="shared" si="23"/>
        <v/>
      </c>
      <c r="AH55" s="206" t="str">
        <f t="shared" si="21"/>
        <v/>
      </c>
      <c r="AI55" s="205" t="str">
        <f t="shared" si="12"/>
        <v/>
      </c>
      <c r="AJ55" s="205" t="str">
        <f>IF(AG55&lt;AH55,Übersetzungstexte!A$184,"")</f>
        <v/>
      </c>
      <c r="AK55" s="206" t="str">
        <f t="shared" si="22"/>
        <v/>
      </c>
      <c r="AL55" s="118"/>
    </row>
    <row r="56" spans="1:38" s="207" customFormat="1" ht="16.899999999999999" customHeight="1">
      <c r="A56" s="415"/>
      <c r="B56" s="416"/>
      <c r="C56" s="416"/>
      <c r="D56" s="277"/>
      <c r="E56" s="175"/>
      <c r="F56" s="176"/>
      <c r="G56" s="382"/>
      <c r="H56" s="75"/>
      <c r="I56" s="274"/>
      <c r="J56" s="75"/>
      <c r="K56" s="275"/>
      <c r="L56" s="175" t="str">
        <f t="shared" si="10"/>
        <v/>
      </c>
      <c r="M56" s="176"/>
      <c r="N56" s="203"/>
      <c r="O56" s="176"/>
      <c r="P56" s="203"/>
      <c r="Q56" s="176"/>
      <c r="R56" s="75"/>
      <c r="S56" s="275"/>
      <c r="T56" s="383"/>
      <c r="U56" s="278"/>
      <c r="V56" s="279"/>
      <c r="W56" s="198"/>
      <c r="X56" s="204">
        <f t="shared" si="13"/>
        <v>0</v>
      </c>
      <c r="Y56" s="204">
        <f>IF('1042Ei Calcolo'!D60="",0,1)</f>
        <v>0</v>
      </c>
      <c r="Z56" s="45" t="e">
        <f t="shared" si="14"/>
        <v>#VALUE!</v>
      </c>
      <c r="AA56" s="45">
        <f t="shared" si="15"/>
        <v>0</v>
      </c>
      <c r="AB56" s="56" t="str">
        <f t="shared" si="16"/>
        <v/>
      </c>
      <c r="AC56" s="45" t="str">
        <f t="shared" si="17"/>
        <v/>
      </c>
      <c r="AD56" s="45" t="str">
        <f t="shared" si="18"/>
        <v/>
      </c>
      <c r="AE56" s="45" t="str">
        <f t="shared" si="19"/>
        <v/>
      </c>
      <c r="AF56" s="45" t="str">
        <f t="shared" si="20"/>
        <v/>
      </c>
      <c r="AG56" s="205" t="str">
        <f t="shared" si="23"/>
        <v/>
      </c>
      <c r="AH56" s="206" t="str">
        <f t="shared" si="21"/>
        <v/>
      </c>
      <c r="AI56" s="205" t="str">
        <f t="shared" si="12"/>
        <v/>
      </c>
      <c r="AJ56" s="205" t="str">
        <f>IF(AG56&lt;AH56,Übersetzungstexte!A$184,"")</f>
        <v/>
      </c>
      <c r="AK56" s="206" t="str">
        <f t="shared" si="22"/>
        <v/>
      </c>
      <c r="AL56" s="118"/>
    </row>
    <row r="57" spans="1:38" s="207" customFormat="1" ht="16.899999999999999" customHeight="1">
      <c r="A57" s="415"/>
      <c r="B57" s="416"/>
      <c r="C57" s="416"/>
      <c r="D57" s="277"/>
      <c r="E57" s="175"/>
      <c r="F57" s="176"/>
      <c r="G57" s="382"/>
      <c r="H57" s="75"/>
      <c r="I57" s="274"/>
      <c r="J57" s="75"/>
      <c r="K57" s="275"/>
      <c r="L57" s="175" t="str">
        <f t="shared" si="10"/>
        <v/>
      </c>
      <c r="M57" s="176"/>
      <c r="N57" s="203"/>
      <c r="O57" s="176"/>
      <c r="P57" s="203"/>
      <c r="Q57" s="176"/>
      <c r="R57" s="75"/>
      <c r="S57" s="275"/>
      <c r="T57" s="383"/>
      <c r="U57" s="278"/>
      <c r="V57" s="279"/>
      <c r="W57" s="198"/>
      <c r="X57" s="204">
        <f t="shared" si="13"/>
        <v>0</v>
      </c>
      <c r="Y57" s="204">
        <f>IF('1042Ei Calcolo'!D61="",0,1)</f>
        <v>0</v>
      </c>
      <c r="Z57" s="45" t="e">
        <f t="shared" si="14"/>
        <v>#VALUE!</v>
      </c>
      <c r="AA57" s="45">
        <f t="shared" si="15"/>
        <v>0</v>
      </c>
      <c r="AB57" s="56" t="str">
        <f t="shared" si="16"/>
        <v/>
      </c>
      <c r="AC57" s="45" t="str">
        <f t="shared" si="17"/>
        <v/>
      </c>
      <c r="AD57" s="45" t="str">
        <f t="shared" si="18"/>
        <v/>
      </c>
      <c r="AE57" s="45" t="str">
        <f t="shared" si="19"/>
        <v/>
      </c>
      <c r="AF57" s="45" t="str">
        <f t="shared" si="20"/>
        <v/>
      </c>
      <c r="AG57" s="205" t="str">
        <f t="shared" si="23"/>
        <v/>
      </c>
      <c r="AH57" s="206" t="str">
        <f t="shared" si="21"/>
        <v/>
      </c>
      <c r="AI57" s="205" t="str">
        <f t="shared" si="12"/>
        <v/>
      </c>
      <c r="AJ57" s="205" t="str">
        <f>IF(AG57&lt;AH57,Übersetzungstexte!A$184,"")</f>
        <v/>
      </c>
      <c r="AK57" s="206" t="str">
        <f t="shared" si="22"/>
        <v/>
      </c>
      <c r="AL57" s="118"/>
    </row>
    <row r="58" spans="1:38" s="207" customFormat="1" ht="16.899999999999999" customHeight="1">
      <c r="A58" s="415"/>
      <c r="B58" s="416"/>
      <c r="C58" s="416"/>
      <c r="D58" s="277"/>
      <c r="E58" s="175"/>
      <c r="F58" s="176"/>
      <c r="G58" s="382"/>
      <c r="H58" s="75"/>
      <c r="I58" s="274"/>
      <c r="J58" s="75"/>
      <c r="K58" s="275"/>
      <c r="L58" s="175" t="str">
        <f t="shared" si="10"/>
        <v/>
      </c>
      <c r="M58" s="176"/>
      <c r="N58" s="203"/>
      <c r="O58" s="176"/>
      <c r="P58" s="203"/>
      <c r="Q58" s="176"/>
      <c r="R58" s="75"/>
      <c r="S58" s="275"/>
      <c r="T58" s="383"/>
      <c r="U58" s="278"/>
      <c r="V58" s="279"/>
      <c r="W58" s="198"/>
      <c r="X58" s="204">
        <f t="shared" si="13"/>
        <v>0</v>
      </c>
      <c r="Y58" s="204">
        <f>IF('1042Ei Calcolo'!D62="",0,1)</f>
        <v>0</v>
      </c>
      <c r="Z58" s="45" t="e">
        <f t="shared" si="14"/>
        <v>#VALUE!</v>
      </c>
      <c r="AA58" s="45">
        <f t="shared" si="15"/>
        <v>0</v>
      </c>
      <c r="AB58" s="56" t="str">
        <f t="shared" si="16"/>
        <v/>
      </c>
      <c r="AC58" s="45" t="str">
        <f t="shared" si="17"/>
        <v/>
      </c>
      <c r="AD58" s="45" t="str">
        <f t="shared" si="18"/>
        <v/>
      </c>
      <c r="AE58" s="45" t="str">
        <f t="shared" si="19"/>
        <v/>
      </c>
      <c r="AF58" s="45" t="str">
        <f t="shared" si="20"/>
        <v/>
      </c>
      <c r="AG58" s="205" t="str">
        <f t="shared" si="23"/>
        <v/>
      </c>
      <c r="AH58" s="206" t="str">
        <f t="shared" si="21"/>
        <v/>
      </c>
      <c r="AI58" s="205" t="str">
        <f t="shared" si="12"/>
        <v/>
      </c>
      <c r="AJ58" s="205" t="str">
        <f>IF(AG58&lt;AH58,Übersetzungstexte!A$184,"")</f>
        <v/>
      </c>
      <c r="AK58" s="206" t="str">
        <f t="shared" si="22"/>
        <v/>
      </c>
      <c r="AL58" s="118"/>
    </row>
    <row r="59" spans="1:38" s="207" customFormat="1" ht="16.899999999999999" customHeight="1">
      <c r="A59" s="415"/>
      <c r="B59" s="416"/>
      <c r="C59" s="416"/>
      <c r="D59" s="277"/>
      <c r="E59" s="175"/>
      <c r="F59" s="176"/>
      <c r="G59" s="382"/>
      <c r="H59" s="75"/>
      <c r="I59" s="274"/>
      <c r="J59" s="75"/>
      <c r="K59" s="275"/>
      <c r="L59" s="175" t="str">
        <f t="shared" si="10"/>
        <v/>
      </c>
      <c r="M59" s="176"/>
      <c r="N59" s="203"/>
      <c r="O59" s="176"/>
      <c r="P59" s="203"/>
      <c r="Q59" s="176"/>
      <c r="R59" s="75"/>
      <c r="S59" s="275"/>
      <c r="T59" s="383"/>
      <c r="U59" s="278"/>
      <c r="V59" s="279"/>
      <c r="W59" s="198"/>
      <c r="X59" s="204">
        <f t="shared" si="13"/>
        <v>0</v>
      </c>
      <c r="Y59" s="204">
        <f>IF('1042Ei Calcolo'!D63="",0,1)</f>
        <v>0</v>
      </c>
      <c r="Z59" s="45" t="e">
        <f t="shared" si="14"/>
        <v>#VALUE!</v>
      </c>
      <c r="AA59" s="45">
        <f t="shared" si="15"/>
        <v>0</v>
      </c>
      <c r="AB59" s="56" t="str">
        <f t="shared" si="16"/>
        <v/>
      </c>
      <c r="AC59" s="45" t="str">
        <f t="shared" si="17"/>
        <v/>
      </c>
      <c r="AD59" s="45" t="str">
        <f t="shared" si="18"/>
        <v/>
      </c>
      <c r="AE59" s="45" t="str">
        <f t="shared" si="19"/>
        <v/>
      </c>
      <c r="AF59" s="45" t="str">
        <f t="shared" si="20"/>
        <v/>
      </c>
      <c r="AG59" s="205" t="str">
        <f t="shared" si="23"/>
        <v/>
      </c>
      <c r="AH59" s="206" t="str">
        <f t="shared" si="21"/>
        <v/>
      </c>
      <c r="AI59" s="205" t="str">
        <f t="shared" si="12"/>
        <v/>
      </c>
      <c r="AJ59" s="205" t="str">
        <f>IF(AG59&lt;AH59,Übersetzungstexte!A$184,"")</f>
        <v/>
      </c>
      <c r="AK59" s="206" t="str">
        <f t="shared" si="22"/>
        <v/>
      </c>
      <c r="AL59" s="118"/>
    </row>
    <row r="60" spans="1:38" s="207" customFormat="1" ht="16.899999999999999" customHeight="1">
      <c r="A60" s="415"/>
      <c r="B60" s="416"/>
      <c r="C60" s="416"/>
      <c r="D60" s="277"/>
      <c r="E60" s="175"/>
      <c r="F60" s="176"/>
      <c r="G60" s="382"/>
      <c r="H60" s="75"/>
      <c r="I60" s="274"/>
      <c r="J60" s="75"/>
      <c r="K60" s="275"/>
      <c r="L60" s="175" t="str">
        <f t="shared" si="10"/>
        <v/>
      </c>
      <c r="M60" s="176"/>
      <c r="N60" s="203"/>
      <c r="O60" s="176"/>
      <c r="P60" s="203"/>
      <c r="Q60" s="176"/>
      <c r="R60" s="75"/>
      <c r="S60" s="275"/>
      <c r="T60" s="383"/>
      <c r="U60" s="278"/>
      <c r="V60" s="279"/>
      <c r="W60" s="198"/>
      <c r="X60" s="204">
        <f t="shared" si="13"/>
        <v>0</v>
      </c>
      <c r="Y60" s="204">
        <f>IF('1042Ei Calcolo'!D64="",0,1)</f>
        <v>0</v>
      </c>
      <c r="Z60" s="45" t="e">
        <f t="shared" si="14"/>
        <v>#VALUE!</v>
      </c>
      <c r="AA60" s="45">
        <f t="shared" si="15"/>
        <v>0</v>
      </c>
      <c r="AB60" s="56" t="str">
        <f t="shared" si="16"/>
        <v/>
      </c>
      <c r="AC60" s="45" t="str">
        <f t="shared" si="17"/>
        <v/>
      </c>
      <c r="AD60" s="45" t="str">
        <f t="shared" si="18"/>
        <v/>
      </c>
      <c r="AE60" s="45" t="str">
        <f t="shared" si="19"/>
        <v/>
      </c>
      <c r="AF60" s="45" t="str">
        <f t="shared" si="20"/>
        <v/>
      </c>
      <c r="AG60" s="205" t="str">
        <f t="shared" si="23"/>
        <v/>
      </c>
      <c r="AH60" s="206" t="str">
        <f t="shared" si="21"/>
        <v/>
      </c>
      <c r="AI60" s="205" t="str">
        <f t="shared" si="12"/>
        <v/>
      </c>
      <c r="AJ60" s="205" t="str">
        <f>IF(AG60&lt;AH60,Übersetzungstexte!A$184,"")</f>
        <v/>
      </c>
      <c r="AK60" s="206" t="str">
        <f t="shared" si="22"/>
        <v/>
      </c>
      <c r="AL60" s="118"/>
    </row>
    <row r="61" spans="1:38" s="207" customFormat="1" ht="16.899999999999999" customHeight="1">
      <c r="A61" s="415"/>
      <c r="B61" s="416"/>
      <c r="C61" s="416"/>
      <c r="D61" s="277"/>
      <c r="E61" s="175"/>
      <c r="F61" s="176"/>
      <c r="G61" s="382"/>
      <c r="H61" s="75"/>
      <c r="I61" s="274"/>
      <c r="J61" s="75"/>
      <c r="K61" s="275"/>
      <c r="L61" s="175" t="str">
        <f t="shared" si="10"/>
        <v/>
      </c>
      <c r="M61" s="176"/>
      <c r="N61" s="203"/>
      <c r="O61" s="176"/>
      <c r="P61" s="203"/>
      <c r="Q61" s="176"/>
      <c r="R61" s="75"/>
      <c r="S61" s="275"/>
      <c r="T61" s="383"/>
      <c r="U61" s="278"/>
      <c r="V61" s="279"/>
      <c r="W61" s="198"/>
      <c r="X61" s="204">
        <f t="shared" si="13"/>
        <v>0</v>
      </c>
      <c r="Y61" s="204">
        <f>IF('1042Ei Calcolo'!D65="",0,1)</f>
        <v>0</v>
      </c>
      <c r="Z61" s="45" t="e">
        <f t="shared" si="14"/>
        <v>#VALUE!</v>
      </c>
      <c r="AA61" s="45">
        <f t="shared" si="15"/>
        <v>0</v>
      </c>
      <c r="AB61" s="56" t="str">
        <f t="shared" si="16"/>
        <v/>
      </c>
      <c r="AC61" s="45" t="str">
        <f t="shared" si="17"/>
        <v/>
      </c>
      <c r="AD61" s="45" t="str">
        <f t="shared" si="18"/>
        <v/>
      </c>
      <c r="AE61" s="45" t="str">
        <f t="shared" si="19"/>
        <v/>
      </c>
      <c r="AF61" s="45" t="str">
        <f t="shared" si="20"/>
        <v/>
      </c>
      <c r="AG61" s="205" t="str">
        <f t="shared" si="23"/>
        <v/>
      </c>
      <c r="AH61" s="206" t="str">
        <f t="shared" si="21"/>
        <v/>
      </c>
      <c r="AI61" s="205" t="str">
        <f t="shared" si="12"/>
        <v/>
      </c>
      <c r="AJ61" s="205" t="str">
        <f>IF(AG61&lt;AH61,Übersetzungstexte!A$184,"")</f>
        <v/>
      </c>
      <c r="AK61" s="206" t="str">
        <f t="shared" si="22"/>
        <v/>
      </c>
      <c r="AL61" s="118"/>
    </row>
    <row r="62" spans="1:38" s="207" customFormat="1" ht="16.899999999999999" customHeight="1">
      <c r="A62" s="415"/>
      <c r="B62" s="416"/>
      <c r="C62" s="416"/>
      <c r="D62" s="277"/>
      <c r="E62" s="175"/>
      <c r="F62" s="176"/>
      <c r="G62" s="382"/>
      <c r="H62" s="75"/>
      <c r="I62" s="274"/>
      <c r="J62" s="75"/>
      <c r="K62" s="275"/>
      <c r="L62" s="175" t="str">
        <f t="shared" si="10"/>
        <v/>
      </c>
      <c r="M62" s="176"/>
      <c r="N62" s="203"/>
      <c r="O62" s="176"/>
      <c r="P62" s="203"/>
      <c r="Q62" s="176"/>
      <c r="R62" s="75"/>
      <c r="S62" s="275"/>
      <c r="T62" s="383"/>
      <c r="U62" s="278"/>
      <c r="V62" s="279"/>
      <c r="W62" s="198"/>
      <c r="X62" s="204">
        <f t="shared" si="13"/>
        <v>0</v>
      </c>
      <c r="Y62" s="204">
        <f>IF('1042Ei Calcolo'!D66="",0,1)</f>
        <v>0</v>
      </c>
      <c r="Z62" s="45" t="e">
        <f t="shared" si="14"/>
        <v>#VALUE!</v>
      </c>
      <c r="AA62" s="45">
        <f t="shared" si="15"/>
        <v>0</v>
      </c>
      <c r="AB62" s="56" t="str">
        <f t="shared" si="16"/>
        <v/>
      </c>
      <c r="AC62" s="45" t="str">
        <f t="shared" si="17"/>
        <v/>
      </c>
      <c r="AD62" s="45" t="str">
        <f t="shared" si="18"/>
        <v/>
      </c>
      <c r="AE62" s="45" t="str">
        <f t="shared" si="19"/>
        <v/>
      </c>
      <c r="AF62" s="45" t="str">
        <f t="shared" si="20"/>
        <v/>
      </c>
      <c r="AG62" s="205" t="str">
        <f t="shared" si="23"/>
        <v/>
      </c>
      <c r="AH62" s="206" t="str">
        <f t="shared" si="21"/>
        <v/>
      </c>
      <c r="AI62" s="205" t="str">
        <f t="shared" si="12"/>
        <v/>
      </c>
      <c r="AJ62" s="205" t="str">
        <f>IF(AG62&lt;AH62,Übersetzungstexte!A$184,"")</f>
        <v/>
      </c>
      <c r="AK62" s="206" t="str">
        <f t="shared" si="22"/>
        <v/>
      </c>
      <c r="AL62" s="118"/>
    </row>
    <row r="63" spans="1:38" s="207" customFormat="1" ht="16.899999999999999" customHeight="1">
      <c r="A63" s="415"/>
      <c r="B63" s="416"/>
      <c r="C63" s="416"/>
      <c r="D63" s="277"/>
      <c r="E63" s="175"/>
      <c r="F63" s="176"/>
      <c r="G63" s="382"/>
      <c r="H63" s="75"/>
      <c r="I63" s="274"/>
      <c r="J63" s="75"/>
      <c r="K63" s="275"/>
      <c r="L63" s="175" t="str">
        <f t="shared" si="10"/>
        <v/>
      </c>
      <c r="M63" s="176"/>
      <c r="N63" s="203"/>
      <c r="O63" s="176"/>
      <c r="P63" s="203"/>
      <c r="Q63" s="176"/>
      <c r="R63" s="75"/>
      <c r="S63" s="275"/>
      <c r="T63" s="383"/>
      <c r="U63" s="278"/>
      <c r="V63" s="279"/>
      <c r="W63" s="198"/>
      <c r="X63" s="204">
        <f t="shared" si="13"/>
        <v>0</v>
      </c>
      <c r="Y63" s="204">
        <f>IF('1042Ei Calcolo'!D67="",0,1)</f>
        <v>0</v>
      </c>
      <c r="Z63" s="45" t="e">
        <f t="shared" si="14"/>
        <v>#VALUE!</v>
      </c>
      <c r="AA63" s="45">
        <f t="shared" si="15"/>
        <v>0</v>
      </c>
      <c r="AB63" s="56" t="str">
        <f t="shared" si="16"/>
        <v/>
      </c>
      <c r="AC63" s="45" t="str">
        <f t="shared" si="17"/>
        <v/>
      </c>
      <c r="AD63" s="45" t="str">
        <f t="shared" si="18"/>
        <v/>
      </c>
      <c r="AE63" s="45" t="str">
        <f t="shared" si="19"/>
        <v/>
      </c>
      <c r="AF63" s="45" t="str">
        <f t="shared" si="20"/>
        <v/>
      </c>
      <c r="AG63" s="205" t="str">
        <f t="shared" si="23"/>
        <v/>
      </c>
      <c r="AH63" s="206" t="str">
        <f t="shared" si="21"/>
        <v/>
      </c>
      <c r="AI63" s="205" t="str">
        <f t="shared" si="12"/>
        <v/>
      </c>
      <c r="AJ63" s="205" t="str">
        <f>IF(AG63&lt;AH63,Übersetzungstexte!A$184,"")</f>
        <v/>
      </c>
      <c r="AK63" s="206" t="str">
        <f t="shared" si="22"/>
        <v/>
      </c>
      <c r="AL63" s="118"/>
    </row>
    <row r="64" spans="1:38" s="207" customFormat="1" ht="16.899999999999999" customHeight="1">
      <c r="A64" s="415"/>
      <c r="B64" s="416"/>
      <c r="C64" s="416"/>
      <c r="D64" s="277"/>
      <c r="E64" s="175"/>
      <c r="F64" s="176"/>
      <c r="G64" s="382"/>
      <c r="H64" s="75"/>
      <c r="I64" s="274"/>
      <c r="J64" s="75"/>
      <c r="K64" s="275"/>
      <c r="L64" s="175" t="str">
        <f t="shared" si="10"/>
        <v/>
      </c>
      <c r="M64" s="176"/>
      <c r="N64" s="203"/>
      <c r="O64" s="176"/>
      <c r="P64" s="203"/>
      <c r="Q64" s="176"/>
      <c r="R64" s="75"/>
      <c r="S64" s="275"/>
      <c r="T64" s="383"/>
      <c r="U64" s="278"/>
      <c r="V64" s="279"/>
      <c r="W64" s="198"/>
      <c r="X64" s="204">
        <f t="shared" si="13"/>
        <v>0</v>
      </c>
      <c r="Y64" s="204">
        <f>IF('1042Ei Calcolo'!D68="",0,1)</f>
        <v>0</v>
      </c>
      <c r="Z64" s="45" t="e">
        <f t="shared" si="14"/>
        <v>#VALUE!</v>
      </c>
      <c r="AA64" s="45">
        <f t="shared" si="15"/>
        <v>0</v>
      </c>
      <c r="AB64" s="56" t="str">
        <f t="shared" si="16"/>
        <v/>
      </c>
      <c r="AC64" s="45" t="str">
        <f t="shared" si="17"/>
        <v/>
      </c>
      <c r="AD64" s="45" t="str">
        <f t="shared" si="18"/>
        <v/>
      </c>
      <c r="AE64" s="45" t="str">
        <f t="shared" si="19"/>
        <v/>
      </c>
      <c r="AF64" s="45" t="str">
        <f t="shared" si="20"/>
        <v/>
      </c>
      <c r="AG64" s="205" t="str">
        <f t="shared" si="23"/>
        <v/>
      </c>
      <c r="AH64" s="206" t="str">
        <f t="shared" si="21"/>
        <v/>
      </c>
      <c r="AI64" s="205" t="str">
        <f t="shared" si="12"/>
        <v/>
      </c>
      <c r="AJ64" s="205" t="str">
        <f>IF(AG64&lt;AH64,Übersetzungstexte!A$184,"")</f>
        <v/>
      </c>
      <c r="AK64" s="206" t="str">
        <f t="shared" si="22"/>
        <v/>
      </c>
      <c r="AL64" s="118"/>
    </row>
    <row r="65" spans="1:38" s="207" customFormat="1" ht="16.899999999999999" customHeight="1">
      <c r="A65" s="415"/>
      <c r="B65" s="416"/>
      <c r="C65" s="416"/>
      <c r="D65" s="277"/>
      <c r="E65" s="175"/>
      <c r="F65" s="176"/>
      <c r="G65" s="382"/>
      <c r="H65" s="75"/>
      <c r="I65" s="274"/>
      <c r="J65" s="75"/>
      <c r="K65" s="275"/>
      <c r="L65" s="175" t="str">
        <f t="shared" si="10"/>
        <v/>
      </c>
      <c r="M65" s="176"/>
      <c r="N65" s="203"/>
      <c r="O65" s="176"/>
      <c r="P65" s="203"/>
      <c r="Q65" s="176"/>
      <c r="R65" s="75"/>
      <c r="S65" s="275"/>
      <c r="T65" s="383"/>
      <c r="U65" s="278"/>
      <c r="V65" s="279"/>
      <c r="W65" s="198"/>
      <c r="X65" s="204">
        <f t="shared" si="13"/>
        <v>0</v>
      </c>
      <c r="Y65" s="204">
        <f>IF('1042Ei Calcolo'!D69="",0,1)</f>
        <v>0</v>
      </c>
      <c r="Z65" s="45" t="e">
        <f t="shared" si="14"/>
        <v>#VALUE!</v>
      </c>
      <c r="AA65" s="45">
        <f t="shared" si="15"/>
        <v>0</v>
      </c>
      <c r="AB65" s="56" t="str">
        <f t="shared" si="16"/>
        <v/>
      </c>
      <c r="AC65" s="45" t="str">
        <f t="shared" si="17"/>
        <v/>
      </c>
      <c r="AD65" s="45" t="str">
        <f t="shared" si="18"/>
        <v/>
      </c>
      <c r="AE65" s="45" t="str">
        <f t="shared" si="19"/>
        <v/>
      </c>
      <c r="AF65" s="45" t="str">
        <f t="shared" si="20"/>
        <v/>
      </c>
      <c r="AG65" s="205" t="str">
        <f t="shared" si="23"/>
        <v/>
      </c>
      <c r="AH65" s="206" t="str">
        <f t="shared" si="21"/>
        <v/>
      </c>
      <c r="AI65" s="205" t="str">
        <f t="shared" si="12"/>
        <v/>
      </c>
      <c r="AJ65" s="205" t="str">
        <f>IF(AG65&lt;AH65,Übersetzungstexte!A$184,"")</f>
        <v/>
      </c>
      <c r="AK65" s="206" t="str">
        <f t="shared" si="22"/>
        <v/>
      </c>
      <c r="AL65" s="118"/>
    </row>
    <row r="66" spans="1:38" s="207" customFormat="1" ht="16.899999999999999" customHeight="1">
      <c r="A66" s="415"/>
      <c r="B66" s="416"/>
      <c r="C66" s="416"/>
      <c r="D66" s="277"/>
      <c r="E66" s="175"/>
      <c r="F66" s="176"/>
      <c r="G66" s="382"/>
      <c r="H66" s="75"/>
      <c r="I66" s="274"/>
      <c r="J66" s="75"/>
      <c r="K66" s="275"/>
      <c r="L66" s="175" t="str">
        <f t="shared" si="10"/>
        <v/>
      </c>
      <c r="M66" s="176"/>
      <c r="N66" s="203"/>
      <c r="O66" s="176"/>
      <c r="P66" s="203"/>
      <c r="Q66" s="176"/>
      <c r="R66" s="75"/>
      <c r="S66" s="275"/>
      <c r="T66" s="383"/>
      <c r="U66" s="278"/>
      <c r="V66" s="279"/>
      <c r="W66" s="198"/>
      <c r="X66" s="204">
        <f t="shared" si="13"/>
        <v>0</v>
      </c>
      <c r="Y66" s="204">
        <f>IF('1042Ei Calcolo'!D70="",0,1)</f>
        <v>0</v>
      </c>
      <c r="Z66" s="45" t="e">
        <f t="shared" si="14"/>
        <v>#VALUE!</v>
      </c>
      <c r="AA66" s="45">
        <f t="shared" si="15"/>
        <v>0</v>
      </c>
      <c r="AB66" s="56" t="str">
        <f t="shared" si="16"/>
        <v/>
      </c>
      <c r="AC66" s="45" t="str">
        <f t="shared" si="17"/>
        <v/>
      </c>
      <c r="AD66" s="45" t="str">
        <f t="shared" si="18"/>
        <v/>
      </c>
      <c r="AE66" s="45" t="str">
        <f t="shared" si="19"/>
        <v/>
      </c>
      <c r="AF66" s="45" t="str">
        <f t="shared" si="20"/>
        <v/>
      </c>
      <c r="AG66" s="205" t="str">
        <f t="shared" si="23"/>
        <v/>
      </c>
      <c r="AH66" s="206" t="str">
        <f t="shared" si="21"/>
        <v/>
      </c>
      <c r="AI66" s="205" t="str">
        <f t="shared" si="12"/>
        <v/>
      </c>
      <c r="AJ66" s="205" t="str">
        <f>IF(AG66&lt;AH66,Übersetzungstexte!A$184,"")</f>
        <v/>
      </c>
      <c r="AK66" s="206" t="str">
        <f t="shared" si="22"/>
        <v/>
      </c>
      <c r="AL66" s="118"/>
    </row>
    <row r="67" spans="1:38" s="207" customFormat="1" ht="16.899999999999999" customHeight="1">
      <c r="A67" s="415"/>
      <c r="B67" s="416"/>
      <c r="C67" s="416"/>
      <c r="D67" s="277"/>
      <c r="E67" s="175"/>
      <c r="F67" s="176"/>
      <c r="G67" s="382"/>
      <c r="H67" s="75"/>
      <c r="I67" s="274"/>
      <c r="J67" s="75"/>
      <c r="K67" s="275"/>
      <c r="L67" s="175" t="str">
        <f t="shared" si="10"/>
        <v/>
      </c>
      <c r="M67" s="176"/>
      <c r="N67" s="203"/>
      <c r="O67" s="176"/>
      <c r="P67" s="203"/>
      <c r="Q67" s="176"/>
      <c r="R67" s="75"/>
      <c r="S67" s="275"/>
      <c r="T67" s="383"/>
      <c r="U67" s="278"/>
      <c r="V67" s="279"/>
      <c r="W67" s="198"/>
      <c r="X67" s="204">
        <f t="shared" si="13"/>
        <v>0</v>
      </c>
      <c r="Y67" s="204">
        <f>IF('1042Ei Calcolo'!D71="",0,1)</f>
        <v>0</v>
      </c>
      <c r="Z67" s="45" t="e">
        <f t="shared" si="14"/>
        <v>#VALUE!</v>
      </c>
      <c r="AA67" s="45">
        <f t="shared" si="15"/>
        <v>0</v>
      </c>
      <c r="AB67" s="56" t="str">
        <f t="shared" si="16"/>
        <v/>
      </c>
      <c r="AC67" s="45" t="str">
        <f t="shared" si="17"/>
        <v/>
      </c>
      <c r="AD67" s="45" t="str">
        <f t="shared" si="18"/>
        <v/>
      </c>
      <c r="AE67" s="45" t="str">
        <f t="shared" si="19"/>
        <v/>
      </c>
      <c r="AF67" s="45" t="str">
        <f t="shared" si="20"/>
        <v/>
      </c>
      <c r="AG67" s="205" t="str">
        <f t="shared" si="23"/>
        <v/>
      </c>
      <c r="AH67" s="206" t="str">
        <f t="shared" si="21"/>
        <v/>
      </c>
      <c r="AI67" s="205" t="str">
        <f t="shared" si="12"/>
        <v/>
      </c>
      <c r="AJ67" s="205" t="str">
        <f>IF(AG67&lt;AH67,Übersetzungstexte!A$184,"")</f>
        <v/>
      </c>
      <c r="AK67" s="206" t="str">
        <f t="shared" si="22"/>
        <v/>
      </c>
      <c r="AL67" s="118"/>
    </row>
    <row r="68" spans="1:38" s="207" customFormat="1" ht="16.899999999999999" customHeight="1">
      <c r="A68" s="415"/>
      <c r="B68" s="416"/>
      <c r="C68" s="416"/>
      <c r="D68" s="277"/>
      <c r="E68" s="175"/>
      <c r="F68" s="176"/>
      <c r="G68" s="382"/>
      <c r="H68" s="75"/>
      <c r="I68" s="274"/>
      <c r="J68" s="75"/>
      <c r="K68" s="275"/>
      <c r="L68" s="175" t="str">
        <f t="shared" si="10"/>
        <v/>
      </c>
      <c r="M68" s="176"/>
      <c r="N68" s="203"/>
      <c r="O68" s="176"/>
      <c r="P68" s="203"/>
      <c r="Q68" s="176"/>
      <c r="R68" s="75"/>
      <c r="S68" s="275"/>
      <c r="T68" s="383"/>
      <c r="U68" s="278"/>
      <c r="V68" s="279"/>
      <c r="W68" s="198"/>
      <c r="X68" s="204">
        <f t="shared" si="13"/>
        <v>0</v>
      </c>
      <c r="Y68" s="204">
        <f>IF('1042Ei Calcolo'!D72="",0,1)</f>
        <v>0</v>
      </c>
      <c r="Z68" s="45" t="e">
        <f t="shared" si="14"/>
        <v>#VALUE!</v>
      </c>
      <c r="AA68" s="45">
        <f t="shared" si="15"/>
        <v>0</v>
      </c>
      <c r="AB68" s="56" t="str">
        <f t="shared" si="16"/>
        <v/>
      </c>
      <c r="AC68" s="45" t="str">
        <f t="shared" si="17"/>
        <v/>
      </c>
      <c r="AD68" s="45" t="str">
        <f t="shared" si="18"/>
        <v/>
      </c>
      <c r="AE68" s="45" t="str">
        <f t="shared" si="19"/>
        <v/>
      </c>
      <c r="AF68" s="45" t="str">
        <f t="shared" si="20"/>
        <v/>
      </c>
      <c r="AG68" s="205" t="str">
        <f t="shared" si="23"/>
        <v/>
      </c>
      <c r="AH68" s="206" t="str">
        <f t="shared" si="21"/>
        <v/>
      </c>
      <c r="AI68" s="205" t="str">
        <f t="shared" si="12"/>
        <v/>
      </c>
      <c r="AJ68" s="205" t="str">
        <f>IF(AG68&lt;AH68,Übersetzungstexte!A$184,"")</f>
        <v/>
      </c>
      <c r="AK68" s="206" t="str">
        <f t="shared" si="22"/>
        <v/>
      </c>
      <c r="AL68" s="118"/>
    </row>
    <row r="69" spans="1:38" s="207" customFormat="1" ht="16.899999999999999" customHeight="1">
      <c r="A69" s="415"/>
      <c r="B69" s="416"/>
      <c r="C69" s="416"/>
      <c r="D69" s="277"/>
      <c r="E69" s="175"/>
      <c r="F69" s="176"/>
      <c r="G69" s="382"/>
      <c r="H69" s="75"/>
      <c r="I69" s="274"/>
      <c r="J69" s="75"/>
      <c r="K69" s="275"/>
      <c r="L69" s="175" t="str">
        <f t="shared" si="10"/>
        <v/>
      </c>
      <c r="M69" s="176"/>
      <c r="N69" s="203"/>
      <c r="O69" s="176"/>
      <c r="P69" s="203"/>
      <c r="Q69" s="176"/>
      <c r="R69" s="75"/>
      <c r="S69" s="275"/>
      <c r="T69" s="383"/>
      <c r="U69" s="278"/>
      <c r="V69" s="279"/>
      <c r="W69" s="198"/>
      <c r="X69" s="204">
        <f t="shared" si="13"/>
        <v>0</v>
      </c>
      <c r="Y69" s="204">
        <f>IF('1042Ei Calcolo'!D73="",0,1)</f>
        <v>0</v>
      </c>
      <c r="Z69" s="45" t="e">
        <f t="shared" si="14"/>
        <v>#VALUE!</v>
      </c>
      <c r="AA69" s="45">
        <f t="shared" si="15"/>
        <v>0</v>
      </c>
      <c r="AB69" s="56" t="str">
        <f t="shared" si="16"/>
        <v/>
      </c>
      <c r="AC69" s="45" t="str">
        <f t="shared" si="17"/>
        <v/>
      </c>
      <c r="AD69" s="45" t="str">
        <f t="shared" si="18"/>
        <v/>
      </c>
      <c r="AE69" s="45" t="str">
        <f t="shared" si="19"/>
        <v/>
      </c>
      <c r="AF69" s="45" t="str">
        <f t="shared" si="20"/>
        <v/>
      </c>
      <c r="AG69" s="205" t="str">
        <f t="shared" si="23"/>
        <v/>
      </c>
      <c r="AH69" s="206" t="str">
        <f t="shared" si="21"/>
        <v/>
      </c>
      <c r="AI69" s="205" t="str">
        <f t="shared" si="12"/>
        <v/>
      </c>
      <c r="AJ69" s="205" t="str">
        <f>IF(AG69&lt;AH69,Übersetzungstexte!A$184,"")</f>
        <v/>
      </c>
      <c r="AK69" s="206" t="str">
        <f t="shared" si="22"/>
        <v/>
      </c>
      <c r="AL69" s="118"/>
    </row>
    <row r="70" spans="1:38" s="207" customFormat="1" ht="16.899999999999999" customHeight="1">
      <c r="A70" s="415"/>
      <c r="B70" s="416"/>
      <c r="C70" s="416"/>
      <c r="D70" s="277"/>
      <c r="E70" s="175"/>
      <c r="F70" s="176"/>
      <c r="G70" s="382"/>
      <c r="H70" s="75"/>
      <c r="I70" s="274"/>
      <c r="J70" s="75"/>
      <c r="K70" s="275"/>
      <c r="L70" s="175" t="str">
        <f t="shared" si="10"/>
        <v/>
      </c>
      <c r="M70" s="176"/>
      <c r="N70" s="203"/>
      <c r="O70" s="176"/>
      <c r="P70" s="203"/>
      <c r="Q70" s="176"/>
      <c r="R70" s="75"/>
      <c r="S70" s="275"/>
      <c r="T70" s="383"/>
      <c r="U70" s="278"/>
      <c r="V70" s="279"/>
      <c r="W70" s="198"/>
      <c r="X70" s="204">
        <f t="shared" si="13"/>
        <v>0</v>
      </c>
      <c r="Y70" s="204">
        <f>IF('1042Ei Calcolo'!D74="",0,1)</f>
        <v>0</v>
      </c>
      <c r="Z70" s="45" t="e">
        <f t="shared" si="14"/>
        <v>#VALUE!</v>
      </c>
      <c r="AA70" s="45">
        <f t="shared" si="15"/>
        <v>0</v>
      </c>
      <c r="AB70" s="56" t="str">
        <f t="shared" si="16"/>
        <v/>
      </c>
      <c r="AC70" s="45" t="str">
        <f t="shared" si="17"/>
        <v/>
      </c>
      <c r="AD70" s="45" t="str">
        <f t="shared" si="18"/>
        <v/>
      </c>
      <c r="AE70" s="45" t="str">
        <f t="shared" si="19"/>
        <v/>
      </c>
      <c r="AF70" s="45" t="str">
        <f t="shared" si="20"/>
        <v/>
      </c>
      <c r="AG70" s="205" t="str">
        <f t="shared" si="23"/>
        <v/>
      </c>
      <c r="AH70" s="206" t="str">
        <f t="shared" si="21"/>
        <v/>
      </c>
      <c r="AI70" s="205" t="str">
        <f t="shared" si="12"/>
        <v/>
      </c>
      <c r="AJ70" s="205" t="str">
        <f>IF(AG70&lt;AH70,Übersetzungstexte!A$184,"")</f>
        <v/>
      </c>
      <c r="AK70" s="206" t="str">
        <f t="shared" si="22"/>
        <v/>
      </c>
      <c r="AL70" s="118"/>
    </row>
    <row r="71" spans="1:38" s="207" customFormat="1" ht="16.899999999999999" customHeight="1">
      <c r="A71" s="415"/>
      <c r="B71" s="416"/>
      <c r="C71" s="416"/>
      <c r="D71" s="277"/>
      <c r="E71" s="175"/>
      <c r="F71" s="176"/>
      <c r="G71" s="382"/>
      <c r="H71" s="75"/>
      <c r="I71" s="274"/>
      <c r="J71" s="75"/>
      <c r="K71" s="275"/>
      <c r="L71" s="175" t="str">
        <f t="shared" si="10"/>
        <v/>
      </c>
      <c r="M71" s="176"/>
      <c r="N71" s="203"/>
      <c r="O71" s="176"/>
      <c r="P71" s="203"/>
      <c r="Q71" s="176"/>
      <c r="R71" s="75"/>
      <c r="S71" s="275"/>
      <c r="T71" s="383"/>
      <c r="U71" s="278"/>
      <c r="V71" s="279"/>
      <c r="W71" s="198"/>
      <c r="X71" s="204">
        <f t="shared" si="13"/>
        <v>0</v>
      </c>
      <c r="Y71" s="204">
        <f>IF('1042Ei Calcolo'!D75="",0,1)</f>
        <v>0</v>
      </c>
      <c r="Z71" s="45" t="e">
        <f t="shared" si="14"/>
        <v>#VALUE!</v>
      </c>
      <c r="AA71" s="45">
        <f t="shared" si="15"/>
        <v>0</v>
      </c>
      <c r="AB71" s="56" t="str">
        <f t="shared" si="16"/>
        <v/>
      </c>
      <c r="AC71" s="45" t="str">
        <f t="shared" si="17"/>
        <v/>
      </c>
      <c r="AD71" s="45" t="str">
        <f t="shared" si="18"/>
        <v/>
      </c>
      <c r="AE71" s="45" t="str">
        <f t="shared" si="19"/>
        <v/>
      </c>
      <c r="AF71" s="45" t="str">
        <f t="shared" si="20"/>
        <v/>
      </c>
      <c r="AG71" s="205" t="str">
        <f t="shared" si="23"/>
        <v/>
      </c>
      <c r="AH71" s="206" t="str">
        <f t="shared" si="21"/>
        <v/>
      </c>
      <c r="AI71" s="205" t="str">
        <f t="shared" si="12"/>
        <v/>
      </c>
      <c r="AJ71" s="205" t="str">
        <f>IF(AG71&lt;AH71,Übersetzungstexte!A$184,"")</f>
        <v/>
      </c>
      <c r="AK71" s="206" t="str">
        <f t="shared" si="22"/>
        <v/>
      </c>
      <c r="AL71" s="118"/>
    </row>
    <row r="72" spans="1:38" s="207" customFormat="1" ht="16.899999999999999" customHeight="1">
      <c r="A72" s="415"/>
      <c r="B72" s="416"/>
      <c r="C72" s="416"/>
      <c r="D72" s="277"/>
      <c r="E72" s="175"/>
      <c r="F72" s="176"/>
      <c r="G72" s="382"/>
      <c r="H72" s="75"/>
      <c r="I72" s="274"/>
      <c r="J72" s="75"/>
      <c r="K72" s="275"/>
      <c r="L72" s="175" t="str">
        <f t="shared" si="10"/>
        <v/>
      </c>
      <c r="M72" s="176"/>
      <c r="N72" s="203"/>
      <c r="O72" s="176"/>
      <c r="P72" s="203"/>
      <c r="Q72" s="176"/>
      <c r="R72" s="75"/>
      <c r="S72" s="275"/>
      <c r="T72" s="383"/>
      <c r="U72" s="278"/>
      <c r="V72" s="279"/>
      <c r="W72" s="198"/>
      <c r="X72" s="204">
        <f t="shared" ref="X72:X135" si="24">IF(X$2-YEAR(D72)&lt;X$3,0,1)</f>
        <v>0</v>
      </c>
      <c r="Y72" s="204">
        <f>IF('1042Ei Calcolo'!D76="",0,1)</f>
        <v>0</v>
      </c>
      <c r="Z72" s="45" t="e">
        <f t="shared" ref="Z72:Z135" si="25">ROUND((J72+I72)/(X$4-(J72+I72))*100,2)</f>
        <v>#VALUE!</v>
      </c>
      <c r="AA72" s="45">
        <f t="shared" ref="AA72:AA135" si="26">ROUND(G72,0)/12</f>
        <v>0</v>
      </c>
      <c r="AB72" s="56" t="str">
        <f t="shared" ref="AB72:AB135" si="27">IF(AND(A72="",B72="",C72=""),"",ROUND((X$4-(J72+I72))*K72/60,1))</f>
        <v/>
      </c>
      <c r="AC72" s="45" t="str">
        <f t="shared" ref="AC72:AC135" si="28">IF(OR(AND(A72="",B72="",C72=""),F72=0,F72=""),"",ROUND((1+Z72/100)*AA72*F72,2))</f>
        <v/>
      </c>
      <c r="AD72" s="45" t="str">
        <f t="shared" ref="AD72:AD135" si="29">IF(OR(AND(A72="",B72="",C72=""),F72=0,F72="",L72=0,L72=""),"",ROUND((1+Z72/100)*(H72/(X$4*K72/5)+AA72*F72),2))</f>
        <v/>
      </c>
      <c r="AE72" s="45" t="str">
        <f t="shared" ref="AE72:AE135" si="30">IF(OR(AND(A72="",B72="",C72=""),E72=0,E72="",AB72=0,AB72=""),"",ROUND((AA72*E72/AB72),2))</f>
        <v/>
      </c>
      <c r="AF72" s="45" t="str">
        <f t="shared" ref="AF72:AF135" si="31">IF(OR(AND(A72="",B72="",C72=""),E72=0,E72="",AB72=0,AB72=""),"",ROUND((H72/(12*AA72*E72)+1)*AA72*E72/AB72,2))</f>
        <v/>
      </c>
      <c r="AG72" s="205" t="str">
        <f t="shared" si="23"/>
        <v/>
      </c>
      <c r="AH72" s="206" t="str">
        <f t="shared" ref="AH72:AH135" si="32">IF(OR(AND(A72="",B72="",C72=""),X$4=""),"",IF(AND(F72&gt;0,H72&gt;0),AD72, IF(F72&gt;0,AC72, IF(AND(E72&gt;0,H72&gt;0),AF72,AE72))))</f>
        <v/>
      </c>
      <c r="AI72" s="205" t="str">
        <f t="shared" si="12"/>
        <v/>
      </c>
      <c r="AJ72" s="205" t="str">
        <f>IF(AG72&lt;AH72,Übersetzungstexte!A$184,"")</f>
        <v/>
      </c>
      <c r="AK72" s="206" t="str">
        <f t="shared" ref="AK72:AK135" si="33">IF(AND(B72="",C72=""),"",CONCATENATE(B72,", ",C72))</f>
        <v/>
      </c>
      <c r="AL72" s="118"/>
    </row>
    <row r="73" spans="1:38" s="207" customFormat="1" ht="16.899999999999999" customHeight="1">
      <c r="A73" s="415"/>
      <c r="B73" s="416"/>
      <c r="C73" s="416"/>
      <c r="D73" s="277"/>
      <c r="E73" s="175"/>
      <c r="F73" s="176"/>
      <c r="G73" s="382"/>
      <c r="H73" s="75"/>
      <c r="I73" s="274"/>
      <c r="J73" s="75"/>
      <c r="K73" s="275"/>
      <c r="L73" s="175" t="str">
        <f t="shared" ref="L73:L136" si="34">IF(A73="","",K73)</f>
        <v/>
      </c>
      <c r="M73" s="176"/>
      <c r="N73" s="203"/>
      <c r="O73" s="176"/>
      <c r="P73" s="203"/>
      <c r="Q73" s="176"/>
      <c r="R73" s="75"/>
      <c r="S73" s="275"/>
      <c r="T73" s="383"/>
      <c r="U73" s="278"/>
      <c r="V73" s="279"/>
      <c r="W73" s="198"/>
      <c r="X73" s="204">
        <f t="shared" si="24"/>
        <v>0</v>
      </c>
      <c r="Y73" s="204">
        <f>IF('1042Ei Calcolo'!D77="",0,1)</f>
        <v>0</v>
      </c>
      <c r="Z73" s="45" t="e">
        <f t="shared" si="25"/>
        <v>#VALUE!</v>
      </c>
      <c r="AA73" s="45">
        <f t="shared" si="26"/>
        <v>0</v>
      </c>
      <c r="AB73" s="56" t="str">
        <f t="shared" si="27"/>
        <v/>
      </c>
      <c r="AC73" s="45" t="str">
        <f t="shared" si="28"/>
        <v/>
      </c>
      <c r="AD73" s="45" t="str">
        <f t="shared" si="29"/>
        <v/>
      </c>
      <c r="AE73" s="45" t="str">
        <f t="shared" si="30"/>
        <v/>
      </c>
      <c r="AF73" s="45" t="str">
        <f t="shared" si="31"/>
        <v/>
      </c>
      <c r="AG73" s="205" t="str">
        <f t="shared" ref="AG73:AG136" si="35">IF(OR(AND(A73="",B73="",C73=""),AB73=0,AB73=""),"",ROUND(AG$4 / AB73,1))</f>
        <v/>
      </c>
      <c r="AH73" s="206" t="str">
        <f t="shared" si="32"/>
        <v/>
      </c>
      <c r="AI73" s="205" t="str">
        <f t="shared" ref="AI73:AI136" si="36">IF(AG73&lt;AH73,AG73,AH73)</f>
        <v/>
      </c>
      <c r="AJ73" s="205" t="str">
        <f>IF(AG73&lt;AH73,Übersetzungstexte!A$184,"")</f>
        <v/>
      </c>
      <c r="AK73" s="206" t="str">
        <f t="shared" si="33"/>
        <v/>
      </c>
      <c r="AL73" s="118"/>
    </row>
    <row r="74" spans="1:38" s="207" customFormat="1" ht="16.899999999999999" customHeight="1">
      <c r="A74" s="415"/>
      <c r="B74" s="416"/>
      <c r="C74" s="416"/>
      <c r="D74" s="277"/>
      <c r="E74" s="175"/>
      <c r="F74" s="176"/>
      <c r="G74" s="382"/>
      <c r="H74" s="75"/>
      <c r="I74" s="274"/>
      <c r="J74" s="75"/>
      <c r="K74" s="275"/>
      <c r="L74" s="175" t="str">
        <f t="shared" si="34"/>
        <v/>
      </c>
      <c r="M74" s="176"/>
      <c r="N74" s="203"/>
      <c r="O74" s="176"/>
      <c r="P74" s="203"/>
      <c r="Q74" s="176"/>
      <c r="R74" s="75"/>
      <c r="S74" s="275"/>
      <c r="T74" s="383"/>
      <c r="U74" s="278"/>
      <c r="V74" s="279"/>
      <c r="W74" s="198"/>
      <c r="X74" s="204">
        <f t="shared" si="24"/>
        <v>0</v>
      </c>
      <c r="Y74" s="204">
        <f>IF('1042Ei Calcolo'!D78="",0,1)</f>
        <v>0</v>
      </c>
      <c r="Z74" s="45" t="e">
        <f t="shared" si="25"/>
        <v>#VALUE!</v>
      </c>
      <c r="AA74" s="45">
        <f t="shared" si="26"/>
        <v>0</v>
      </c>
      <c r="AB74" s="56" t="str">
        <f t="shared" si="27"/>
        <v/>
      </c>
      <c r="AC74" s="45" t="str">
        <f t="shared" si="28"/>
        <v/>
      </c>
      <c r="AD74" s="45" t="str">
        <f t="shared" si="29"/>
        <v/>
      </c>
      <c r="AE74" s="45" t="str">
        <f t="shared" si="30"/>
        <v/>
      </c>
      <c r="AF74" s="45" t="str">
        <f t="shared" si="31"/>
        <v/>
      </c>
      <c r="AG74" s="205" t="str">
        <f t="shared" si="35"/>
        <v/>
      </c>
      <c r="AH74" s="206" t="str">
        <f t="shared" si="32"/>
        <v/>
      </c>
      <c r="AI74" s="205" t="str">
        <f t="shared" si="36"/>
        <v/>
      </c>
      <c r="AJ74" s="205" t="str">
        <f>IF(AG74&lt;AH74,Übersetzungstexte!A$184,"")</f>
        <v/>
      </c>
      <c r="AK74" s="206" t="str">
        <f t="shared" si="33"/>
        <v/>
      </c>
      <c r="AL74" s="118"/>
    </row>
    <row r="75" spans="1:38" s="207" customFormat="1" ht="16.899999999999999" customHeight="1">
      <c r="A75" s="415"/>
      <c r="B75" s="416"/>
      <c r="C75" s="416"/>
      <c r="D75" s="277"/>
      <c r="E75" s="175"/>
      <c r="F75" s="176"/>
      <c r="G75" s="382"/>
      <c r="H75" s="75"/>
      <c r="I75" s="274"/>
      <c r="J75" s="75"/>
      <c r="K75" s="275"/>
      <c r="L75" s="175" t="str">
        <f t="shared" si="34"/>
        <v/>
      </c>
      <c r="M75" s="176"/>
      <c r="N75" s="203"/>
      <c r="O75" s="176"/>
      <c r="P75" s="203"/>
      <c r="Q75" s="176"/>
      <c r="R75" s="75"/>
      <c r="S75" s="275"/>
      <c r="T75" s="383"/>
      <c r="U75" s="278"/>
      <c r="V75" s="279"/>
      <c r="W75" s="198"/>
      <c r="X75" s="204">
        <f t="shared" si="24"/>
        <v>0</v>
      </c>
      <c r="Y75" s="204">
        <f>IF('1042Ei Calcolo'!D79="",0,1)</f>
        <v>0</v>
      </c>
      <c r="Z75" s="45" t="e">
        <f t="shared" si="25"/>
        <v>#VALUE!</v>
      </c>
      <c r="AA75" s="45">
        <f t="shared" si="26"/>
        <v>0</v>
      </c>
      <c r="AB75" s="56" t="str">
        <f t="shared" si="27"/>
        <v/>
      </c>
      <c r="AC75" s="45" t="str">
        <f t="shared" si="28"/>
        <v/>
      </c>
      <c r="AD75" s="45" t="str">
        <f t="shared" si="29"/>
        <v/>
      </c>
      <c r="AE75" s="45" t="str">
        <f t="shared" si="30"/>
        <v/>
      </c>
      <c r="AF75" s="45" t="str">
        <f t="shared" si="31"/>
        <v/>
      </c>
      <c r="AG75" s="205" t="str">
        <f t="shared" si="35"/>
        <v/>
      </c>
      <c r="AH75" s="206" t="str">
        <f t="shared" si="32"/>
        <v/>
      </c>
      <c r="AI75" s="205" t="str">
        <f t="shared" si="36"/>
        <v/>
      </c>
      <c r="AJ75" s="205" t="str">
        <f>IF(AG75&lt;AH75,Übersetzungstexte!A$184,"")</f>
        <v/>
      </c>
      <c r="AK75" s="206" t="str">
        <f t="shared" si="33"/>
        <v/>
      </c>
      <c r="AL75" s="118"/>
    </row>
    <row r="76" spans="1:38" s="207" customFormat="1" ht="16.899999999999999" customHeight="1">
      <c r="A76" s="415"/>
      <c r="B76" s="416"/>
      <c r="C76" s="416"/>
      <c r="D76" s="277"/>
      <c r="E76" s="175"/>
      <c r="F76" s="176"/>
      <c r="G76" s="382"/>
      <c r="H76" s="75"/>
      <c r="I76" s="274"/>
      <c r="J76" s="75"/>
      <c r="K76" s="275"/>
      <c r="L76" s="175" t="str">
        <f t="shared" si="34"/>
        <v/>
      </c>
      <c r="M76" s="176"/>
      <c r="N76" s="203"/>
      <c r="O76" s="176"/>
      <c r="P76" s="203"/>
      <c r="Q76" s="176"/>
      <c r="R76" s="75"/>
      <c r="S76" s="275"/>
      <c r="T76" s="383"/>
      <c r="U76" s="278"/>
      <c r="V76" s="279"/>
      <c r="W76" s="198"/>
      <c r="X76" s="204">
        <f t="shared" si="24"/>
        <v>0</v>
      </c>
      <c r="Y76" s="204">
        <f>IF('1042Ei Calcolo'!D80="",0,1)</f>
        <v>0</v>
      </c>
      <c r="Z76" s="45" t="e">
        <f t="shared" si="25"/>
        <v>#VALUE!</v>
      </c>
      <c r="AA76" s="45">
        <f t="shared" si="26"/>
        <v>0</v>
      </c>
      <c r="AB76" s="56" t="str">
        <f t="shared" si="27"/>
        <v/>
      </c>
      <c r="AC76" s="45" t="str">
        <f t="shared" si="28"/>
        <v/>
      </c>
      <c r="AD76" s="45" t="str">
        <f t="shared" si="29"/>
        <v/>
      </c>
      <c r="AE76" s="45" t="str">
        <f t="shared" si="30"/>
        <v/>
      </c>
      <c r="AF76" s="45" t="str">
        <f t="shared" si="31"/>
        <v/>
      </c>
      <c r="AG76" s="205" t="str">
        <f t="shared" si="35"/>
        <v/>
      </c>
      <c r="AH76" s="206" t="str">
        <f t="shared" si="32"/>
        <v/>
      </c>
      <c r="AI76" s="205" t="str">
        <f t="shared" si="36"/>
        <v/>
      </c>
      <c r="AJ76" s="205" t="str">
        <f>IF(AG76&lt;AH76,Übersetzungstexte!A$184,"")</f>
        <v/>
      </c>
      <c r="AK76" s="206" t="str">
        <f t="shared" si="33"/>
        <v/>
      </c>
      <c r="AL76" s="118"/>
    </row>
    <row r="77" spans="1:38" s="207" customFormat="1" ht="16.899999999999999" customHeight="1">
      <c r="A77" s="415"/>
      <c r="B77" s="416"/>
      <c r="C77" s="416"/>
      <c r="D77" s="277"/>
      <c r="E77" s="175"/>
      <c r="F77" s="176"/>
      <c r="G77" s="382"/>
      <c r="H77" s="75"/>
      <c r="I77" s="274"/>
      <c r="J77" s="75"/>
      <c r="K77" s="275"/>
      <c r="L77" s="175" t="str">
        <f t="shared" si="34"/>
        <v/>
      </c>
      <c r="M77" s="176"/>
      <c r="N77" s="203"/>
      <c r="O77" s="176"/>
      <c r="P77" s="203"/>
      <c r="Q77" s="176"/>
      <c r="R77" s="75"/>
      <c r="S77" s="275"/>
      <c r="T77" s="383"/>
      <c r="U77" s="278"/>
      <c r="V77" s="279"/>
      <c r="W77" s="198"/>
      <c r="X77" s="204">
        <f t="shared" si="24"/>
        <v>0</v>
      </c>
      <c r="Y77" s="204">
        <f>IF('1042Ei Calcolo'!D81="",0,1)</f>
        <v>0</v>
      </c>
      <c r="Z77" s="45" t="e">
        <f t="shared" si="25"/>
        <v>#VALUE!</v>
      </c>
      <c r="AA77" s="45">
        <f t="shared" si="26"/>
        <v>0</v>
      </c>
      <c r="AB77" s="56" t="str">
        <f t="shared" si="27"/>
        <v/>
      </c>
      <c r="AC77" s="45" t="str">
        <f t="shared" si="28"/>
        <v/>
      </c>
      <c r="AD77" s="45" t="str">
        <f t="shared" si="29"/>
        <v/>
      </c>
      <c r="AE77" s="45" t="str">
        <f t="shared" si="30"/>
        <v/>
      </c>
      <c r="AF77" s="45" t="str">
        <f t="shared" si="31"/>
        <v/>
      </c>
      <c r="AG77" s="205" t="str">
        <f t="shared" si="35"/>
        <v/>
      </c>
      <c r="AH77" s="206" t="str">
        <f t="shared" si="32"/>
        <v/>
      </c>
      <c r="AI77" s="205" t="str">
        <f t="shared" si="36"/>
        <v/>
      </c>
      <c r="AJ77" s="205" t="str">
        <f>IF(AG77&lt;AH77,Übersetzungstexte!A$184,"")</f>
        <v/>
      </c>
      <c r="AK77" s="206" t="str">
        <f t="shared" si="33"/>
        <v/>
      </c>
      <c r="AL77" s="118"/>
    </row>
    <row r="78" spans="1:38" s="207" customFormat="1" ht="16.899999999999999" customHeight="1">
      <c r="A78" s="415"/>
      <c r="B78" s="416"/>
      <c r="C78" s="416"/>
      <c r="D78" s="277"/>
      <c r="E78" s="175"/>
      <c r="F78" s="176"/>
      <c r="G78" s="382"/>
      <c r="H78" s="75"/>
      <c r="I78" s="274"/>
      <c r="J78" s="75"/>
      <c r="K78" s="275"/>
      <c r="L78" s="175" t="str">
        <f t="shared" si="34"/>
        <v/>
      </c>
      <c r="M78" s="176"/>
      <c r="N78" s="203"/>
      <c r="O78" s="176"/>
      <c r="P78" s="203"/>
      <c r="Q78" s="176"/>
      <c r="R78" s="75"/>
      <c r="S78" s="275"/>
      <c r="T78" s="383"/>
      <c r="U78" s="278"/>
      <c r="V78" s="279"/>
      <c r="W78" s="198"/>
      <c r="X78" s="204">
        <f t="shared" si="24"/>
        <v>0</v>
      </c>
      <c r="Y78" s="204">
        <f>IF('1042Ei Calcolo'!D82="",0,1)</f>
        <v>0</v>
      </c>
      <c r="Z78" s="45" t="e">
        <f t="shared" si="25"/>
        <v>#VALUE!</v>
      </c>
      <c r="AA78" s="45">
        <f t="shared" si="26"/>
        <v>0</v>
      </c>
      <c r="AB78" s="56" t="str">
        <f t="shared" si="27"/>
        <v/>
      </c>
      <c r="AC78" s="45" t="str">
        <f t="shared" si="28"/>
        <v/>
      </c>
      <c r="AD78" s="45" t="str">
        <f t="shared" si="29"/>
        <v/>
      </c>
      <c r="AE78" s="45" t="str">
        <f t="shared" si="30"/>
        <v/>
      </c>
      <c r="AF78" s="45" t="str">
        <f t="shared" si="31"/>
        <v/>
      </c>
      <c r="AG78" s="205" t="str">
        <f t="shared" si="35"/>
        <v/>
      </c>
      <c r="AH78" s="206" t="str">
        <f t="shared" si="32"/>
        <v/>
      </c>
      <c r="AI78" s="205" t="str">
        <f t="shared" si="36"/>
        <v/>
      </c>
      <c r="AJ78" s="205" t="str">
        <f>IF(AG78&lt;AH78,Übersetzungstexte!A$184,"")</f>
        <v/>
      </c>
      <c r="AK78" s="206" t="str">
        <f t="shared" si="33"/>
        <v/>
      </c>
      <c r="AL78" s="118"/>
    </row>
    <row r="79" spans="1:38" s="207" customFormat="1" ht="16.899999999999999" customHeight="1">
      <c r="A79" s="415"/>
      <c r="B79" s="416"/>
      <c r="C79" s="416"/>
      <c r="D79" s="277"/>
      <c r="E79" s="175"/>
      <c r="F79" s="176"/>
      <c r="G79" s="382"/>
      <c r="H79" s="75"/>
      <c r="I79" s="274"/>
      <c r="J79" s="75"/>
      <c r="K79" s="275"/>
      <c r="L79" s="175" t="str">
        <f t="shared" si="34"/>
        <v/>
      </c>
      <c r="M79" s="176"/>
      <c r="N79" s="203"/>
      <c r="O79" s="176"/>
      <c r="P79" s="203"/>
      <c r="Q79" s="176"/>
      <c r="R79" s="75"/>
      <c r="S79" s="275"/>
      <c r="T79" s="383"/>
      <c r="U79" s="278"/>
      <c r="V79" s="279"/>
      <c r="W79" s="198"/>
      <c r="X79" s="204">
        <f t="shared" si="24"/>
        <v>0</v>
      </c>
      <c r="Y79" s="204">
        <f>IF('1042Ei Calcolo'!D83="",0,1)</f>
        <v>0</v>
      </c>
      <c r="Z79" s="45" t="e">
        <f t="shared" si="25"/>
        <v>#VALUE!</v>
      </c>
      <c r="AA79" s="45">
        <f t="shared" si="26"/>
        <v>0</v>
      </c>
      <c r="AB79" s="56" t="str">
        <f t="shared" si="27"/>
        <v/>
      </c>
      <c r="AC79" s="45" t="str">
        <f t="shared" si="28"/>
        <v/>
      </c>
      <c r="AD79" s="45" t="str">
        <f t="shared" si="29"/>
        <v/>
      </c>
      <c r="AE79" s="45" t="str">
        <f t="shared" si="30"/>
        <v/>
      </c>
      <c r="AF79" s="45" t="str">
        <f t="shared" si="31"/>
        <v/>
      </c>
      <c r="AG79" s="205" t="str">
        <f t="shared" si="35"/>
        <v/>
      </c>
      <c r="AH79" s="206" t="str">
        <f t="shared" si="32"/>
        <v/>
      </c>
      <c r="AI79" s="205" t="str">
        <f t="shared" si="36"/>
        <v/>
      </c>
      <c r="AJ79" s="205" t="str">
        <f>IF(AG79&lt;AH79,Übersetzungstexte!A$184,"")</f>
        <v/>
      </c>
      <c r="AK79" s="206" t="str">
        <f t="shared" si="33"/>
        <v/>
      </c>
      <c r="AL79" s="118"/>
    </row>
    <row r="80" spans="1:38" s="207" customFormat="1" ht="16.899999999999999" customHeight="1">
      <c r="A80" s="415"/>
      <c r="B80" s="416"/>
      <c r="C80" s="416"/>
      <c r="D80" s="277"/>
      <c r="E80" s="175"/>
      <c r="F80" s="176"/>
      <c r="G80" s="382"/>
      <c r="H80" s="75"/>
      <c r="I80" s="274"/>
      <c r="J80" s="75"/>
      <c r="K80" s="275"/>
      <c r="L80" s="175" t="str">
        <f t="shared" si="34"/>
        <v/>
      </c>
      <c r="M80" s="176"/>
      <c r="N80" s="203"/>
      <c r="O80" s="176"/>
      <c r="P80" s="203"/>
      <c r="Q80" s="176"/>
      <c r="R80" s="75"/>
      <c r="S80" s="275"/>
      <c r="T80" s="383"/>
      <c r="U80" s="278"/>
      <c r="V80" s="279"/>
      <c r="W80" s="198"/>
      <c r="X80" s="204">
        <f t="shared" si="24"/>
        <v>0</v>
      </c>
      <c r="Y80" s="204">
        <f>IF('1042Ei Calcolo'!D84="",0,1)</f>
        <v>0</v>
      </c>
      <c r="Z80" s="45" t="e">
        <f t="shared" si="25"/>
        <v>#VALUE!</v>
      </c>
      <c r="AA80" s="45">
        <f t="shared" si="26"/>
        <v>0</v>
      </c>
      <c r="AB80" s="56" t="str">
        <f t="shared" si="27"/>
        <v/>
      </c>
      <c r="AC80" s="45" t="str">
        <f t="shared" si="28"/>
        <v/>
      </c>
      <c r="AD80" s="45" t="str">
        <f t="shared" si="29"/>
        <v/>
      </c>
      <c r="AE80" s="45" t="str">
        <f t="shared" si="30"/>
        <v/>
      </c>
      <c r="AF80" s="45" t="str">
        <f t="shared" si="31"/>
        <v/>
      </c>
      <c r="AG80" s="205" t="str">
        <f t="shared" si="35"/>
        <v/>
      </c>
      <c r="AH80" s="206" t="str">
        <f t="shared" si="32"/>
        <v/>
      </c>
      <c r="AI80" s="205" t="str">
        <f t="shared" si="36"/>
        <v/>
      </c>
      <c r="AJ80" s="205" t="str">
        <f>IF(AG80&lt;AH80,Übersetzungstexte!A$184,"")</f>
        <v/>
      </c>
      <c r="AK80" s="206" t="str">
        <f t="shared" si="33"/>
        <v/>
      </c>
      <c r="AL80" s="118"/>
    </row>
    <row r="81" spans="1:38" s="207" customFormat="1" ht="16.899999999999999" customHeight="1">
      <c r="A81" s="415"/>
      <c r="B81" s="416"/>
      <c r="C81" s="416"/>
      <c r="D81" s="277"/>
      <c r="E81" s="175"/>
      <c r="F81" s="176"/>
      <c r="G81" s="382"/>
      <c r="H81" s="75"/>
      <c r="I81" s="274"/>
      <c r="J81" s="75"/>
      <c r="K81" s="275"/>
      <c r="L81" s="175" t="str">
        <f t="shared" si="34"/>
        <v/>
      </c>
      <c r="M81" s="176"/>
      <c r="N81" s="203"/>
      <c r="O81" s="176"/>
      <c r="P81" s="203"/>
      <c r="Q81" s="176"/>
      <c r="R81" s="75"/>
      <c r="S81" s="275"/>
      <c r="T81" s="383"/>
      <c r="U81" s="278"/>
      <c r="V81" s="279"/>
      <c r="W81" s="198"/>
      <c r="X81" s="204">
        <f t="shared" si="24"/>
        <v>0</v>
      </c>
      <c r="Y81" s="204">
        <f>IF('1042Ei Calcolo'!D85="",0,1)</f>
        <v>0</v>
      </c>
      <c r="Z81" s="45" t="e">
        <f t="shared" si="25"/>
        <v>#VALUE!</v>
      </c>
      <c r="AA81" s="45">
        <f t="shared" si="26"/>
        <v>0</v>
      </c>
      <c r="AB81" s="56" t="str">
        <f t="shared" si="27"/>
        <v/>
      </c>
      <c r="AC81" s="45" t="str">
        <f t="shared" si="28"/>
        <v/>
      </c>
      <c r="AD81" s="45" t="str">
        <f t="shared" si="29"/>
        <v/>
      </c>
      <c r="AE81" s="45" t="str">
        <f t="shared" si="30"/>
        <v/>
      </c>
      <c r="AF81" s="45" t="str">
        <f t="shared" si="31"/>
        <v/>
      </c>
      <c r="AG81" s="205" t="str">
        <f t="shared" si="35"/>
        <v/>
      </c>
      <c r="AH81" s="206" t="str">
        <f t="shared" si="32"/>
        <v/>
      </c>
      <c r="AI81" s="205" t="str">
        <f t="shared" si="36"/>
        <v/>
      </c>
      <c r="AJ81" s="205" t="str">
        <f>IF(AG81&lt;AH81,Übersetzungstexte!A$184,"")</f>
        <v/>
      </c>
      <c r="AK81" s="206" t="str">
        <f t="shared" si="33"/>
        <v/>
      </c>
      <c r="AL81" s="118"/>
    </row>
    <row r="82" spans="1:38" s="207" customFormat="1" ht="16.899999999999999" customHeight="1">
      <c r="A82" s="415"/>
      <c r="B82" s="416"/>
      <c r="C82" s="416"/>
      <c r="D82" s="277"/>
      <c r="E82" s="175"/>
      <c r="F82" s="176"/>
      <c r="G82" s="382"/>
      <c r="H82" s="75"/>
      <c r="I82" s="274"/>
      <c r="J82" s="75"/>
      <c r="K82" s="275"/>
      <c r="L82" s="175" t="str">
        <f t="shared" si="34"/>
        <v/>
      </c>
      <c r="M82" s="176"/>
      <c r="N82" s="203"/>
      <c r="O82" s="176"/>
      <c r="P82" s="203"/>
      <c r="Q82" s="176"/>
      <c r="R82" s="75"/>
      <c r="S82" s="275"/>
      <c r="T82" s="383"/>
      <c r="U82" s="278"/>
      <c r="V82" s="279"/>
      <c r="W82" s="198"/>
      <c r="X82" s="204">
        <f t="shared" si="24"/>
        <v>0</v>
      </c>
      <c r="Y82" s="204">
        <f>IF('1042Ei Calcolo'!D86="",0,1)</f>
        <v>0</v>
      </c>
      <c r="Z82" s="45" t="e">
        <f t="shared" si="25"/>
        <v>#VALUE!</v>
      </c>
      <c r="AA82" s="45">
        <f t="shared" si="26"/>
        <v>0</v>
      </c>
      <c r="AB82" s="56" t="str">
        <f t="shared" si="27"/>
        <v/>
      </c>
      <c r="AC82" s="45" t="str">
        <f t="shared" si="28"/>
        <v/>
      </c>
      <c r="AD82" s="45" t="str">
        <f t="shared" si="29"/>
        <v/>
      </c>
      <c r="AE82" s="45" t="str">
        <f t="shared" si="30"/>
        <v/>
      </c>
      <c r="AF82" s="45" t="str">
        <f t="shared" si="31"/>
        <v/>
      </c>
      <c r="AG82" s="205" t="str">
        <f t="shared" si="35"/>
        <v/>
      </c>
      <c r="AH82" s="206" t="str">
        <f t="shared" si="32"/>
        <v/>
      </c>
      <c r="AI82" s="205" t="str">
        <f t="shared" si="36"/>
        <v/>
      </c>
      <c r="AJ82" s="205" t="str">
        <f>IF(AG82&lt;AH82,Übersetzungstexte!A$184,"")</f>
        <v/>
      </c>
      <c r="AK82" s="206" t="str">
        <f t="shared" si="33"/>
        <v/>
      </c>
      <c r="AL82" s="118"/>
    </row>
    <row r="83" spans="1:38" s="207" customFormat="1" ht="16.899999999999999" customHeight="1">
      <c r="A83" s="415"/>
      <c r="B83" s="416"/>
      <c r="C83" s="416"/>
      <c r="D83" s="277"/>
      <c r="E83" s="175"/>
      <c r="F83" s="176"/>
      <c r="G83" s="382"/>
      <c r="H83" s="75"/>
      <c r="I83" s="274"/>
      <c r="J83" s="75"/>
      <c r="K83" s="275"/>
      <c r="L83" s="175" t="str">
        <f t="shared" si="34"/>
        <v/>
      </c>
      <c r="M83" s="176"/>
      <c r="N83" s="203"/>
      <c r="O83" s="176"/>
      <c r="P83" s="203"/>
      <c r="Q83" s="176"/>
      <c r="R83" s="75"/>
      <c r="S83" s="275"/>
      <c r="T83" s="383"/>
      <c r="U83" s="278"/>
      <c r="V83" s="279"/>
      <c r="W83" s="198"/>
      <c r="X83" s="204">
        <f t="shared" si="24"/>
        <v>0</v>
      </c>
      <c r="Y83" s="204">
        <f>IF('1042Ei Calcolo'!D87="",0,1)</f>
        <v>0</v>
      </c>
      <c r="Z83" s="45" t="e">
        <f t="shared" si="25"/>
        <v>#VALUE!</v>
      </c>
      <c r="AA83" s="45">
        <f t="shared" si="26"/>
        <v>0</v>
      </c>
      <c r="AB83" s="56" t="str">
        <f t="shared" si="27"/>
        <v/>
      </c>
      <c r="AC83" s="45" t="str">
        <f t="shared" si="28"/>
        <v/>
      </c>
      <c r="AD83" s="45" t="str">
        <f t="shared" si="29"/>
        <v/>
      </c>
      <c r="AE83" s="45" t="str">
        <f t="shared" si="30"/>
        <v/>
      </c>
      <c r="AF83" s="45" t="str">
        <f t="shared" si="31"/>
        <v/>
      </c>
      <c r="AG83" s="205" t="str">
        <f t="shared" si="35"/>
        <v/>
      </c>
      <c r="AH83" s="206" t="str">
        <f t="shared" si="32"/>
        <v/>
      </c>
      <c r="AI83" s="205" t="str">
        <f t="shared" si="36"/>
        <v/>
      </c>
      <c r="AJ83" s="205" t="str">
        <f>IF(AG83&lt;AH83,Übersetzungstexte!A$184,"")</f>
        <v/>
      </c>
      <c r="AK83" s="206" t="str">
        <f t="shared" si="33"/>
        <v/>
      </c>
      <c r="AL83" s="118"/>
    </row>
    <row r="84" spans="1:38" s="207" customFormat="1" ht="16.899999999999999" customHeight="1">
      <c r="A84" s="415"/>
      <c r="B84" s="416"/>
      <c r="C84" s="416"/>
      <c r="D84" s="277"/>
      <c r="E84" s="175"/>
      <c r="F84" s="176"/>
      <c r="G84" s="382"/>
      <c r="H84" s="75"/>
      <c r="I84" s="274"/>
      <c r="J84" s="75"/>
      <c r="K84" s="275"/>
      <c r="L84" s="175" t="str">
        <f t="shared" si="34"/>
        <v/>
      </c>
      <c r="M84" s="176"/>
      <c r="N84" s="203"/>
      <c r="O84" s="176"/>
      <c r="P84" s="203"/>
      <c r="Q84" s="176"/>
      <c r="R84" s="75"/>
      <c r="S84" s="275"/>
      <c r="T84" s="383"/>
      <c r="U84" s="278"/>
      <c r="V84" s="279"/>
      <c r="W84" s="198"/>
      <c r="X84" s="204">
        <f t="shared" si="24"/>
        <v>0</v>
      </c>
      <c r="Y84" s="204">
        <f>IF('1042Ei Calcolo'!D88="",0,1)</f>
        <v>0</v>
      </c>
      <c r="Z84" s="45" t="e">
        <f t="shared" si="25"/>
        <v>#VALUE!</v>
      </c>
      <c r="AA84" s="45">
        <f t="shared" si="26"/>
        <v>0</v>
      </c>
      <c r="AB84" s="56" t="str">
        <f t="shared" si="27"/>
        <v/>
      </c>
      <c r="AC84" s="45" t="str">
        <f t="shared" si="28"/>
        <v/>
      </c>
      <c r="AD84" s="45" t="str">
        <f t="shared" si="29"/>
        <v/>
      </c>
      <c r="AE84" s="45" t="str">
        <f t="shared" si="30"/>
        <v/>
      </c>
      <c r="AF84" s="45" t="str">
        <f t="shared" si="31"/>
        <v/>
      </c>
      <c r="AG84" s="205" t="str">
        <f t="shared" si="35"/>
        <v/>
      </c>
      <c r="AH84" s="206" t="str">
        <f t="shared" si="32"/>
        <v/>
      </c>
      <c r="AI84" s="205" t="str">
        <f t="shared" si="36"/>
        <v/>
      </c>
      <c r="AJ84" s="205" t="str">
        <f>IF(AG84&lt;AH84,Übersetzungstexte!A$184,"")</f>
        <v/>
      </c>
      <c r="AK84" s="206" t="str">
        <f t="shared" si="33"/>
        <v/>
      </c>
      <c r="AL84" s="118"/>
    </row>
    <row r="85" spans="1:38" s="207" customFormat="1" ht="16.899999999999999" customHeight="1">
      <c r="A85" s="415"/>
      <c r="B85" s="416"/>
      <c r="C85" s="416"/>
      <c r="D85" s="277"/>
      <c r="E85" s="175"/>
      <c r="F85" s="176"/>
      <c r="G85" s="382"/>
      <c r="H85" s="75"/>
      <c r="I85" s="274"/>
      <c r="J85" s="75"/>
      <c r="K85" s="275"/>
      <c r="L85" s="175" t="str">
        <f t="shared" si="34"/>
        <v/>
      </c>
      <c r="M85" s="176"/>
      <c r="N85" s="203"/>
      <c r="O85" s="176"/>
      <c r="P85" s="203"/>
      <c r="Q85" s="176"/>
      <c r="R85" s="75"/>
      <c r="S85" s="275"/>
      <c r="T85" s="383"/>
      <c r="U85" s="278"/>
      <c r="V85" s="279"/>
      <c r="W85" s="198"/>
      <c r="X85" s="204">
        <f t="shared" si="24"/>
        <v>0</v>
      </c>
      <c r="Y85" s="204">
        <f>IF('1042Ei Calcolo'!D89="",0,1)</f>
        <v>0</v>
      </c>
      <c r="Z85" s="45" t="e">
        <f t="shared" si="25"/>
        <v>#VALUE!</v>
      </c>
      <c r="AA85" s="45">
        <f t="shared" si="26"/>
        <v>0</v>
      </c>
      <c r="AB85" s="56" t="str">
        <f t="shared" si="27"/>
        <v/>
      </c>
      <c r="AC85" s="45" t="str">
        <f t="shared" si="28"/>
        <v/>
      </c>
      <c r="AD85" s="45" t="str">
        <f t="shared" si="29"/>
        <v/>
      </c>
      <c r="AE85" s="45" t="str">
        <f t="shared" si="30"/>
        <v/>
      </c>
      <c r="AF85" s="45" t="str">
        <f t="shared" si="31"/>
        <v/>
      </c>
      <c r="AG85" s="205" t="str">
        <f t="shared" si="35"/>
        <v/>
      </c>
      <c r="AH85" s="206" t="str">
        <f t="shared" si="32"/>
        <v/>
      </c>
      <c r="AI85" s="205" t="str">
        <f t="shared" si="36"/>
        <v/>
      </c>
      <c r="AJ85" s="205" t="str">
        <f>IF(AG85&lt;AH85,Übersetzungstexte!A$184,"")</f>
        <v/>
      </c>
      <c r="AK85" s="206" t="str">
        <f t="shared" si="33"/>
        <v/>
      </c>
      <c r="AL85" s="118"/>
    </row>
    <row r="86" spans="1:38" s="207" customFormat="1" ht="16.899999999999999" customHeight="1">
      <c r="A86" s="415"/>
      <c r="B86" s="416"/>
      <c r="C86" s="416"/>
      <c r="D86" s="277"/>
      <c r="E86" s="175"/>
      <c r="F86" s="176"/>
      <c r="G86" s="382"/>
      <c r="H86" s="75"/>
      <c r="I86" s="274"/>
      <c r="J86" s="75"/>
      <c r="K86" s="275"/>
      <c r="L86" s="175" t="str">
        <f t="shared" si="34"/>
        <v/>
      </c>
      <c r="M86" s="176"/>
      <c r="N86" s="203"/>
      <c r="O86" s="176"/>
      <c r="P86" s="203"/>
      <c r="Q86" s="176"/>
      <c r="R86" s="75"/>
      <c r="S86" s="275"/>
      <c r="T86" s="383"/>
      <c r="U86" s="278"/>
      <c r="V86" s="279"/>
      <c r="W86" s="198"/>
      <c r="X86" s="204">
        <f t="shared" si="24"/>
        <v>0</v>
      </c>
      <c r="Y86" s="204">
        <f>IF('1042Ei Calcolo'!D90="",0,1)</f>
        <v>0</v>
      </c>
      <c r="Z86" s="45" t="e">
        <f t="shared" si="25"/>
        <v>#VALUE!</v>
      </c>
      <c r="AA86" s="45">
        <f t="shared" si="26"/>
        <v>0</v>
      </c>
      <c r="AB86" s="56" t="str">
        <f t="shared" si="27"/>
        <v/>
      </c>
      <c r="AC86" s="45" t="str">
        <f t="shared" si="28"/>
        <v/>
      </c>
      <c r="AD86" s="45" t="str">
        <f t="shared" si="29"/>
        <v/>
      </c>
      <c r="AE86" s="45" t="str">
        <f t="shared" si="30"/>
        <v/>
      </c>
      <c r="AF86" s="45" t="str">
        <f t="shared" si="31"/>
        <v/>
      </c>
      <c r="AG86" s="205" t="str">
        <f t="shared" si="35"/>
        <v/>
      </c>
      <c r="AH86" s="206" t="str">
        <f t="shared" si="32"/>
        <v/>
      </c>
      <c r="AI86" s="205" t="str">
        <f t="shared" si="36"/>
        <v/>
      </c>
      <c r="AJ86" s="205" t="str">
        <f>IF(AG86&lt;AH86,Übersetzungstexte!A$184,"")</f>
        <v/>
      </c>
      <c r="AK86" s="206" t="str">
        <f t="shared" si="33"/>
        <v/>
      </c>
      <c r="AL86" s="118"/>
    </row>
    <row r="87" spans="1:38" s="207" customFormat="1" ht="16.899999999999999" customHeight="1">
      <c r="A87" s="415"/>
      <c r="B87" s="416"/>
      <c r="C87" s="416"/>
      <c r="D87" s="277"/>
      <c r="E87" s="175"/>
      <c r="F87" s="176"/>
      <c r="G87" s="382"/>
      <c r="H87" s="75"/>
      <c r="I87" s="274"/>
      <c r="J87" s="75"/>
      <c r="K87" s="275"/>
      <c r="L87" s="175" t="str">
        <f t="shared" si="34"/>
        <v/>
      </c>
      <c r="M87" s="176"/>
      <c r="N87" s="203"/>
      <c r="O87" s="176"/>
      <c r="P87" s="203"/>
      <c r="Q87" s="176"/>
      <c r="R87" s="75"/>
      <c r="S87" s="275"/>
      <c r="T87" s="383"/>
      <c r="U87" s="278"/>
      <c r="V87" s="279"/>
      <c r="W87" s="198"/>
      <c r="X87" s="204">
        <f t="shared" si="24"/>
        <v>0</v>
      </c>
      <c r="Y87" s="204">
        <f>IF('1042Ei Calcolo'!D91="",0,1)</f>
        <v>0</v>
      </c>
      <c r="Z87" s="45" t="e">
        <f t="shared" si="25"/>
        <v>#VALUE!</v>
      </c>
      <c r="AA87" s="45">
        <f t="shared" si="26"/>
        <v>0</v>
      </c>
      <c r="AB87" s="56" t="str">
        <f t="shared" si="27"/>
        <v/>
      </c>
      <c r="AC87" s="45" t="str">
        <f t="shared" si="28"/>
        <v/>
      </c>
      <c r="AD87" s="45" t="str">
        <f t="shared" si="29"/>
        <v/>
      </c>
      <c r="AE87" s="45" t="str">
        <f t="shared" si="30"/>
        <v/>
      </c>
      <c r="AF87" s="45" t="str">
        <f t="shared" si="31"/>
        <v/>
      </c>
      <c r="AG87" s="205" t="str">
        <f t="shared" si="35"/>
        <v/>
      </c>
      <c r="AH87" s="206" t="str">
        <f t="shared" si="32"/>
        <v/>
      </c>
      <c r="AI87" s="205" t="str">
        <f t="shared" si="36"/>
        <v/>
      </c>
      <c r="AJ87" s="205" t="str">
        <f>IF(AG87&lt;AH87,Übersetzungstexte!A$184,"")</f>
        <v/>
      </c>
      <c r="AK87" s="206" t="str">
        <f t="shared" si="33"/>
        <v/>
      </c>
      <c r="AL87" s="118"/>
    </row>
    <row r="88" spans="1:38" s="207" customFormat="1" ht="16.899999999999999" customHeight="1">
      <c r="A88" s="415"/>
      <c r="B88" s="416"/>
      <c r="C88" s="416"/>
      <c r="D88" s="277"/>
      <c r="E88" s="175"/>
      <c r="F88" s="176"/>
      <c r="G88" s="382"/>
      <c r="H88" s="75"/>
      <c r="I88" s="274"/>
      <c r="J88" s="75"/>
      <c r="K88" s="275"/>
      <c r="L88" s="175" t="str">
        <f t="shared" si="34"/>
        <v/>
      </c>
      <c r="M88" s="176"/>
      <c r="N88" s="203"/>
      <c r="O88" s="176"/>
      <c r="P88" s="203"/>
      <c r="Q88" s="176"/>
      <c r="R88" s="75"/>
      <c r="S88" s="275"/>
      <c r="T88" s="383"/>
      <c r="U88" s="278"/>
      <c r="V88" s="279"/>
      <c r="W88" s="198"/>
      <c r="X88" s="204">
        <f t="shared" si="24"/>
        <v>0</v>
      </c>
      <c r="Y88" s="204">
        <f>IF('1042Ei Calcolo'!D92="",0,1)</f>
        <v>0</v>
      </c>
      <c r="Z88" s="45" t="e">
        <f t="shared" si="25"/>
        <v>#VALUE!</v>
      </c>
      <c r="AA88" s="45">
        <f t="shared" si="26"/>
        <v>0</v>
      </c>
      <c r="AB88" s="56" t="str">
        <f t="shared" si="27"/>
        <v/>
      </c>
      <c r="AC88" s="45" t="str">
        <f t="shared" si="28"/>
        <v/>
      </c>
      <c r="AD88" s="45" t="str">
        <f t="shared" si="29"/>
        <v/>
      </c>
      <c r="AE88" s="45" t="str">
        <f t="shared" si="30"/>
        <v/>
      </c>
      <c r="AF88" s="45" t="str">
        <f t="shared" si="31"/>
        <v/>
      </c>
      <c r="AG88" s="205" t="str">
        <f t="shared" si="35"/>
        <v/>
      </c>
      <c r="AH88" s="206" t="str">
        <f t="shared" si="32"/>
        <v/>
      </c>
      <c r="AI88" s="205" t="str">
        <f t="shared" si="36"/>
        <v/>
      </c>
      <c r="AJ88" s="205" t="str">
        <f>IF(AG88&lt;AH88,Übersetzungstexte!A$184,"")</f>
        <v/>
      </c>
      <c r="AK88" s="206" t="str">
        <f t="shared" si="33"/>
        <v/>
      </c>
      <c r="AL88" s="118"/>
    </row>
    <row r="89" spans="1:38" s="207" customFormat="1" ht="16.899999999999999" customHeight="1">
      <c r="A89" s="415"/>
      <c r="B89" s="416"/>
      <c r="C89" s="416"/>
      <c r="D89" s="277"/>
      <c r="E89" s="175"/>
      <c r="F89" s="176"/>
      <c r="G89" s="382"/>
      <c r="H89" s="75"/>
      <c r="I89" s="274"/>
      <c r="J89" s="75"/>
      <c r="K89" s="275"/>
      <c r="L89" s="175" t="str">
        <f t="shared" si="34"/>
        <v/>
      </c>
      <c r="M89" s="176"/>
      <c r="N89" s="203"/>
      <c r="O89" s="176"/>
      <c r="P89" s="203"/>
      <c r="Q89" s="176"/>
      <c r="R89" s="75"/>
      <c r="S89" s="275"/>
      <c r="T89" s="383"/>
      <c r="U89" s="278"/>
      <c r="V89" s="279"/>
      <c r="W89" s="198"/>
      <c r="X89" s="204">
        <f t="shared" si="24"/>
        <v>0</v>
      </c>
      <c r="Y89" s="204">
        <f>IF('1042Ei Calcolo'!D93="",0,1)</f>
        <v>0</v>
      </c>
      <c r="Z89" s="45" t="e">
        <f t="shared" si="25"/>
        <v>#VALUE!</v>
      </c>
      <c r="AA89" s="45">
        <f t="shared" si="26"/>
        <v>0</v>
      </c>
      <c r="AB89" s="56" t="str">
        <f t="shared" si="27"/>
        <v/>
      </c>
      <c r="AC89" s="45" t="str">
        <f t="shared" si="28"/>
        <v/>
      </c>
      <c r="AD89" s="45" t="str">
        <f t="shared" si="29"/>
        <v/>
      </c>
      <c r="AE89" s="45" t="str">
        <f t="shared" si="30"/>
        <v/>
      </c>
      <c r="AF89" s="45" t="str">
        <f t="shared" si="31"/>
        <v/>
      </c>
      <c r="AG89" s="205" t="str">
        <f t="shared" si="35"/>
        <v/>
      </c>
      <c r="AH89" s="206" t="str">
        <f t="shared" si="32"/>
        <v/>
      </c>
      <c r="AI89" s="205" t="str">
        <f t="shared" si="36"/>
        <v/>
      </c>
      <c r="AJ89" s="205" t="str">
        <f>IF(AG89&lt;AH89,Übersetzungstexte!A$184,"")</f>
        <v/>
      </c>
      <c r="AK89" s="206" t="str">
        <f t="shared" si="33"/>
        <v/>
      </c>
      <c r="AL89" s="118"/>
    </row>
    <row r="90" spans="1:38" s="207" customFormat="1" ht="16.899999999999999" customHeight="1">
      <c r="A90" s="415"/>
      <c r="B90" s="416"/>
      <c r="C90" s="416"/>
      <c r="D90" s="277"/>
      <c r="E90" s="175"/>
      <c r="F90" s="176"/>
      <c r="G90" s="382"/>
      <c r="H90" s="75"/>
      <c r="I90" s="274"/>
      <c r="J90" s="75"/>
      <c r="K90" s="275"/>
      <c r="L90" s="175" t="str">
        <f t="shared" si="34"/>
        <v/>
      </c>
      <c r="M90" s="176"/>
      <c r="N90" s="203"/>
      <c r="O90" s="176"/>
      <c r="P90" s="203"/>
      <c r="Q90" s="176"/>
      <c r="R90" s="75"/>
      <c r="S90" s="275"/>
      <c r="T90" s="383"/>
      <c r="U90" s="278"/>
      <c r="V90" s="279"/>
      <c r="W90" s="198"/>
      <c r="X90" s="204">
        <f t="shared" si="24"/>
        <v>0</v>
      </c>
      <c r="Y90" s="204">
        <f>IF('1042Ei Calcolo'!D94="",0,1)</f>
        <v>0</v>
      </c>
      <c r="Z90" s="45" t="e">
        <f t="shared" si="25"/>
        <v>#VALUE!</v>
      </c>
      <c r="AA90" s="45">
        <f t="shared" si="26"/>
        <v>0</v>
      </c>
      <c r="AB90" s="56" t="str">
        <f t="shared" si="27"/>
        <v/>
      </c>
      <c r="AC90" s="45" t="str">
        <f t="shared" si="28"/>
        <v/>
      </c>
      <c r="AD90" s="45" t="str">
        <f t="shared" si="29"/>
        <v/>
      </c>
      <c r="AE90" s="45" t="str">
        <f t="shared" si="30"/>
        <v/>
      </c>
      <c r="AF90" s="45" t="str">
        <f t="shared" si="31"/>
        <v/>
      </c>
      <c r="AG90" s="205" t="str">
        <f t="shared" si="35"/>
        <v/>
      </c>
      <c r="AH90" s="206" t="str">
        <f t="shared" si="32"/>
        <v/>
      </c>
      <c r="AI90" s="205" t="str">
        <f t="shared" si="36"/>
        <v/>
      </c>
      <c r="AJ90" s="205" t="str">
        <f>IF(AG90&lt;AH90,Übersetzungstexte!A$184,"")</f>
        <v/>
      </c>
      <c r="AK90" s="206" t="str">
        <f t="shared" si="33"/>
        <v/>
      </c>
      <c r="AL90" s="118"/>
    </row>
    <row r="91" spans="1:38" s="207" customFormat="1" ht="16.899999999999999" customHeight="1">
      <c r="A91" s="415"/>
      <c r="B91" s="416"/>
      <c r="C91" s="416"/>
      <c r="D91" s="277"/>
      <c r="E91" s="175"/>
      <c r="F91" s="176"/>
      <c r="G91" s="382"/>
      <c r="H91" s="75"/>
      <c r="I91" s="274"/>
      <c r="J91" s="75"/>
      <c r="K91" s="275"/>
      <c r="L91" s="175" t="str">
        <f t="shared" si="34"/>
        <v/>
      </c>
      <c r="M91" s="176"/>
      <c r="N91" s="203"/>
      <c r="O91" s="176"/>
      <c r="P91" s="203"/>
      <c r="Q91" s="176"/>
      <c r="R91" s="75"/>
      <c r="S91" s="275"/>
      <c r="T91" s="383"/>
      <c r="U91" s="278"/>
      <c r="V91" s="279"/>
      <c r="W91" s="198"/>
      <c r="X91" s="204">
        <f t="shared" si="24"/>
        <v>0</v>
      </c>
      <c r="Y91" s="204">
        <f>IF('1042Ei Calcolo'!D95="",0,1)</f>
        <v>0</v>
      </c>
      <c r="Z91" s="45" t="e">
        <f t="shared" si="25"/>
        <v>#VALUE!</v>
      </c>
      <c r="AA91" s="45">
        <f t="shared" si="26"/>
        <v>0</v>
      </c>
      <c r="AB91" s="56" t="str">
        <f t="shared" si="27"/>
        <v/>
      </c>
      <c r="AC91" s="45" t="str">
        <f t="shared" si="28"/>
        <v/>
      </c>
      <c r="AD91" s="45" t="str">
        <f t="shared" si="29"/>
        <v/>
      </c>
      <c r="AE91" s="45" t="str">
        <f t="shared" si="30"/>
        <v/>
      </c>
      <c r="AF91" s="45" t="str">
        <f t="shared" si="31"/>
        <v/>
      </c>
      <c r="AG91" s="205" t="str">
        <f t="shared" si="35"/>
        <v/>
      </c>
      <c r="AH91" s="206" t="str">
        <f t="shared" si="32"/>
        <v/>
      </c>
      <c r="AI91" s="205" t="str">
        <f t="shared" si="36"/>
        <v/>
      </c>
      <c r="AJ91" s="205" t="str">
        <f>IF(AG91&lt;AH91,Übersetzungstexte!A$184,"")</f>
        <v/>
      </c>
      <c r="AK91" s="206" t="str">
        <f t="shared" si="33"/>
        <v/>
      </c>
      <c r="AL91" s="118"/>
    </row>
    <row r="92" spans="1:38" s="207" customFormat="1" ht="16.899999999999999" customHeight="1">
      <c r="A92" s="415"/>
      <c r="B92" s="416"/>
      <c r="C92" s="416"/>
      <c r="D92" s="277"/>
      <c r="E92" s="175"/>
      <c r="F92" s="176"/>
      <c r="G92" s="382"/>
      <c r="H92" s="75"/>
      <c r="I92" s="274"/>
      <c r="J92" s="75"/>
      <c r="K92" s="275"/>
      <c r="L92" s="175" t="str">
        <f t="shared" si="34"/>
        <v/>
      </c>
      <c r="M92" s="176"/>
      <c r="N92" s="203"/>
      <c r="O92" s="176"/>
      <c r="P92" s="203"/>
      <c r="Q92" s="176"/>
      <c r="R92" s="75"/>
      <c r="S92" s="275"/>
      <c r="T92" s="383"/>
      <c r="U92" s="278"/>
      <c r="V92" s="279"/>
      <c r="W92" s="198"/>
      <c r="X92" s="204">
        <f t="shared" si="24"/>
        <v>0</v>
      </c>
      <c r="Y92" s="204">
        <f>IF('1042Ei Calcolo'!D96="",0,1)</f>
        <v>0</v>
      </c>
      <c r="Z92" s="45" t="e">
        <f t="shared" si="25"/>
        <v>#VALUE!</v>
      </c>
      <c r="AA92" s="45">
        <f t="shared" si="26"/>
        <v>0</v>
      </c>
      <c r="AB92" s="56" t="str">
        <f t="shared" si="27"/>
        <v/>
      </c>
      <c r="AC92" s="45" t="str">
        <f t="shared" si="28"/>
        <v/>
      </c>
      <c r="AD92" s="45" t="str">
        <f t="shared" si="29"/>
        <v/>
      </c>
      <c r="AE92" s="45" t="str">
        <f t="shared" si="30"/>
        <v/>
      </c>
      <c r="AF92" s="45" t="str">
        <f t="shared" si="31"/>
        <v/>
      </c>
      <c r="AG92" s="205" t="str">
        <f t="shared" si="35"/>
        <v/>
      </c>
      <c r="AH92" s="206" t="str">
        <f t="shared" si="32"/>
        <v/>
      </c>
      <c r="AI92" s="205" t="str">
        <f t="shared" si="36"/>
        <v/>
      </c>
      <c r="AJ92" s="205" t="str">
        <f>IF(AG92&lt;AH92,Übersetzungstexte!A$184,"")</f>
        <v/>
      </c>
      <c r="AK92" s="206" t="str">
        <f t="shared" si="33"/>
        <v/>
      </c>
      <c r="AL92" s="118"/>
    </row>
    <row r="93" spans="1:38" s="207" customFormat="1" ht="16.899999999999999" customHeight="1">
      <c r="A93" s="415"/>
      <c r="B93" s="416"/>
      <c r="C93" s="416"/>
      <c r="D93" s="277"/>
      <c r="E93" s="175"/>
      <c r="F93" s="176"/>
      <c r="G93" s="382"/>
      <c r="H93" s="75"/>
      <c r="I93" s="274"/>
      <c r="J93" s="75"/>
      <c r="K93" s="275"/>
      <c r="L93" s="175" t="str">
        <f t="shared" si="34"/>
        <v/>
      </c>
      <c r="M93" s="176"/>
      <c r="N93" s="203"/>
      <c r="O93" s="176"/>
      <c r="P93" s="203"/>
      <c r="Q93" s="176"/>
      <c r="R93" s="75"/>
      <c r="S93" s="275"/>
      <c r="T93" s="383"/>
      <c r="U93" s="278"/>
      <c r="V93" s="279"/>
      <c r="W93" s="198"/>
      <c r="X93" s="204">
        <f t="shared" si="24"/>
        <v>0</v>
      </c>
      <c r="Y93" s="204">
        <f>IF('1042Ei Calcolo'!D97="",0,1)</f>
        <v>0</v>
      </c>
      <c r="Z93" s="45" t="e">
        <f t="shared" si="25"/>
        <v>#VALUE!</v>
      </c>
      <c r="AA93" s="45">
        <f t="shared" si="26"/>
        <v>0</v>
      </c>
      <c r="AB93" s="56" t="str">
        <f t="shared" si="27"/>
        <v/>
      </c>
      <c r="AC93" s="45" t="str">
        <f t="shared" si="28"/>
        <v/>
      </c>
      <c r="AD93" s="45" t="str">
        <f t="shared" si="29"/>
        <v/>
      </c>
      <c r="AE93" s="45" t="str">
        <f t="shared" si="30"/>
        <v/>
      </c>
      <c r="AF93" s="45" t="str">
        <f t="shared" si="31"/>
        <v/>
      </c>
      <c r="AG93" s="205" t="str">
        <f t="shared" si="35"/>
        <v/>
      </c>
      <c r="AH93" s="206" t="str">
        <f t="shared" si="32"/>
        <v/>
      </c>
      <c r="AI93" s="205" t="str">
        <f t="shared" si="36"/>
        <v/>
      </c>
      <c r="AJ93" s="205" t="str">
        <f>IF(AG93&lt;AH93,Übersetzungstexte!A$184,"")</f>
        <v/>
      </c>
      <c r="AK93" s="206" t="str">
        <f t="shared" si="33"/>
        <v/>
      </c>
      <c r="AL93" s="118"/>
    </row>
    <row r="94" spans="1:38" s="207" customFormat="1" ht="16.899999999999999" customHeight="1">
      <c r="A94" s="415"/>
      <c r="B94" s="416"/>
      <c r="C94" s="416"/>
      <c r="D94" s="277"/>
      <c r="E94" s="175"/>
      <c r="F94" s="176"/>
      <c r="G94" s="382"/>
      <c r="H94" s="75"/>
      <c r="I94" s="274"/>
      <c r="J94" s="75"/>
      <c r="K94" s="275"/>
      <c r="L94" s="175" t="str">
        <f t="shared" si="34"/>
        <v/>
      </c>
      <c r="M94" s="176"/>
      <c r="N94" s="203"/>
      <c r="O94" s="176"/>
      <c r="P94" s="203"/>
      <c r="Q94" s="176"/>
      <c r="R94" s="75"/>
      <c r="S94" s="275"/>
      <c r="T94" s="383"/>
      <c r="U94" s="278"/>
      <c r="V94" s="279"/>
      <c r="W94" s="198"/>
      <c r="X94" s="204">
        <f t="shared" si="24"/>
        <v>0</v>
      </c>
      <c r="Y94" s="204">
        <f>IF('1042Ei Calcolo'!D98="",0,1)</f>
        <v>0</v>
      </c>
      <c r="Z94" s="45" t="e">
        <f t="shared" si="25"/>
        <v>#VALUE!</v>
      </c>
      <c r="AA94" s="45">
        <f t="shared" si="26"/>
        <v>0</v>
      </c>
      <c r="AB94" s="56" t="str">
        <f t="shared" si="27"/>
        <v/>
      </c>
      <c r="AC94" s="45" t="str">
        <f t="shared" si="28"/>
        <v/>
      </c>
      <c r="AD94" s="45" t="str">
        <f t="shared" si="29"/>
        <v/>
      </c>
      <c r="AE94" s="45" t="str">
        <f t="shared" si="30"/>
        <v/>
      </c>
      <c r="AF94" s="45" t="str">
        <f t="shared" si="31"/>
        <v/>
      </c>
      <c r="AG94" s="205" t="str">
        <f t="shared" si="35"/>
        <v/>
      </c>
      <c r="AH94" s="206" t="str">
        <f t="shared" si="32"/>
        <v/>
      </c>
      <c r="AI94" s="205" t="str">
        <f t="shared" si="36"/>
        <v/>
      </c>
      <c r="AJ94" s="205" t="str">
        <f>IF(AG94&lt;AH94,Übersetzungstexte!A$184,"")</f>
        <v/>
      </c>
      <c r="AK94" s="206" t="str">
        <f t="shared" si="33"/>
        <v/>
      </c>
      <c r="AL94" s="118"/>
    </row>
    <row r="95" spans="1:38" s="207" customFormat="1" ht="16.899999999999999" customHeight="1">
      <c r="A95" s="415"/>
      <c r="B95" s="416"/>
      <c r="C95" s="416"/>
      <c r="D95" s="277"/>
      <c r="E95" s="175"/>
      <c r="F95" s="176"/>
      <c r="G95" s="382"/>
      <c r="H95" s="75"/>
      <c r="I95" s="274"/>
      <c r="J95" s="75"/>
      <c r="K95" s="275"/>
      <c r="L95" s="175" t="str">
        <f t="shared" si="34"/>
        <v/>
      </c>
      <c r="M95" s="176"/>
      <c r="N95" s="203"/>
      <c r="O95" s="176"/>
      <c r="P95" s="203"/>
      <c r="Q95" s="176"/>
      <c r="R95" s="75"/>
      <c r="S95" s="275"/>
      <c r="T95" s="383"/>
      <c r="U95" s="278"/>
      <c r="V95" s="279"/>
      <c r="W95" s="198"/>
      <c r="X95" s="204">
        <f t="shared" si="24"/>
        <v>0</v>
      </c>
      <c r="Y95" s="204">
        <f>IF('1042Ei Calcolo'!D99="",0,1)</f>
        <v>0</v>
      </c>
      <c r="Z95" s="45" t="e">
        <f t="shared" si="25"/>
        <v>#VALUE!</v>
      </c>
      <c r="AA95" s="45">
        <f t="shared" si="26"/>
        <v>0</v>
      </c>
      <c r="AB95" s="56" t="str">
        <f t="shared" si="27"/>
        <v/>
      </c>
      <c r="AC95" s="45" t="str">
        <f t="shared" si="28"/>
        <v/>
      </c>
      <c r="AD95" s="45" t="str">
        <f t="shared" si="29"/>
        <v/>
      </c>
      <c r="AE95" s="45" t="str">
        <f t="shared" si="30"/>
        <v/>
      </c>
      <c r="AF95" s="45" t="str">
        <f t="shared" si="31"/>
        <v/>
      </c>
      <c r="AG95" s="205" t="str">
        <f t="shared" si="35"/>
        <v/>
      </c>
      <c r="AH95" s="206" t="str">
        <f t="shared" si="32"/>
        <v/>
      </c>
      <c r="AI95" s="205" t="str">
        <f t="shared" si="36"/>
        <v/>
      </c>
      <c r="AJ95" s="205" t="str">
        <f>IF(AG95&lt;AH95,Übersetzungstexte!A$184,"")</f>
        <v/>
      </c>
      <c r="AK95" s="206" t="str">
        <f t="shared" si="33"/>
        <v/>
      </c>
      <c r="AL95" s="118"/>
    </row>
    <row r="96" spans="1:38" s="207" customFormat="1" ht="16.899999999999999" customHeight="1">
      <c r="A96" s="415"/>
      <c r="B96" s="416"/>
      <c r="C96" s="416"/>
      <c r="D96" s="277"/>
      <c r="E96" s="175"/>
      <c r="F96" s="176"/>
      <c r="G96" s="382"/>
      <c r="H96" s="75"/>
      <c r="I96" s="274"/>
      <c r="J96" s="75"/>
      <c r="K96" s="275"/>
      <c r="L96" s="175" t="str">
        <f t="shared" si="34"/>
        <v/>
      </c>
      <c r="M96" s="176"/>
      <c r="N96" s="203"/>
      <c r="O96" s="176"/>
      <c r="P96" s="203"/>
      <c r="Q96" s="176"/>
      <c r="R96" s="75"/>
      <c r="S96" s="275"/>
      <c r="T96" s="383"/>
      <c r="U96" s="278"/>
      <c r="V96" s="279"/>
      <c r="W96" s="198"/>
      <c r="X96" s="204">
        <f t="shared" si="24"/>
        <v>0</v>
      </c>
      <c r="Y96" s="204">
        <f>IF('1042Ei Calcolo'!D100="",0,1)</f>
        <v>0</v>
      </c>
      <c r="Z96" s="45" t="e">
        <f t="shared" si="25"/>
        <v>#VALUE!</v>
      </c>
      <c r="AA96" s="45">
        <f t="shared" si="26"/>
        <v>0</v>
      </c>
      <c r="AB96" s="56" t="str">
        <f t="shared" si="27"/>
        <v/>
      </c>
      <c r="AC96" s="45" t="str">
        <f t="shared" si="28"/>
        <v/>
      </c>
      <c r="AD96" s="45" t="str">
        <f t="shared" si="29"/>
        <v/>
      </c>
      <c r="AE96" s="45" t="str">
        <f t="shared" si="30"/>
        <v/>
      </c>
      <c r="AF96" s="45" t="str">
        <f t="shared" si="31"/>
        <v/>
      </c>
      <c r="AG96" s="205" t="str">
        <f t="shared" si="35"/>
        <v/>
      </c>
      <c r="AH96" s="206" t="str">
        <f t="shared" si="32"/>
        <v/>
      </c>
      <c r="AI96" s="205" t="str">
        <f t="shared" si="36"/>
        <v/>
      </c>
      <c r="AJ96" s="205" t="str">
        <f>IF(AG96&lt;AH96,Übersetzungstexte!A$184,"")</f>
        <v/>
      </c>
      <c r="AK96" s="206" t="str">
        <f t="shared" si="33"/>
        <v/>
      </c>
      <c r="AL96" s="118"/>
    </row>
    <row r="97" spans="1:38" s="207" customFormat="1" ht="16.899999999999999" customHeight="1">
      <c r="A97" s="415"/>
      <c r="B97" s="416"/>
      <c r="C97" s="416"/>
      <c r="D97" s="277"/>
      <c r="E97" s="175"/>
      <c r="F97" s="176"/>
      <c r="G97" s="382"/>
      <c r="H97" s="75"/>
      <c r="I97" s="274"/>
      <c r="J97" s="75"/>
      <c r="K97" s="275"/>
      <c r="L97" s="175" t="str">
        <f t="shared" si="34"/>
        <v/>
      </c>
      <c r="M97" s="176"/>
      <c r="N97" s="203"/>
      <c r="O97" s="176"/>
      <c r="P97" s="203"/>
      <c r="Q97" s="176"/>
      <c r="R97" s="75"/>
      <c r="S97" s="275"/>
      <c r="T97" s="383"/>
      <c r="U97" s="278"/>
      <c r="V97" s="279"/>
      <c r="W97" s="198"/>
      <c r="X97" s="204">
        <f t="shared" si="24"/>
        <v>0</v>
      </c>
      <c r="Y97" s="204">
        <f>IF('1042Ei Calcolo'!D101="",0,1)</f>
        <v>0</v>
      </c>
      <c r="Z97" s="45" t="e">
        <f t="shared" si="25"/>
        <v>#VALUE!</v>
      </c>
      <c r="AA97" s="45">
        <f t="shared" si="26"/>
        <v>0</v>
      </c>
      <c r="AB97" s="56" t="str">
        <f t="shared" si="27"/>
        <v/>
      </c>
      <c r="AC97" s="45" t="str">
        <f t="shared" si="28"/>
        <v/>
      </c>
      <c r="AD97" s="45" t="str">
        <f t="shared" si="29"/>
        <v/>
      </c>
      <c r="AE97" s="45" t="str">
        <f t="shared" si="30"/>
        <v/>
      </c>
      <c r="AF97" s="45" t="str">
        <f t="shared" si="31"/>
        <v/>
      </c>
      <c r="AG97" s="205" t="str">
        <f t="shared" si="35"/>
        <v/>
      </c>
      <c r="AH97" s="206" t="str">
        <f t="shared" si="32"/>
        <v/>
      </c>
      <c r="AI97" s="205" t="str">
        <f t="shared" si="36"/>
        <v/>
      </c>
      <c r="AJ97" s="205" t="str">
        <f>IF(AG97&lt;AH97,Übersetzungstexte!A$184,"")</f>
        <v/>
      </c>
      <c r="AK97" s="206" t="str">
        <f t="shared" si="33"/>
        <v/>
      </c>
      <c r="AL97" s="118"/>
    </row>
    <row r="98" spans="1:38" s="207" customFormat="1" ht="16.899999999999999" customHeight="1">
      <c r="A98" s="415"/>
      <c r="B98" s="416"/>
      <c r="C98" s="416"/>
      <c r="D98" s="277"/>
      <c r="E98" s="175"/>
      <c r="F98" s="176"/>
      <c r="G98" s="382"/>
      <c r="H98" s="75"/>
      <c r="I98" s="274"/>
      <c r="J98" s="75"/>
      <c r="K98" s="275"/>
      <c r="L98" s="175" t="str">
        <f t="shared" si="34"/>
        <v/>
      </c>
      <c r="M98" s="176"/>
      <c r="N98" s="203"/>
      <c r="O98" s="176"/>
      <c r="P98" s="203"/>
      <c r="Q98" s="176"/>
      <c r="R98" s="75"/>
      <c r="S98" s="275"/>
      <c r="T98" s="383"/>
      <c r="U98" s="278"/>
      <c r="V98" s="279"/>
      <c r="W98" s="198"/>
      <c r="X98" s="204">
        <f t="shared" si="24"/>
        <v>0</v>
      </c>
      <c r="Y98" s="204">
        <f>IF('1042Ei Calcolo'!D102="",0,1)</f>
        <v>0</v>
      </c>
      <c r="Z98" s="45" t="e">
        <f t="shared" si="25"/>
        <v>#VALUE!</v>
      </c>
      <c r="AA98" s="45">
        <f t="shared" si="26"/>
        <v>0</v>
      </c>
      <c r="AB98" s="56" t="str">
        <f t="shared" si="27"/>
        <v/>
      </c>
      <c r="AC98" s="45" t="str">
        <f t="shared" si="28"/>
        <v/>
      </c>
      <c r="AD98" s="45" t="str">
        <f t="shared" si="29"/>
        <v/>
      </c>
      <c r="AE98" s="45" t="str">
        <f t="shared" si="30"/>
        <v/>
      </c>
      <c r="AF98" s="45" t="str">
        <f t="shared" si="31"/>
        <v/>
      </c>
      <c r="AG98" s="205" t="str">
        <f t="shared" si="35"/>
        <v/>
      </c>
      <c r="AH98" s="206" t="str">
        <f t="shared" si="32"/>
        <v/>
      </c>
      <c r="AI98" s="205" t="str">
        <f t="shared" si="36"/>
        <v/>
      </c>
      <c r="AJ98" s="205" t="str">
        <f>IF(AG98&lt;AH98,Übersetzungstexte!A$184,"")</f>
        <v/>
      </c>
      <c r="AK98" s="206" t="str">
        <f t="shared" si="33"/>
        <v/>
      </c>
      <c r="AL98" s="118"/>
    </row>
    <row r="99" spans="1:38" s="207" customFormat="1" ht="16.899999999999999" customHeight="1">
      <c r="A99" s="415"/>
      <c r="B99" s="416"/>
      <c r="C99" s="416"/>
      <c r="D99" s="277"/>
      <c r="E99" s="175"/>
      <c r="F99" s="176"/>
      <c r="G99" s="382"/>
      <c r="H99" s="75"/>
      <c r="I99" s="274"/>
      <c r="J99" s="75"/>
      <c r="K99" s="275"/>
      <c r="L99" s="175" t="str">
        <f t="shared" si="34"/>
        <v/>
      </c>
      <c r="M99" s="176"/>
      <c r="N99" s="203"/>
      <c r="O99" s="176"/>
      <c r="P99" s="203"/>
      <c r="Q99" s="176"/>
      <c r="R99" s="75"/>
      <c r="S99" s="275"/>
      <c r="T99" s="383"/>
      <c r="U99" s="278"/>
      <c r="V99" s="279"/>
      <c r="W99" s="198"/>
      <c r="X99" s="204">
        <f t="shared" si="24"/>
        <v>0</v>
      </c>
      <c r="Y99" s="204">
        <f>IF('1042Ei Calcolo'!D103="",0,1)</f>
        <v>0</v>
      </c>
      <c r="Z99" s="45" t="e">
        <f t="shared" si="25"/>
        <v>#VALUE!</v>
      </c>
      <c r="AA99" s="45">
        <f t="shared" si="26"/>
        <v>0</v>
      </c>
      <c r="AB99" s="56" t="str">
        <f t="shared" si="27"/>
        <v/>
      </c>
      <c r="AC99" s="45" t="str">
        <f t="shared" si="28"/>
        <v/>
      </c>
      <c r="AD99" s="45" t="str">
        <f t="shared" si="29"/>
        <v/>
      </c>
      <c r="AE99" s="45" t="str">
        <f t="shared" si="30"/>
        <v/>
      </c>
      <c r="AF99" s="45" t="str">
        <f t="shared" si="31"/>
        <v/>
      </c>
      <c r="AG99" s="205" t="str">
        <f t="shared" si="35"/>
        <v/>
      </c>
      <c r="AH99" s="206" t="str">
        <f t="shared" si="32"/>
        <v/>
      </c>
      <c r="AI99" s="205" t="str">
        <f t="shared" si="36"/>
        <v/>
      </c>
      <c r="AJ99" s="205" t="str">
        <f>IF(AG99&lt;AH99,Übersetzungstexte!A$184,"")</f>
        <v/>
      </c>
      <c r="AK99" s="206" t="str">
        <f t="shared" si="33"/>
        <v/>
      </c>
      <c r="AL99" s="118"/>
    </row>
    <row r="100" spans="1:38" s="207" customFormat="1" ht="16.899999999999999" customHeight="1">
      <c r="A100" s="415"/>
      <c r="B100" s="416"/>
      <c r="C100" s="416"/>
      <c r="D100" s="277"/>
      <c r="E100" s="175"/>
      <c r="F100" s="176"/>
      <c r="G100" s="382"/>
      <c r="H100" s="75"/>
      <c r="I100" s="274"/>
      <c r="J100" s="75"/>
      <c r="K100" s="275"/>
      <c r="L100" s="175" t="str">
        <f t="shared" si="34"/>
        <v/>
      </c>
      <c r="M100" s="176"/>
      <c r="N100" s="203"/>
      <c r="O100" s="176"/>
      <c r="P100" s="203"/>
      <c r="Q100" s="176"/>
      <c r="R100" s="75"/>
      <c r="S100" s="275"/>
      <c r="T100" s="383"/>
      <c r="U100" s="278"/>
      <c r="V100" s="279"/>
      <c r="W100" s="198"/>
      <c r="X100" s="204">
        <f t="shared" si="24"/>
        <v>0</v>
      </c>
      <c r="Y100" s="204">
        <f>IF('1042Ei Calcolo'!D104="",0,1)</f>
        <v>0</v>
      </c>
      <c r="Z100" s="45" t="e">
        <f t="shared" si="25"/>
        <v>#VALUE!</v>
      </c>
      <c r="AA100" s="45">
        <f t="shared" si="26"/>
        <v>0</v>
      </c>
      <c r="AB100" s="56" t="str">
        <f t="shared" si="27"/>
        <v/>
      </c>
      <c r="AC100" s="45" t="str">
        <f t="shared" si="28"/>
        <v/>
      </c>
      <c r="AD100" s="45" t="str">
        <f t="shared" si="29"/>
        <v/>
      </c>
      <c r="AE100" s="45" t="str">
        <f t="shared" si="30"/>
        <v/>
      </c>
      <c r="AF100" s="45" t="str">
        <f t="shared" si="31"/>
        <v/>
      </c>
      <c r="AG100" s="205" t="str">
        <f t="shared" si="35"/>
        <v/>
      </c>
      <c r="AH100" s="206" t="str">
        <f t="shared" si="32"/>
        <v/>
      </c>
      <c r="AI100" s="205" t="str">
        <f t="shared" si="36"/>
        <v/>
      </c>
      <c r="AJ100" s="205" t="str">
        <f>IF(AG100&lt;AH100,Übersetzungstexte!A$184,"")</f>
        <v/>
      </c>
      <c r="AK100" s="206" t="str">
        <f t="shared" si="33"/>
        <v/>
      </c>
      <c r="AL100" s="118"/>
    </row>
    <row r="101" spans="1:38" s="207" customFormat="1" ht="16.899999999999999" customHeight="1">
      <c r="A101" s="415"/>
      <c r="B101" s="416"/>
      <c r="C101" s="416"/>
      <c r="D101" s="277"/>
      <c r="E101" s="175"/>
      <c r="F101" s="176"/>
      <c r="G101" s="382"/>
      <c r="H101" s="75"/>
      <c r="I101" s="274"/>
      <c r="J101" s="75"/>
      <c r="K101" s="275"/>
      <c r="L101" s="175" t="str">
        <f t="shared" si="34"/>
        <v/>
      </c>
      <c r="M101" s="176"/>
      <c r="N101" s="203"/>
      <c r="O101" s="176"/>
      <c r="P101" s="203"/>
      <c r="Q101" s="176"/>
      <c r="R101" s="75"/>
      <c r="S101" s="275"/>
      <c r="T101" s="383"/>
      <c r="U101" s="278"/>
      <c r="V101" s="279"/>
      <c r="W101" s="198"/>
      <c r="X101" s="204">
        <f t="shared" si="24"/>
        <v>0</v>
      </c>
      <c r="Y101" s="204">
        <f>IF('1042Ei Calcolo'!D105="",0,1)</f>
        <v>0</v>
      </c>
      <c r="Z101" s="45" t="e">
        <f t="shared" si="25"/>
        <v>#VALUE!</v>
      </c>
      <c r="AA101" s="45">
        <f t="shared" si="26"/>
        <v>0</v>
      </c>
      <c r="AB101" s="56" t="str">
        <f t="shared" si="27"/>
        <v/>
      </c>
      <c r="AC101" s="45" t="str">
        <f t="shared" si="28"/>
        <v/>
      </c>
      <c r="AD101" s="45" t="str">
        <f t="shared" si="29"/>
        <v/>
      </c>
      <c r="AE101" s="45" t="str">
        <f t="shared" si="30"/>
        <v/>
      </c>
      <c r="AF101" s="45" t="str">
        <f t="shared" si="31"/>
        <v/>
      </c>
      <c r="AG101" s="205" t="str">
        <f t="shared" si="35"/>
        <v/>
      </c>
      <c r="AH101" s="206" t="str">
        <f t="shared" si="32"/>
        <v/>
      </c>
      <c r="AI101" s="205" t="str">
        <f t="shared" si="36"/>
        <v/>
      </c>
      <c r="AJ101" s="205" t="str">
        <f>IF(AG101&lt;AH101,Übersetzungstexte!A$184,"")</f>
        <v/>
      </c>
      <c r="AK101" s="206" t="str">
        <f t="shared" si="33"/>
        <v/>
      </c>
      <c r="AL101" s="118"/>
    </row>
    <row r="102" spans="1:38" s="207" customFormat="1" ht="16.899999999999999" customHeight="1">
      <c r="A102" s="415"/>
      <c r="B102" s="416"/>
      <c r="C102" s="416"/>
      <c r="D102" s="277"/>
      <c r="E102" s="175"/>
      <c r="F102" s="176"/>
      <c r="G102" s="382"/>
      <c r="H102" s="75"/>
      <c r="I102" s="274"/>
      <c r="J102" s="75"/>
      <c r="K102" s="275"/>
      <c r="L102" s="175" t="str">
        <f t="shared" si="34"/>
        <v/>
      </c>
      <c r="M102" s="176"/>
      <c r="N102" s="203"/>
      <c r="O102" s="176"/>
      <c r="P102" s="203"/>
      <c r="Q102" s="176"/>
      <c r="R102" s="75"/>
      <c r="S102" s="275"/>
      <c r="T102" s="383"/>
      <c r="U102" s="278"/>
      <c r="V102" s="279"/>
      <c r="W102" s="198"/>
      <c r="X102" s="204">
        <f t="shared" si="24"/>
        <v>0</v>
      </c>
      <c r="Y102" s="204">
        <f>IF('1042Ei Calcolo'!D106="",0,1)</f>
        <v>0</v>
      </c>
      <c r="Z102" s="45" t="e">
        <f t="shared" si="25"/>
        <v>#VALUE!</v>
      </c>
      <c r="AA102" s="45">
        <f t="shared" si="26"/>
        <v>0</v>
      </c>
      <c r="AB102" s="56" t="str">
        <f t="shared" si="27"/>
        <v/>
      </c>
      <c r="AC102" s="45" t="str">
        <f t="shared" si="28"/>
        <v/>
      </c>
      <c r="AD102" s="45" t="str">
        <f t="shared" si="29"/>
        <v/>
      </c>
      <c r="AE102" s="45" t="str">
        <f t="shared" si="30"/>
        <v/>
      </c>
      <c r="AF102" s="45" t="str">
        <f t="shared" si="31"/>
        <v/>
      </c>
      <c r="AG102" s="205" t="str">
        <f t="shared" si="35"/>
        <v/>
      </c>
      <c r="AH102" s="206" t="str">
        <f t="shared" si="32"/>
        <v/>
      </c>
      <c r="AI102" s="205" t="str">
        <f t="shared" si="36"/>
        <v/>
      </c>
      <c r="AJ102" s="205" t="str">
        <f>IF(AG102&lt;AH102,Übersetzungstexte!A$184,"")</f>
        <v/>
      </c>
      <c r="AK102" s="206" t="str">
        <f t="shared" si="33"/>
        <v/>
      </c>
      <c r="AL102" s="118"/>
    </row>
    <row r="103" spans="1:38" s="207" customFormat="1" ht="16.899999999999999" customHeight="1">
      <c r="A103" s="415"/>
      <c r="B103" s="416"/>
      <c r="C103" s="416"/>
      <c r="D103" s="277"/>
      <c r="E103" s="175"/>
      <c r="F103" s="176"/>
      <c r="G103" s="382"/>
      <c r="H103" s="75"/>
      <c r="I103" s="274"/>
      <c r="J103" s="75"/>
      <c r="K103" s="275"/>
      <c r="L103" s="175" t="str">
        <f t="shared" si="34"/>
        <v/>
      </c>
      <c r="M103" s="176"/>
      <c r="N103" s="203"/>
      <c r="O103" s="176"/>
      <c r="P103" s="203"/>
      <c r="Q103" s="176"/>
      <c r="R103" s="75"/>
      <c r="S103" s="275"/>
      <c r="T103" s="383"/>
      <c r="U103" s="278"/>
      <c r="V103" s="279"/>
      <c r="W103" s="198"/>
      <c r="X103" s="204">
        <f t="shared" si="24"/>
        <v>0</v>
      </c>
      <c r="Y103" s="204">
        <f>IF('1042Ei Calcolo'!D107="",0,1)</f>
        <v>0</v>
      </c>
      <c r="Z103" s="45" t="e">
        <f t="shared" si="25"/>
        <v>#VALUE!</v>
      </c>
      <c r="AA103" s="45">
        <f t="shared" si="26"/>
        <v>0</v>
      </c>
      <c r="AB103" s="56" t="str">
        <f t="shared" si="27"/>
        <v/>
      </c>
      <c r="AC103" s="45" t="str">
        <f t="shared" si="28"/>
        <v/>
      </c>
      <c r="AD103" s="45" t="str">
        <f t="shared" si="29"/>
        <v/>
      </c>
      <c r="AE103" s="45" t="str">
        <f t="shared" si="30"/>
        <v/>
      </c>
      <c r="AF103" s="45" t="str">
        <f t="shared" si="31"/>
        <v/>
      </c>
      <c r="AG103" s="205" t="str">
        <f t="shared" si="35"/>
        <v/>
      </c>
      <c r="AH103" s="206" t="str">
        <f t="shared" si="32"/>
        <v/>
      </c>
      <c r="AI103" s="205" t="str">
        <f t="shared" si="36"/>
        <v/>
      </c>
      <c r="AJ103" s="205" t="str">
        <f>IF(AG103&lt;AH103,Übersetzungstexte!A$184,"")</f>
        <v/>
      </c>
      <c r="AK103" s="206" t="str">
        <f t="shared" si="33"/>
        <v/>
      </c>
      <c r="AL103" s="118"/>
    </row>
    <row r="104" spans="1:38" s="207" customFormat="1" ht="16.899999999999999" customHeight="1">
      <c r="A104" s="415"/>
      <c r="B104" s="416"/>
      <c r="C104" s="416"/>
      <c r="D104" s="277"/>
      <c r="E104" s="175"/>
      <c r="F104" s="176"/>
      <c r="G104" s="382"/>
      <c r="H104" s="75"/>
      <c r="I104" s="274"/>
      <c r="J104" s="75"/>
      <c r="K104" s="275"/>
      <c r="L104" s="175" t="str">
        <f t="shared" si="34"/>
        <v/>
      </c>
      <c r="M104" s="176"/>
      <c r="N104" s="203"/>
      <c r="O104" s="176"/>
      <c r="P104" s="203"/>
      <c r="Q104" s="176"/>
      <c r="R104" s="75"/>
      <c r="S104" s="275"/>
      <c r="T104" s="383"/>
      <c r="U104" s="278"/>
      <c r="V104" s="279"/>
      <c r="W104" s="198"/>
      <c r="X104" s="204">
        <f t="shared" si="24"/>
        <v>0</v>
      </c>
      <c r="Y104" s="204">
        <f>IF('1042Ei Calcolo'!D108="",0,1)</f>
        <v>0</v>
      </c>
      <c r="Z104" s="45" t="e">
        <f t="shared" si="25"/>
        <v>#VALUE!</v>
      </c>
      <c r="AA104" s="45">
        <f t="shared" si="26"/>
        <v>0</v>
      </c>
      <c r="AB104" s="56" t="str">
        <f t="shared" si="27"/>
        <v/>
      </c>
      <c r="AC104" s="45" t="str">
        <f t="shared" si="28"/>
        <v/>
      </c>
      <c r="AD104" s="45" t="str">
        <f t="shared" si="29"/>
        <v/>
      </c>
      <c r="AE104" s="45" t="str">
        <f t="shared" si="30"/>
        <v/>
      </c>
      <c r="AF104" s="45" t="str">
        <f t="shared" si="31"/>
        <v/>
      </c>
      <c r="AG104" s="205" t="str">
        <f t="shared" si="35"/>
        <v/>
      </c>
      <c r="AH104" s="206" t="str">
        <f t="shared" si="32"/>
        <v/>
      </c>
      <c r="AI104" s="205" t="str">
        <f t="shared" si="36"/>
        <v/>
      </c>
      <c r="AJ104" s="205" t="str">
        <f>IF(AG104&lt;AH104,Übersetzungstexte!A$184,"")</f>
        <v/>
      </c>
      <c r="AK104" s="206" t="str">
        <f t="shared" si="33"/>
        <v/>
      </c>
      <c r="AL104" s="118"/>
    </row>
    <row r="105" spans="1:38" s="207" customFormat="1" ht="16.899999999999999" customHeight="1">
      <c r="A105" s="415"/>
      <c r="B105" s="416"/>
      <c r="C105" s="416"/>
      <c r="D105" s="277"/>
      <c r="E105" s="175"/>
      <c r="F105" s="176"/>
      <c r="G105" s="382"/>
      <c r="H105" s="75"/>
      <c r="I105" s="274"/>
      <c r="J105" s="75"/>
      <c r="K105" s="275"/>
      <c r="L105" s="175" t="str">
        <f t="shared" si="34"/>
        <v/>
      </c>
      <c r="M105" s="176"/>
      <c r="N105" s="203"/>
      <c r="O105" s="176"/>
      <c r="P105" s="203"/>
      <c r="Q105" s="176"/>
      <c r="R105" s="75"/>
      <c r="S105" s="275"/>
      <c r="T105" s="383"/>
      <c r="U105" s="278"/>
      <c r="V105" s="279"/>
      <c r="W105" s="198"/>
      <c r="X105" s="204">
        <f t="shared" si="24"/>
        <v>0</v>
      </c>
      <c r="Y105" s="204">
        <f>IF('1042Ei Calcolo'!D109="",0,1)</f>
        <v>0</v>
      </c>
      <c r="Z105" s="45" t="e">
        <f t="shared" si="25"/>
        <v>#VALUE!</v>
      </c>
      <c r="AA105" s="45">
        <f t="shared" si="26"/>
        <v>0</v>
      </c>
      <c r="AB105" s="56" t="str">
        <f t="shared" si="27"/>
        <v/>
      </c>
      <c r="AC105" s="45" t="str">
        <f t="shared" si="28"/>
        <v/>
      </c>
      <c r="AD105" s="45" t="str">
        <f t="shared" si="29"/>
        <v/>
      </c>
      <c r="AE105" s="45" t="str">
        <f t="shared" si="30"/>
        <v/>
      </c>
      <c r="AF105" s="45" t="str">
        <f t="shared" si="31"/>
        <v/>
      </c>
      <c r="AG105" s="205" t="str">
        <f t="shared" si="35"/>
        <v/>
      </c>
      <c r="AH105" s="206" t="str">
        <f t="shared" si="32"/>
        <v/>
      </c>
      <c r="AI105" s="205" t="str">
        <f t="shared" si="36"/>
        <v/>
      </c>
      <c r="AJ105" s="205" t="str">
        <f>IF(AG105&lt;AH105,Übersetzungstexte!A$184,"")</f>
        <v/>
      </c>
      <c r="AK105" s="206" t="str">
        <f t="shared" si="33"/>
        <v/>
      </c>
      <c r="AL105" s="118"/>
    </row>
    <row r="106" spans="1:38" s="207" customFormat="1" ht="16.899999999999999" customHeight="1">
      <c r="A106" s="415"/>
      <c r="B106" s="416"/>
      <c r="C106" s="416"/>
      <c r="D106" s="277"/>
      <c r="E106" s="175"/>
      <c r="F106" s="176"/>
      <c r="G106" s="382"/>
      <c r="H106" s="75"/>
      <c r="I106" s="274"/>
      <c r="J106" s="75"/>
      <c r="K106" s="275"/>
      <c r="L106" s="175" t="str">
        <f t="shared" si="34"/>
        <v/>
      </c>
      <c r="M106" s="176"/>
      <c r="N106" s="203"/>
      <c r="O106" s="176"/>
      <c r="P106" s="203"/>
      <c r="Q106" s="176"/>
      <c r="R106" s="75"/>
      <c r="S106" s="275"/>
      <c r="T106" s="383"/>
      <c r="U106" s="278"/>
      <c r="V106" s="279"/>
      <c r="W106" s="198"/>
      <c r="X106" s="204">
        <f t="shared" si="24"/>
        <v>0</v>
      </c>
      <c r="Y106" s="204">
        <f>IF('1042Ei Calcolo'!D110="",0,1)</f>
        <v>0</v>
      </c>
      <c r="Z106" s="45" t="e">
        <f t="shared" si="25"/>
        <v>#VALUE!</v>
      </c>
      <c r="AA106" s="45">
        <f t="shared" si="26"/>
        <v>0</v>
      </c>
      <c r="AB106" s="56" t="str">
        <f t="shared" si="27"/>
        <v/>
      </c>
      <c r="AC106" s="45" t="str">
        <f t="shared" si="28"/>
        <v/>
      </c>
      <c r="AD106" s="45" t="str">
        <f t="shared" si="29"/>
        <v/>
      </c>
      <c r="AE106" s="45" t="str">
        <f t="shared" si="30"/>
        <v/>
      </c>
      <c r="AF106" s="45" t="str">
        <f t="shared" si="31"/>
        <v/>
      </c>
      <c r="AG106" s="205" t="str">
        <f t="shared" si="35"/>
        <v/>
      </c>
      <c r="AH106" s="206" t="str">
        <f t="shared" si="32"/>
        <v/>
      </c>
      <c r="AI106" s="205" t="str">
        <f t="shared" si="36"/>
        <v/>
      </c>
      <c r="AJ106" s="205" t="str">
        <f>IF(AG106&lt;AH106,Übersetzungstexte!A$184,"")</f>
        <v/>
      </c>
      <c r="AK106" s="206" t="str">
        <f t="shared" si="33"/>
        <v/>
      </c>
      <c r="AL106" s="118"/>
    </row>
    <row r="107" spans="1:38" s="207" customFormat="1" ht="16.899999999999999" customHeight="1">
      <c r="A107" s="415"/>
      <c r="B107" s="416"/>
      <c r="C107" s="416"/>
      <c r="D107" s="277"/>
      <c r="E107" s="175"/>
      <c r="F107" s="176"/>
      <c r="G107" s="382"/>
      <c r="H107" s="75"/>
      <c r="I107" s="274"/>
      <c r="J107" s="75"/>
      <c r="K107" s="275"/>
      <c r="L107" s="175" t="str">
        <f t="shared" si="34"/>
        <v/>
      </c>
      <c r="M107" s="176"/>
      <c r="N107" s="203"/>
      <c r="O107" s="176"/>
      <c r="P107" s="203"/>
      <c r="Q107" s="176"/>
      <c r="R107" s="75"/>
      <c r="S107" s="275"/>
      <c r="T107" s="383"/>
      <c r="U107" s="278"/>
      <c r="V107" s="279"/>
      <c r="W107" s="198"/>
      <c r="X107" s="204">
        <f t="shared" si="24"/>
        <v>0</v>
      </c>
      <c r="Y107" s="204">
        <f>IF('1042Ei Calcolo'!D111="",0,1)</f>
        <v>0</v>
      </c>
      <c r="Z107" s="45" t="e">
        <f t="shared" si="25"/>
        <v>#VALUE!</v>
      </c>
      <c r="AA107" s="45">
        <f t="shared" si="26"/>
        <v>0</v>
      </c>
      <c r="AB107" s="56" t="str">
        <f t="shared" si="27"/>
        <v/>
      </c>
      <c r="AC107" s="45" t="str">
        <f t="shared" si="28"/>
        <v/>
      </c>
      <c r="AD107" s="45" t="str">
        <f t="shared" si="29"/>
        <v/>
      </c>
      <c r="AE107" s="45" t="str">
        <f t="shared" si="30"/>
        <v/>
      </c>
      <c r="AF107" s="45" t="str">
        <f t="shared" si="31"/>
        <v/>
      </c>
      <c r="AG107" s="205" t="str">
        <f t="shared" si="35"/>
        <v/>
      </c>
      <c r="AH107" s="206" t="str">
        <f t="shared" si="32"/>
        <v/>
      </c>
      <c r="AI107" s="205" t="str">
        <f t="shared" si="36"/>
        <v/>
      </c>
      <c r="AJ107" s="205" t="str">
        <f>IF(AG107&lt;AH107,Übersetzungstexte!A$184,"")</f>
        <v/>
      </c>
      <c r="AK107" s="206" t="str">
        <f t="shared" si="33"/>
        <v/>
      </c>
      <c r="AL107" s="118"/>
    </row>
    <row r="108" spans="1:38" s="207" customFormat="1" ht="16.899999999999999" customHeight="1">
      <c r="A108" s="415"/>
      <c r="B108" s="416"/>
      <c r="C108" s="416"/>
      <c r="D108" s="277"/>
      <c r="E108" s="175"/>
      <c r="F108" s="176"/>
      <c r="G108" s="382"/>
      <c r="H108" s="75"/>
      <c r="I108" s="274"/>
      <c r="J108" s="75"/>
      <c r="K108" s="275"/>
      <c r="L108" s="175" t="str">
        <f t="shared" si="34"/>
        <v/>
      </c>
      <c r="M108" s="176"/>
      <c r="N108" s="203"/>
      <c r="O108" s="176"/>
      <c r="P108" s="203"/>
      <c r="Q108" s="176"/>
      <c r="R108" s="75"/>
      <c r="S108" s="275"/>
      <c r="T108" s="383"/>
      <c r="U108" s="278"/>
      <c r="V108" s="279"/>
      <c r="W108" s="198"/>
      <c r="X108" s="204">
        <f t="shared" si="24"/>
        <v>0</v>
      </c>
      <c r="Y108" s="204">
        <f>IF('1042Ei Calcolo'!D112="",0,1)</f>
        <v>0</v>
      </c>
      <c r="Z108" s="45" t="e">
        <f t="shared" si="25"/>
        <v>#VALUE!</v>
      </c>
      <c r="AA108" s="45">
        <f t="shared" si="26"/>
        <v>0</v>
      </c>
      <c r="AB108" s="56" t="str">
        <f t="shared" si="27"/>
        <v/>
      </c>
      <c r="AC108" s="45" t="str">
        <f t="shared" si="28"/>
        <v/>
      </c>
      <c r="AD108" s="45" t="str">
        <f t="shared" si="29"/>
        <v/>
      </c>
      <c r="AE108" s="45" t="str">
        <f t="shared" si="30"/>
        <v/>
      </c>
      <c r="AF108" s="45" t="str">
        <f t="shared" si="31"/>
        <v/>
      </c>
      <c r="AG108" s="205" t="str">
        <f t="shared" si="35"/>
        <v/>
      </c>
      <c r="AH108" s="206" t="str">
        <f t="shared" si="32"/>
        <v/>
      </c>
      <c r="AI108" s="205" t="str">
        <f t="shared" si="36"/>
        <v/>
      </c>
      <c r="AJ108" s="205" t="str">
        <f>IF(AG108&lt;AH108,Übersetzungstexte!A$184,"")</f>
        <v/>
      </c>
      <c r="AK108" s="206" t="str">
        <f t="shared" si="33"/>
        <v/>
      </c>
      <c r="AL108" s="118"/>
    </row>
    <row r="109" spans="1:38" s="207" customFormat="1" ht="16.899999999999999" customHeight="1">
      <c r="A109" s="415"/>
      <c r="B109" s="416"/>
      <c r="C109" s="416"/>
      <c r="D109" s="277"/>
      <c r="E109" s="175"/>
      <c r="F109" s="176"/>
      <c r="G109" s="382"/>
      <c r="H109" s="75"/>
      <c r="I109" s="274"/>
      <c r="J109" s="75"/>
      <c r="K109" s="275"/>
      <c r="L109" s="175" t="str">
        <f t="shared" si="34"/>
        <v/>
      </c>
      <c r="M109" s="176"/>
      <c r="N109" s="203"/>
      <c r="O109" s="176"/>
      <c r="P109" s="203"/>
      <c r="Q109" s="176"/>
      <c r="R109" s="75"/>
      <c r="S109" s="275"/>
      <c r="T109" s="383"/>
      <c r="U109" s="278"/>
      <c r="V109" s="279"/>
      <c r="W109" s="198"/>
      <c r="X109" s="204">
        <f t="shared" si="24"/>
        <v>0</v>
      </c>
      <c r="Y109" s="204">
        <f>IF('1042Ei Calcolo'!D113="",0,1)</f>
        <v>0</v>
      </c>
      <c r="Z109" s="45" t="e">
        <f t="shared" si="25"/>
        <v>#VALUE!</v>
      </c>
      <c r="AA109" s="45">
        <f t="shared" si="26"/>
        <v>0</v>
      </c>
      <c r="AB109" s="56" t="str">
        <f t="shared" si="27"/>
        <v/>
      </c>
      <c r="AC109" s="45" t="str">
        <f t="shared" si="28"/>
        <v/>
      </c>
      <c r="AD109" s="45" t="str">
        <f t="shared" si="29"/>
        <v/>
      </c>
      <c r="AE109" s="45" t="str">
        <f t="shared" si="30"/>
        <v/>
      </c>
      <c r="AF109" s="45" t="str">
        <f t="shared" si="31"/>
        <v/>
      </c>
      <c r="AG109" s="205" t="str">
        <f t="shared" si="35"/>
        <v/>
      </c>
      <c r="AH109" s="206" t="str">
        <f t="shared" si="32"/>
        <v/>
      </c>
      <c r="AI109" s="205" t="str">
        <f t="shared" si="36"/>
        <v/>
      </c>
      <c r="AJ109" s="205" t="str">
        <f>IF(AG109&lt;AH109,Übersetzungstexte!A$184,"")</f>
        <v/>
      </c>
      <c r="AK109" s="206" t="str">
        <f t="shared" si="33"/>
        <v/>
      </c>
      <c r="AL109" s="118"/>
    </row>
    <row r="110" spans="1:38" s="207" customFormat="1" ht="16.899999999999999" customHeight="1">
      <c r="A110" s="415"/>
      <c r="B110" s="416"/>
      <c r="C110" s="416"/>
      <c r="D110" s="277"/>
      <c r="E110" s="175"/>
      <c r="F110" s="176"/>
      <c r="G110" s="382"/>
      <c r="H110" s="75"/>
      <c r="I110" s="274"/>
      <c r="J110" s="75"/>
      <c r="K110" s="275"/>
      <c r="L110" s="175" t="str">
        <f t="shared" si="34"/>
        <v/>
      </c>
      <c r="M110" s="176"/>
      <c r="N110" s="203"/>
      <c r="O110" s="176"/>
      <c r="P110" s="203"/>
      <c r="Q110" s="176"/>
      <c r="R110" s="75"/>
      <c r="S110" s="275"/>
      <c r="T110" s="383"/>
      <c r="U110" s="278"/>
      <c r="V110" s="279"/>
      <c r="W110" s="198"/>
      <c r="X110" s="204">
        <f t="shared" si="24"/>
        <v>0</v>
      </c>
      <c r="Y110" s="204">
        <f>IF('1042Ei Calcolo'!D114="",0,1)</f>
        <v>0</v>
      </c>
      <c r="Z110" s="45" t="e">
        <f t="shared" si="25"/>
        <v>#VALUE!</v>
      </c>
      <c r="AA110" s="45">
        <f t="shared" si="26"/>
        <v>0</v>
      </c>
      <c r="AB110" s="56" t="str">
        <f t="shared" si="27"/>
        <v/>
      </c>
      <c r="AC110" s="45" t="str">
        <f t="shared" si="28"/>
        <v/>
      </c>
      <c r="AD110" s="45" t="str">
        <f t="shared" si="29"/>
        <v/>
      </c>
      <c r="AE110" s="45" t="str">
        <f t="shared" si="30"/>
        <v/>
      </c>
      <c r="AF110" s="45" t="str">
        <f t="shared" si="31"/>
        <v/>
      </c>
      <c r="AG110" s="205" t="str">
        <f t="shared" si="35"/>
        <v/>
      </c>
      <c r="AH110" s="206" t="str">
        <f t="shared" si="32"/>
        <v/>
      </c>
      <c r="AI110" s="205" t="str">
        <f t="shared" si="36"/>
        <v/>
      </c>
      <c r="AJ110" s="205" t="str">
        <f>IF(AG110&lt;AH110,Übersetzungstexte!A$184,"")</f>
        <v/>
      </c>
      <c r="AK110" s="206" t="str">
        <f t="shared" si="33"/>
        <v/>
      </c>
      <c r="AL110" s="118"/>
    </row>
    <row r="111" spans="1:38" s="207" customFormat="1" ht="16.899999999999999" customHeight="1">
      <c r="A111" s="415"/>
      <c r="B111" s="416"/>
      <c r="C111" s="416"/>
      <c r="D111" s="277"/>
      <c r="E111" s="175"/>
      <c r="F111" s="176"/>
      <c r="G111" s="382"/>
      <c r="H111" s="75"/>
      <c r="I111" s="274"/>
      <c r="J111" s="75"/>
      <c r="K111" s="275"/>
      <c r="L111" s="175" t="str">
        <f t="shared" si="34"/>
        <v/>
      </c>
      <c r="M111" s="176"/>
      <c r="N111" s="203"/>
      <c r="O111" s="176"/>
      <c r="P111" s="203"/>
      <c r="Q111" s="176"/>
      <c r="R111" s="75"/>
      <c r="S111" s="275"/>
      <c r="T111" s="383"/>
      <c r="U111" s="278"/>
      <c r="V111" s="279"/>
      <c r="W111" s="198"/>
      <c r="X111" s="204">
        <f t="shared" si="24"/>
        <v>0</v>
      </c>
      <c r="Y111" s="204">
        <f>IF('1042Ei Calcolo'!D115="",0,1)</f>
        <v>0</v>
      </c>
      <c r="Z111" s="45" t="e">
        <f t="shared" si="25"/>
        <v>#VALUE!</v>
      </c>
      <c r="AA111" s="45">
        <f t="shared" si="26"/>
        <v>0</v>
      </c>
      <c r="AB111" s="56" t="str">
        <f t="shared" si="27"/>
        <v/>
      </c>
      <c r="AC111" s="45" t="str">
        <f t="shared" si="28"/>
        <v/>
      </c>
      <c r="AD111" s="45" t="str">
        <f t="shared" si="29"/>
        <v/>
      </c>
      <c r="AE111" s="45" t="str">
        <f t="shared" si="30"/>
        <v/>
      </c>
      <c r="AF111" s="45" t="str">
        <f t="shared" si="31"/>
        <v/>
      </c>
      <c r="AG111" s="205" t="str">
        <f t="shared" si="35"/>
        <v/>
      </c>
      <c r="AH111" s="206" t="str">
        <f t="shared" si="32"/>
        <v/>
      </c>
      <c r="AI111" s="205" t="str">
        <f t="shared" si="36"/>
        <v/>
      </c>
      <c r="AJ111" s="205" t="str">
        <f>IF(AG111&lt;AH111,Übersetzungstexte!A$184,"")</f>
        <v/>
      </c>
      <c r="AK111" s="206" t="str">
        <f t="shared" si="33"/>
        <v/>
      </c>
      <c r="AL111" s="118"/>
    </row>
    <row r="112" spans="1:38" s="207" customFormat="1" ht="16.899999999999999" customHeight="1">
      <c r="A112" s="415"/>
      <c r="B112" s="416"/>
      <c r="C112" s="416"/>
      <c r="D112" s="277"/>
      <c r="E112" s="175"/>
      <c r="F112" s="176"/>
      <c r="G112" s="382"/>
      <c r="H112" s="75"/>
      <c r="I112" s="274"/>
      <c r="J112" s="75"/>
      <c r="K112" s="275"/>
      <c r="L112" s="175" t="str">
        <f t="shared" si="34"/>
        <v/>
      </c>
      <c r="M112" s="176"/>
      <c r="N112" s="203"/>
      <c r="O112" s="176"/>
      <c r="P112" s="203"/>
      <c r="Q112" s="176"/>
      <c r="R112" s="75"/>
      <c r="S112" s="275"/>
      <c r="T112" s="383"/>
      <c r="U112" s="278"/>
      <c r="V112" s="279"/>
      <c r="W112" s="198"/>
      <c r="X112" s="204">
        <f t="shared" si="24"/>
        <v>0</v>
      </c>
      <c r="Y112" s="204">
        <f>IF('1042Ei Calcolo'!D116="",0,1)</f>
        <v>0</v>
      </c>
      <c r="Z112" s="45" t="e">
        <f t="shared" si="25"/>
        <v>#VALUE!</v>
      </c>
      <c r="AA112" s="45">
        <f t="shared" si="26"/>
        <v>0</v>
      </c>
      <c r="AB112" s="56" t="str">
        <f t="shared" si="27"/>
        <v/>
      </c>
      <c r="AC112" s="45" t="str">
        <f t="shared" si="28"/>
        <v/>
      </c>
      <c r="AD112" s="45" t="str">
        <f t="shared" si="29"/>
        <v/>
      </c>
      <c r="AE112" s="45" t="str">
        <f t="shared" si="30"/>
        <v/>
      </c>
      <c r="AF112" s="45" t="str">
        <f t="shared" si="31"/>
        <v/>
      </c>
      <c r="AG112" s="205" t="str">
        <f t="shared" si="35"/>
        <v/>
      </c>
      <c r="AH112" s="206" t="str">
        <f t="shared" si="32"/>
        <v/>
      </c>
      <c r="AI112" s="205" t="str">
        <f t="shared" si="36"/>
        <v/>
      </c>
      <c r="AJ112" s="205" t="str">
        <f>IF(AG112&lt;AH112,Übersetzungstexte!A$184,"")</f>
        <v/>
      </c>
      <c r="AK112" s="206" t="str">
        <f t="shared" si="33"/>
        <v/>
      </c>
      <c r="AL112" s="118"/>
    </row>
    <row r="113" spans="1:38" s="207" customFormat="1" ht="16.899999999999999" customHeight="1">
      <c r="A113" s="415"/>
      <c r="B113" s="416"/>
      <c r="C113" s="416"/>
      <c r="D113" s="277"/>
      <c r="E113" s="175"/>
      <c r="F113" s="176"/>
      <c r="G113" s="382"/>
      <c r="H113" s="75"/>
      <c r="I113" s="274"/>
      <c r="J113" s="75"/>
      <c r="K113" s="275"/>
      <c r="L113" s="175" t="str">
        <f t="shared" si="34"/>
        <v/>
      </c>
      <c r="M113" s="176"/>
      <c r="N113" s="203"/>
      <c r="O113" s="176"/>
      <c r="P113" s="203"/>
      <c r="Q113" s="176"/>
      <c r="R113" s="75"/>
      <c r="S113" s="275"/>
      <c r="T113" s="383"/>
      <c r="U113" s="278"/>
      <c r="V113" s="279"/>
      <c r="W113" s="198"/>
      <c r="X113" s="204">
        <f t="shared" si="24"/>
        <v>0</v>
      </c>
      <c r="Y113" s="204">
        <f>IF('1042Ei Calcolo'!D117="",0,1)</f>
        <v>0</v>
      </c>
      <c r="Z113" s="45" t="e">
        <f t="shared" si="25"/>
        <v>#VALUE!</v>
      </c>
      <c r="AA113" s="45">
        <f t="shared" si="26"/>
        <v>0</v>
      </c>
      <c r="AB113" s="56" t="str">
        <f t="shared" si="27"/>
        <v/>
      </c>
      <c r="AC113" s="45" t="str">
        <f t="shared" si="28"/>
        <v/>
      </c>
      <c r="AD113" s="45" t="str">
        <f t="shared" si="29"/>
        <v/>
      </c>
      <c r="AE113" s="45" t="str">
        <f t="shared" si="30"/>
        <v/>
      </c>
      <c r="AF113" s="45" t="str">
        <f t="shared" si="31"/>
        <v/>
      </c>
      <c r="AG113" s="205" t="str">
        <f t="shared" si="35"/>
        <v/>
      </c>
      <c r="AH113" s="206" t="str">
        <f t="shared" si="32"/>
        <v/>
      </c>
      <c r="AI113" s="205" t="str">
        <f t="shared" si="36"/>
        <v/>
      </c>
      <c r="AJ113" s="205" t="str">
        <f>IF(AG113&lt;AH113,Übersetzungstexte!A$184,"")</f>
        <v/>
      </c>
      <c r="AK113" s="206" t="str">
        <f t="shared" si="33"/>
        <v/>
      </c>
      <c r="AL113" s="118"/>
    </row>
    <row r="114" spans="1:38" s="207" customFormat="1" ht="16.899999999999999" customHeight="1">
      <c r="A114" s="415"/>
      <c r="B114" s="416"/>
      <c r="C114" s="416"/>
      <c r="D114" s="277"/>
      <c r="E114" s="175"/>
      <c r="F114" s="176"/>
      <c r="G114" s="382"/>
      <c r="H114" s="75"/>
      <c r="I114" s="274"/>
      <c r="J114" s="75"/>
      <c r="K114" s="275"/>
      <c r="L114" s="175" t="str">
        <f t="shared" si="34"/>
        <v/>
      </c>
      <c r="M114" s="176"/>
      <c r="N114" s="203"/>
      <c r="O114" s="176"/>
      <c r="P114" s="203"/>
      <c r="Q114" s="176"/>
      <c r="R114" s="75"/>
      <c r="S114" s="275"/>
      <c r="T114" s="383"/>
      <c r="U114" s="278"/>
      <c r="V114" s="279"/>
      <c r="W114" s="198"/>
      <c r="X114" s="204">
        <f t="shared" si="24"/>
        <v>0</v>
      </c>
      <c r="Y114" s="204">
        <f>IF('1042Ei Calcolo'!D118="",0,1)</f>
        <v>0</v>
      </c>
      <c r="Z114" s="45" t="e">
        <f t="shared" si="25"/>
        <v>#VALUE!</v>
      </c>
      <c r="AA114" s="45">
        <f t="shared" si="26"/>
        <v>0</v>
      </c>
      <c r="AB114" s="56" t="str">
        <f t="shared" si="27"/>
        <v/>
      </c>
      <c r="AC114" s="45" t="str">
        <f t="shared" si="28"/>
        <v/>
      </c>
      <c r="AD114" s="45" t="str">
        <f t="shared" si="29"/>
        <v/>
      </c>
      <c r="AE114" s="45" t="str">
        <f t="shared" si="30"/>
        <v/>
      </c>
      <c r="AF114" s="45" t="str">
        <f t="shared" si="31"/>
        <v/>
      </c>
      <c r="AG114" s="205" t="str">
        <f t="shared" si="35"/>
        <v/>
      </c>
      <c r="AH114" s="206" t="str">
        <f t="shared" si="32"/>
        <v/>
      </c>
      <c r="AI114" s="205" t="str">
        <f t="shared" si="36"/>
        <v/>
      </c>
      <c r="AJ114" s="205" t="str">
        <f>IF(AG114&lt;AH114,Übersetzungstexte!A$184,"")</f>
        <v/>
      </c>
      <c r="AK114" s="206" t="str">
        <f t="shared" si="33"/>
        <v/>
      </c>
      <c r="AL114" s="118"/>
    </row>
    <row r="115" spans="1:38" s="207" customFormat="1" ht="16.899999999999999" customHeight="1">
      <c r="A115" s="415"/>
      <c r="B115" s="416"/>
      <c r="C115" s="416"/>
      <c r="D115" s="277"/>
      <c r="E115" s="175"/>
      <c r="F115" s="176"/>
      <c r="G115" s="382"/>
      <c r="H115" s="75"/>
      <c r="I115" s="274"/>
      <c r="J115" s="75"/>
      <c r="K115" s="275"/>
      <c r="L115" s="175" t="str">
        <f t="shared" si="34"/>
        <v/>
      </c>
      <c r="M115" s="176"/>
      <c r="N115" s="203"/>
      <c r="O115" s="176"/>
      <c r="P115" s="203"/>
      <c r="Q115" s="176"/>
      <c r="R115" s="75"/>
      <c r="S115" s="275"/>
      <c r="T115" s="383"/>
      <c r="U115" s="278"/>
      <c r="V115" s="279"/>
      <c r="W115" s="198"/>
      <c r="X115" s="204">
        <f t="shared" si="24"/>
        <v>0</v>
      </c>
      <c r="Y115" s="204">
        <f>IF('1042Ei Calcolo'!D119="",0,1)</f>
        <v>0</v>
      </c>
      <c r="Z115" s="45" t="e">
        <f t="shared" si="25"/>
        <v>#VALUE!</v>
      </c>
      <c r="AA115" s="45">
        <f t="shared" si="26"/>
        <v>0</v>
      </c>
      <c r="AB115" s="56" t="str">
        <f t="shared" si="27"/>
        <v/>
      </c>
      <c r="AC115" s="45" t="str">
        <f t="shared" si="28"/>
        <v/>
      </c>
      <c r="AD115" s="45" t="str">
        <f t="shared" si="29"/>
        <v/>
      </c>
      <c r="AE115" s="45" t="str">
        <f t="shared" si="30"/>
        <v/>
      </c>
      <c r="AF115" s="45" t="str">
        <f t="shared" si="31"/>
        <v/>
      </c>
      <c r="AG115" s="205" t="str">
        <f t="shared" si="35"/>
        <v/>
      </c>
      <c r="AH115" s="206" t="str">
        <f t="shared" si="32"/>
        <v/>
      </c>
      <c r="AI115" s="205" t="str">
        <f t="shared" si="36"/>
        <v/>
      </c>
      <c r="AJ115" s="205" t="str">
        <f>IF(AG115&lt;AH115,Übersetzungstexte!A$184,"")</f>
        <v/>
      </c>
      <c r="AK115" s="206" t="str">
        <f t="shared" si="33"/>
        <v/>
      </c>
      <c r="AL115" s="118"/>
    </row>
    <row r="116" spans="1:38" s="207" customFormat="1" ht="16.899999999999999" customHeight="1">
      <c r="A116" s="415"/>
      <c r="B116" s="416"/>
      <c r="C116" s="416"/>
      <c r="D116" s="277"/>
      <c r="E116" s="175"/>
      <c r="F116" s="176"/>
      <c r="G116" s="382"/>
      <c r="H116" s="75"/>
      <c r="I116" s="274"/>
      <c r="J116" s="75"/>
      <c r="K116" s="275"/>
      <c r="L116" s="175" t="str">
        <f t="shared" si="34"/>
        <v/>
      </c>
      <c r="M116" s="176"/>
      <c r="N116" s="203"/>
      <c r="O116" s="176"/>
      <c r="P116" s="203"/>
      <c r="Q116" s="176"/>
      <c r="R116" s="75"/>
      <c r="S116" s="275"/>
      <c r="T116" s="383"/>
      <c r="U116" s="278"/>
      <c r="V116" s="279"/>
      <c r="W116" s="198"/>
      <c r="X116" s="204">
        <f t="shared" si="24"/>
        <v>0</v>
      </c>
      <c r="Y116" s="204">
        <f>IF('1042Ei Calcolo'!D120="",0,1)</f>
        <v>0</v>
      </c>
      <c r="Z116" s="45" t="e">
        <f t="shared" si="25"/>
        <v>#VALUE!</v>
      </c>
      <c r="AA116" s="45">
        <f t="shared" si="26"/>
        <v>0</v>
      </c>
      <c r="AB116" s="56" t="str">
        <f t="shared" si="27"/>
        <v/>
      </c>
      <c r="AC116" s="45" t="str">
        <f t="shared" si="28"/>
        <v/>
      </c>
      <c r="AD116" s="45" t="str">
        <f t="shared" si="29"/>
        <v/>
      </c>
      <c r="AE116" s="45" t="str">
        <f t="shared" si="30"/>
        <v/>
      </c>
      <c r="AF116" s="45" t="str">
        <f t="shared" si="31"/>
        <v/>
      </c>
      <c r="AG116" s="205" t="str">
        <f t="shared" si="35"/>
        <v/>
      </c>
      <c r="AH116" s="206" t="str">
        <f t="shared" si="32"/>
        <v/>
      </c>
      <c r="AI116" s="205" t="str">
        <f t="shared" si="36"/>
        <v/>
      </c>
      <c r="AJ116" s="205" t="str">
        <f>IF(AG116&lt;AH116,Übersetzungstexte!A$184,"")</f>
        <v/>
      </c>
      <c r="AK116" s="206" t="str">
        <f t="shared" si="33"/>
        <v/>
      </c>
      <c r="AL116" s="118"/>
    </row>
    <row r="117" spans="1:38" s="207" customFormat="1" ht="16.899999999999999" customHeight="1">
      <c r="A117" s="415"/>
      <c r="B117" s="416"/>
      <c r="C117" s="416"/>
      <c r="D117" s="277"/>
      <c r="E117" s="175"/>
      <c r="F117" s="176"/>
      <c r="G117" s="382"/>
      <c r="H117" s="75"/>
      <c r="I117" s="274"/>
      <c r="J117" s="75"/>
      <c r="K117" s="275"/>
      <c r="L117" s="175" t="str">
        <f t="shared" si="34"/>
        <v/>
      </c>
      <c r="M117" s="176"/>
      <c r="N117" s="203"/>
      <c r="O117" s="176"/>
      <c r="P117" s="203"/>
      <c r="Q117" s="176"/>
      <c r="R117" s="75"/>
      <c r="S117" s="275"/>
      <c r="T117" s="383"/>
      <c r="U117" s="278"/>
      <c r="V117" s="279"/>
      <c r="W117" s="198"/>
      <c r="X117" s="204">
        <f t="shared" si="24"/>
        <v>0</v>
      </c>
      <c r="Y117" s="204">
        <f>IF('1042Ei Calcolo'!D121="",0,1)</f>
        <v>0</v>
      </c>
      <c r="Z117" s="45" t="e">
        <f t="shared" si="25"/>
        <v>#VALUE!</v>
      </c>
      <c r="AA117" s="45">
        <f t="shared" si="26"/>
        <v>0</v>
      </c>
      <c r="AB117" s="56" t="str">
        <f t="shared" si="27"/>
        <v/>
      </c>
      <c r="AC117" s="45" t="str">
        <f t="shared" si="28"/>
        <v/>
      </c>
      <c r="AD117" s="45" t="str">
        <f t="shared" si="29"/>
        <v/>
      </c>
      <c r="AE117" s="45" t="str">
        <f t="shared" si="30"/>
        <v/>
      </c>
      <c r="AF117" s="45" t="str">
        <f t="shared" si="31"/>
        <v/>
      </c>
      <c r="AG117" s="205" t="str">
        <f t="shared" si="35"/>
        <v/>
      </c>
      <c r="AH117" s="206" t="str">
        <f t="shared" si="32"/>
        <v/>
      </c>
      <c r="AI117" s="205" t="str">
        <f t="shared" si="36"/>
        <v/>
      </c>
      <c r="AJ117" s="205" t="str">
        <f>IF(AG117&lt;AH117,Übersetzungstexte!A$184,"")</f>
        <v/>
      </c>
      <c r="AK117" s="206" t="str">
        <f t="shared" si="33"/>
        <v/>
      </c>
      <c r="AL117" s="118"/>
    </row>
    <row r="118" spans="1:38" s="207" customFormat="1" ht="16.899999999999999" customHeight="1">
      <c r="A118" s="415"/>
      <c r="B118" s="416"/>
      <c r="C118" s="416"/>
      <c r="D118" s="277"/>
      <c r="E118" s="175"/>
      <c r="F118" s="176"/>
      <c r="G118" s="382"/>
      <c r="H118" s="75"/>
      <c r="I118" s="274"/>
      <c r="J118" s="75"/>
      <c r="K118" s="275"/>
      <c r="L118" s="175" t="str">
        <f t="shared" si="34"/>
        <v/>
      </c>
      <c r="M118" s="176"/>
      <c r="N118" s="203"/>
      <c r="O118" s="176"/>
      <c r="P118" s="203"/>
      <c r="Q118" s="176"/>
      <c r="R118" s="75"/>
      <c r="S118" s="275"/>
      <c r="T118" s="383"/>
      <c r="U118" s="278"/>
      <c r="V118" s="279"/>
      <c r="W118" s="198"/>
      <c r="X118" s="204">
        <f t="shared" si="24"/>
        <v>0</v>
      </c>
      <c r="Y118" s="204">
        <f>IF('1042Ei Calcolo'!D122="",0,1)</f>
        <v>0</v>
      </c>
      <c r="Z118" s="45" t="e">
        <f t="shared" si="25"/>
        <v>#VALUE!</v>
      </c>
      <c r="AA118" s="45">
        <f t="shared" si="26"/>
        <v>0</v>
      </c>
      <c r="AB118" s="56" t="str">
        <f t="shared" si="27"/>
        <v/>
      </c>
      <c r="AC118" s="45" t="str">
        <f t="shared" si="28"/>
        <v/>
      </c>
      <c r="AD118" s="45" t="str">
        <f t="shared" si="29"/>
        <v/>
      </c>
      <c r="AE118" s="45" t="str">
        <f t="shared" si="30"/>
        <v/>
      </c>
      <c r="AF118" s="45" t="str">
        <f t="shared" si="31"/>
        <v/>
      </c>
      <c r="AG118" s="205" t="str">
        <f t="shared" si="35"/>
        <v/>
      </c>
      <c r="AH118" s="206" t="str">
        <f t="shared" si="32"/>
        <v/>
      </c>
      <c r="AI118" s="205" t="str">
        <f t="shared" si="36"/>
        <v/>
      </c>
      <c r="AJ118" s="205" t="str">
        <f>IF(AG118&lt;AH118,Übersetzungstexte!A$184,"")</f>
        <v/>
      </c>
      <c r="AK118" s="206" t="str">
        <f t="shared" si="33"/>
        <v/>
      </c>
      <c r="AL118" s="118"/>
    </row>
    <row r="119" spans="1:38" s="207" customFormat="1" ht="16.899999999999999" customHeight="1">
      <c r="A119" s="415"/>
      <c r="B119" s="416"/>
      <c r="C119" s="416"/>
      <c r="D119" s="277"/>
      <c r="E119" s="175"/>
      <c r="F119" s="176"/>
      <c r="G119" s="382"/>
      <c r="H119" s="75"/>
      <c r="I119" s="274"/>
      <c r="J119" s="75"/>
      <c r="K119" s="275"/>
      <c r="L119" s="175" t="str">
        <f t="shared" si="34"/>
        <v/>
      </c>
      <c r="M119" s="176"/>
      <c r="N119" s="203"/>
      <c r="O119" s="176"/>
      <c r="P119" s="203"/>
      <c r="Q119" s="176"/>
      <c r="R119" s="75"/>
      <c r="S119" s="275"/>
      <c r="T119" s="383"/>
      <c r="U119" s="278"/>
      <c r="V119" s="279"/>
      <c r="W119" s="198"/>
      <c r="X119" s="204">
        <f t="shared" si="24"/>
        <v>0</v>
      </c>
      <c r="Y119" s="204">
        <f>IF('1042Ei Calcolo'!D123="",0,1)</f>
        <v>0</v>
      </c>
      <c r="Z119" s="45" t="e">
        <f t="shared" si="25"/>
        <v>#VALUE!</v>
      </c>
      <c r="AA119" s="45">
        <f t="shared" si="26"/>
        <v>0</v>
      </c>
      <c r="AB119" s="56" t="str">
        <f t="shared" si="27"/>
        <v/>
      </c>
      <c r="AC119" s="45" t="str">
        <f t="shared" si="28"/>
        <v/>
      </c>
      <c r="AD119" s="45" t="str">
        <f t="shared" si="29"/>
        <v/>
      </c>
      <c r="AE119" s="45" t="str">
        <f t="shared" si="30"/>
        <v/>
      </c>
      <c r="AF119" s="45" t="str">
        <f t="shared" si="31"/>
        <v/>
      </c>
      <c r="AG119" s="205" t="str">
        <f t="shared" si="35"/>
        <v/>
      </c>
      <c r="AH119" s="206" t="str">
        <f t="shared" si="32"/>
        <v/>
      </c>
      <c r="AI119" s="205" t="str">
        <f t="shared" si="36"/>
        <v/>
      </c>
      <c r="AJ119" s="205" t="str">
        <f>IF(AG119&lt;AH119,Übersetzungstexte!A$184,"")</f>
        <v/>
      </c>
      <c r="AK119" s="206" t="str">
        <f t="shared" si="33"/>
        <v/>
      </c>
      <c r="AL119" s="118"/>
    </row>
    <row r="120" spans="1:38" s="207" customFormat="1" ht="16.899999999999999" customHeight="1">
      <c r="A120" s="415"/>
      <c r="B120" s="416"/>
      <c r="C120" s="416"/>
      <c r="D120" s="277"/>
      <c r="E120" s="175"/>
      <c r="F120" s="176"/>
      <c r="G120" s="382"/>
      <c r="H120" s="75"/>
      <c r="I120" s="274"/>
      <c r="J120" s="75"/>
      <c r="K120" s="275"/>
      <c r="L120" s="175" t="str">
        <f t="shared" si="34"/>
        <v/>
      </c>
      <c r="M120" s="176"/>
      <c r="N120" s="203"/>
      <c r="O120" s="176"/>
      <c r="P120" s="203"/>
      <c r="Q120" s="176"/>
      <c r="R120" s="75"/>
      <c r="S120" s="275"/>
      <c r="T120" s="383"/>
      <c r="U120" s="278"/>
      <c r="V120" s="279"/>
      <c r="W120" s="198"/>
      <c r="X120" s="204">
        <f t="shared" si="24"/>
        <v>0</v>
      </c>
      <c r="Y120" s="204">
        <f>IF('1042Ei Calcolo'!D124="",0,1)</f>
        <v>0</v>
      </c>
      <c r="Z120" s="45" t="e">
        <f t="shared" si="25"/>
        <v>#VALUE!</v>
      </c>
      <c r="AA120" s="45">
        <f t="shared" si="26"/>
        <v>0</v>
      </c>
      <c r="AB120" s="56" t="str">
        <f t="shared" si="27"/>
        <v/>
      </c>
      <c r="AC120" s="45" t="str">
        <f t="shared" si="28"/>
        <v/>
      </c>
      <c r="AD120" s="45" t="str">
        <f t="shared" si="29"/>
        <v/>
      </c>
      <c r="AE120" s="45" t="str">
        <f t="shared" si="30"/>
        <v/>
      </c>
      <c r="AF120" s="45" t="str">
        <f t="shared" si="31"/>
        <v/>
      </c>
      <c r="AG120" s="205" t="str">
        <f t="shared" si="35"/>
        <v/>
      </c>
      <c r="AH120" s="206" t="str">
        <f t="shared" si="32"/>
        <v/>
      </c>
      <c r="AI120" s="205" t="str">
        <f t="shared" si="36"/>
        <v/>
      </c>
      <c r="AJ120" s="205" t="str">
        <f>IF(AG120&lt;AH120,Übersetzungstexte!A$184,"")</f>
        <v/>
      </c>
      <c r="AK120" s="206" t="str">
        <f t="shared" si="33"/>
        <v/>
      </c>
      <c r="AL120" s="118"/>
    </row>
    <row r="121" spans="1:38" s="207" customFormat="1" ht="16.899999999999999" customHeight="1">
      <c r="A121" s="415"/>
      <c r="B121" s="416"/>
      <c r="C121" s="416"/>
      <c r="D121" s="277"/>
      <c r="E121" s="175"/>
      <c r="F121" s="176"/>
      <c r="G121" s="382"/>
      <c r="H121" s="75"/>
      <c r="I121" s="274"/>
      <c r="J121" s="75"/>
      <c r="K121" s="275"/>
      <c r="L121" s="175" t="str">
        <f t="shared" si="34"/>
        <v/>
      </c>
      <c r="M121" s="176"/>
      <c r="N121" s="203"/>
      <c r="O121" s="176"/>
      <c r="P121" s="203"/>
      <c r="Q121" s="176"/>
      <c r="R121" s="75"/>
      <c r="S121" s="275"/>
      <c r="T121" s="383"/>
      <c r="U121" s="278"/>
      <c r="V121" s="279"/>
      <c r="W121" s="198"/>
      <c r="X121" s="204">
        <f t="shared" si="24"/>
        <v>0</v>
      </c>
      <c r="Y121" s="204">
        <f>IF('1042Ei Calcolo'!D125="",0,1)</f>
        <v>0</v>
      </c>
      <c r="Z121" s="45" t="e">
        <f t="shared" si="25"/>
        <v>#VALUE!</v>
      </c>
      <c r="AA121" s="45">
        <f t="shared" si="26"/>
        <v>0</v>
      </c>
      <c r="AB121" s="56" t="str">
        <f t="shared" si="27"/>
        <v/>
      </c>
      <c r="AC121" s="45" t="str">
        <f t="shared" si="28"/>
        <v/>
      </c>
      <c r="AD121" s="45" t="str">
        <f t="shared" si="29"/>
        <v/>
      </c>
      <c r="AE121" s="45" t="str">
        <f t="shared" si="30"/>
        <v/>
      </c>
      <c r="AF121" s="45" t="str">
        <f t="shared" si="31"/>
        <v/>
      </c>
      <c r="AG121" s="205" t="str">
        <f t="shared" si="35"/>
        <v/>
      </c>
      <c r="AH121" s="206" t="str">
        <f t="shared" si="32"/>
        <v/>
      </c>
      <c r="AI121" s="205" t="str">
        <f t="shared" si="36"/>
        <v/>
      </c>
      <c r="AJ121" s="205" t="str">
        <f>IF(AG121&lt;AH121,Übersetzungstexte!A$184,"")</f>
        <v/>
      </c>
      <c r="AK121" s="206" t="str">
        <f t="shared" si="33"/>
        <v/>
      </c>
      <c r="AL121" s="118"/>
    </row>
    <row r="122" spans="1:38" s="207" customFormat="1" ht="16.899999999999999" customHeight="1">
      <c r="A122" s="415"/>
      <c r="B122" s="416"/>
      <c r="C122" s="416"/>
      <c r="D122" s="277"/>
      <c r="E122" s="175"/>
      <c r="F122" s="176"/>
      <c r="G122" s="382"/>
      <c r="H122" s="75"/>
      <c r="I122" s="274"/>
      <c r="J122" s="75"/>
      <c r="K122" s="275"/>
      <c r="L122" s="175" t="str">
        <f t="shared" si="34"/>
        <v/>
      </c>
      <c r="M122" s="176"/>
      <c r="N122" s="203"/>
      <c r="O122" s="176"/>
      <c r="P122" s="203"/>
      <c r="Q122" s="176"/>
      <c r="R122" s="75"/>
      <c r="S122" s="275"/>
      <c r="T122" s="383"/>
      <c r="U122" s="278"/>
      <c r="V122" s="279"/>
      <c r="W122" s="198"/>
      <c r="X122" s="204">
        <f t="shared" si="24"/>
        <v>0</v>
      </c>
      <c r="Y122" s="204">
        <f>IF('1042Ei Calcolo'!D126="",0,1)</f>
        <v>0</v>
      </c>
      <c r="Z122" s="45" t="e">
        <f t="shared" si="25"/>
        <v>#VALUE!</v>
      </c>
      <c r="AA122" s="45">
        <f t="shared" si="26"/>
        <v>0</v>
      </c>
      <c r="AB122" s="56" t="str">
        <f t="shared" si="27"/>
        <v/>
      </c>
      <c r="AC122" s="45" t="str">
        <f t="shared" si="28"/>
        <v/>
      </c>
      <c r="AD122" s="45" t="str">
        <f t="shared" si="29"/>
        <v/>
      </c>
      <c r="AE122" s="45" t="str">
        <f t="shared" si="30"/>
        <v/>
      </c>
      <c r="AF122" s="45" t="str">
        <f t="shared" si="31"/>
        <v/>
      </c>
      <c r="AG122" s="205" t="str">
        <f t="shared" si="35"/>
        <v/>
      </c>
      <c r="AH122" s="206" t="str">
        <f t="shared" si="32"/>
        <v/>
      </c>
      <c r="AI122" s="205" t="str">
        <f t="shared" si="36"/>
        <v/>
      </c>
      <c r="AJ122" s="205" t="str">
        <f>IF(AG122&lt;AH122,Übersetzungstexte!A$184,"")</f>
        <v/>
      </c>
      <c r="AK122" s="206" t="str">
        <f t="shared" si="33"/>
        <v/>
      </c>
      <c r="AL122" s="118"/>
    </row>
    <row r="123" spans="1:38" s="207" customFormat="1" ht="16.899999999999999" customHeight="1">
      <c r="A123" s="415"/>
      <c r="B123" s="416"/>
      <c r="C123" s="416"/>
      <c r="D123" s="277"/>
      <c r="E123" s="175"/>
      <c r="F123" s="176"/>
      <c r="G123" s="382"/>
      <c r="H123" s="75"/>
      <c r="I123" s="274"/>
      <c r="J123" s="75"/>
      <c r="K123" s="275"/>
      <c r="L123" s="175" t="str">
        <f t="shared" si="34"/>
        <v/>
      </c>
      <c r="M123" s="176"/>
      <c r="N123" s="203"/>
      <c r="O123" s="176"/>
      <c r="P123" s="203"/>
      <c r="Q123" s="176"/>
      <c r="R123" s="75"/>
      <c r="S123" s="275"/>
      <c r="T123" s="383"/>
      <c r="U123" s="278"/>
      <c r="V123" s="279"/>
      <c r="W123" s="198"/>
      <c r="X123" s="204">
        <f t="shared" si="24"/>
        <v>0</v>
      </c>
      <c r="Y123" s="204">
        <f>IF('1042Ei Calcolo'!D127="",0,1)</f>
        <v>0</v>
      </c>
      <c r="Z123" s="45" t="e">
        <f t="shared" si="25"/>
        <v>#VALUE!</v>
      </c>
      <c r="AA123" s="45">
        <f t="shared" si="26"/>
        <v>0</v>
      </c>
      <c r="AB123" s="56" t="str">
        <f t="shared" si="27"/>
        <v/>
      </c>
      <c r="AC123" s="45" t="str">
        <f t="shared" si="28"/>
        <v/>
      </c>
      <c r="AD123" s="45" t="str">
        <f t="shared" si="29"/>
        <v/>
      </c>
      <c r="AE123" s="45" t="str">
        <f t="shared" si="30"/>
        <v/>
      </c>
      <c r="AF123" s="45" t="str">
        <f t="shared" si="31"/>
        <v/>
      </c>
      <c r="AG123" s="205" t="str">
        <f t="shared" si="35"/>
        <v/>
      </c>
      <c r="AH123" s="206" t="str">
        <f t="shared" si="32"/>
        <v/>
      </c>
      <c r="AI123" s="205" t="str">
        <f t="shared" si="36"/>
        <v/>
      </c>
      <c r="AJ123" s="205" t="str">
        <f>IF(AG123&lt;AH123,Übersetzungstexte!A$184,"")</f>
        <v/>
      </c>
      <c r="AK123" s="206" t="str">
        <f t="shared" si="33"/>
        <v/>
      </c>
      <c r="AL123" s="118"/>
    </row>
    <row r="124" spans="1:38" s="207" customFormat="1" ht="16.899999999999999" customHeight="1">
      <c r="A124" s="415"/>
      <c r="B124" s="416"/>
      <c r="C124" s="416"/>
      <c r="D124" s="277"/>
      <c r="E124" s="175"/>
      <c r="F124" s="176"/>
      <c r="G124" s="382"/>
      <c r="H124" s="75"/>
      <c r="I124" s="274"/>
      <c r="J124" s="75"/>
      <c r="K124" s="275"/>
      <c r="L124" s="175" t="str">
        <f t="shared" si="34"/>
        <v/>
      </c>
      <c r="M124" s="176"/>
      <c r="N124" s="203"/>
      <c r="O124" s="176"/>
      <c r="P124" s="203"/>
      <c r="Q124" s="176"/>
      <c r="R124" s="75"/>
      <c r="S124" s="275"/>
      <c r="T124" s="383"/>
      <c r="U124" s="278"/>
      <c r="V124" s="279"/>
      <c r="W124" s="198"/>
      <c r="X124" s="204">
        <f t="shared" si="24"/>
        <v>0</v>
      </c>
      <c r="Y124" s="204">
        <f>IF('1042Ei Calcolo'!D128="",0,1)</f>
        <v>0</v>
      </c>
      <c r="Z124" s="45" t="e">
        <f t="shared" si="25"/>
        <v>#VALUE!</v>
      </c>
      <c r="AA124" s="45">
        <f t="shared" si="26"/>
        <v>0</v>
      </c>
      <c r="AB124" s="56" t="str">
        <f t="shared" si="27"/>
        <v/>
      </c>
      <c r="AC124" s="45" t="str">
        <f t="shared" si="28"/>
        <v/>
      </c>
      <c r="AD124" s="45" t="str">
        <f t="shared" si="29"/>
        <v/>
      </c>
      <c r="AE124" s="45" t="str">
        <f t="shared" si="30"/>
        <v/>
      </c>
      <c r="AF124" s="45" t="str">
        <f t="shared" si="31"/>
        <v/>
      </c>
      <c r="AG124" s="205" t="str">
        <f t="shared" si="35"/>
        <v/>
      </c>
      <c r="AH124" s="206" t="str">
        <f t="shared" si="32"/>
        <v/>
      </c>
      <c r="AI124" s="205" t="str">
        <f t="shared" si="36"/>
        <v/>
      </c>
      <c r="AJ124" s="205" t="str">
        <f>IF(AG124&lt;AH124,Übersetzungstexte!A$184,"")</f>
        <v/>
      </c>
      <c r="AK124" s="206" t="str">
        <f t="shared" si="33"/>
        <v/>
      </c>
      <c r="AL124" s="118"/>
    </row>
    <row r="125" spans="1:38" s="207" customFormat="1" ht="16.899999999999999" customHeight="1">
      <c r="A125" s="415"/>
      <c r="B125" s="416"/>
      <c r="C125" s="416"/>
      <c r="D125" s="277"/>
      <c r="E125" s="175"/>
      <c r="F125" s="176"/>
      <c r="G125" s="382"/>
      <c r="H125" s="75"/>
      <c r="I125" s="274"/>
      <c r="J125" s="75"/>
      <c r="K125" s="275"/>
      <c r="L125" s="175" t="str">
        <f t="shared" si="34"/>
        <v/>
      </c>
      <c r="M125" s="176"/>
      <c r="N125" s="203"/>
      <c r="O125" s="176"/>
      <c r="P125" s="203"/>
      <c r="Q125" s="176"/>
      <c r="R125" s="75"/>
      <c r="S125" s="275"/>
      <c r="T125" s="383"/>
      <c r="U125" s="278"/>
      <c r="V125" s="279"/>
      <c r="W125" s="198"/>
      <c r="X125" s="204">
        <f t="shared" si="24"/>
        <v>0</v>
      </c>
      <c r="Y125" s="204">
        <f>IF('1042Ei Calcolo'!D129="",0,1)</f>
        <v>0</v>
      </c>
      <c r="Z125" s="45" t="e">
        <f t="shared" si="25"/>
        <v>#VALUE!</v>
      </c>
      <c r="AA125" s="45">
        <f t="shared" si="26"/>
        <v>0</v>
      </c>
      <c r="AB125" s="56" t="str">
        <f t="shared" si="27"/>
        <v/>
      </c>
      <c r="AC125" s="45" t="str">
        <f t="shared" si="28"/>
        <v/>
      </c>
      <c r="AD125" s="45" t="str">
        <f t="shared" si="29"/>
        <v/>
      </c>
      <c r="AE125" s="45" t="str">
        <f t="shared" si="30"/>
        <v/>
      </c>
      <c r="AF125" s="45" t="str">
        <f t="shared" si="31"/>
        <v/>
      </c>
      <c r="AG125" s="205" t="str">
        <f t="shared" si="35"/>
        <v/>
      </c>
      <c r="AH125" s="206" t="str">
        <f t="shared" si="32"/>
        <v/>
      </c>
      <c r="AI125" s="205" t="str">
        <f t="shared" si="36"/>
        <v/>
      </c>
      <c r="AJ125" s="205" t="str">
        <f>IF(AG125&lt;AH125,Übersetzungstexte!A$184,"")</f>
        <v/>
      </c>
      <c r="AK125" s="206" t="str">
        <f t="shared" si="33"/>
        <v/>
      </c>
      <c r="AL125" s="118"/>
    </row>
    <row r="126" spans="1:38" s="207" customFormat="1" ht="16.899999999999999" customHeight="1">
      <c r="A126" s="415"/>
      <c r="B126" s="416"/>
      <c r="C126" s="416"/>
      <c r="D126" s="277"/>
      <c r="E126" s="175"/>
      <c r="F126" s="176"/>
      <c r="G126" s="382"/>
      <c r="H126" s="75"/>
      <c r="I126" s="274"/>
      <c r="J126" s="75"/>
      <c r="K126" s="275"/>
      <c r="L126" s="175" t="str">
        <f t="shared" si="34"/>
        <v/>
      </c>
      <c r="M126" s="176"/>
      <c r="N126" s="203"/>
      <c r="O126" s="176"/>
      <c r="P126" s="203"/>
      <c r="Q126" s="176"/>
      <c r="R126" s="75"/>
      <c r="S126" s="275"/>
      <c r="T126" s="383"/>
      <c r="U126" s="278"/>
      <c r="V126" s="279"/>
      <c r="W126" s="198"/>
      <c r="X126" s="204">
        <f t="shared" si="24"/>
        <v>0</v>
      </c>
      <c r="Y126" s="204">
        <f>IF('1042Ei Calcolo'!D130="",0,1)</f>
        <v>0</v>
      </c>
      <c r="Z126" s="45" t="e">
        <f t="shared" si="25"/>
        <v>#VALUE!</v>
      </c>
      <c r="AA126" s="45">
        <f t="shared" si="26"/>
        <v>0</v>
      </c>
      <c r="AB126" s="56" t="str">
        <f t="shared" si="27"/>
        <v/>
      </c>
      <c r="AC126" s="45" t="str">
        <f t="shared" si="28"/>
        <v/>
      </c>
      <c r="AD126" s="45" t="str">
        <f t="shared" si="29"/>
        <v/>
      </c>
      <c r="AE126" s="45" t="str">
        <f t="shared" si="30"/>
        <v/>
      </c>
      <c r="AF126" s="45" t="str">
        <f t="shared" si="31"/>
        <v/>
      </c>
      <c r="AG126" s="205" t="str">
        <f t="shared" si="35"/>
        <v/>
      </c>
      <c r="AH126" s="206" t="str">
        <f t="shared" si="32"/>
        <v/>
      </c>
      <c r="AI126" s="205" t="str">
        <f t="shared" si="36"/>
        <v/>
      </c>
      <c r="AJ126" s="205" t="str">
        <f>IF(AG126&lt;AH126,Übersetzungstexte!A$184,"")</f>
        <v/>
      </c>
      <c r="AK126" s="206" t="str">
        <f t="shared" si="33"/>
        <v/>
      </c>
      <c r="AL126" s="118"/>
    </row>
    <row r="127" spans="1:38" s="207" customFormat="1" ht="16.899999999999999" customHeight="1">
      <c r="A127" s="415"/>
      <c r="B127" s="416"/>
      <c r="C127" s="416"/>
      <c r="D127" s="277"/>
      <c r="E127" s="175"/>
      <c r="F127" s="176"/>
      <c r="G127" s="382"/>
      <c r="H127" s="75"/>
      <c r="I127" s="274"/>
      <c r="J127" s="75"/>
      <c r="K127" s="275"/>
      <c r="L127" s="175" t="str">
        <f t="shared" si="34"/>
        <v/>
      </c>
      <c r="M127" s="176"/>
      <c r="N127" s="203"/>
      <c r="O127" s="176"/>
      <c r="P127" s="203"/>
      <c r="Q127" s="176"/>
      <c r="R127" s="75"/>
      <c r="S127" s="275"/>
      <c r="T127" s="383"/>
      <c r="U127" s="278"/>
      <c r="V127" s="279"/>
      <c r="W127" s="198"/>
      <c r="X127" s="204">
        <f t="shared" si="24"/>
        <v>0</v>
      </c>
      <c r="Y127" s="204">
        <f>IF('1042Ei Calcolo'!D131="",0,1)</f>
        <v>0</v>
      </c>
      <c r="Z127" s="45" t="e">
        <f t="shared" si="25"/>
        <v>#VALUE!</v>
      </c>
      <c r="AA127" s="45">
        <f t="shared" si="26"/>
        <v>0</v>
      </c>
      <c r="AB127" s="56" t="str">
        <f t="shared" si="27"/>
        <v/>
      </c>
      <c r="AC127" s="45" t="str">
        <f t="shared" si="28"/>
        <v/>
      </c>
      <c r="AD127" s="45" t="str">
        <f t="shared" si="29"/>
        <v/>
      </c>
      <c r="AE127" s="45" t="str">
        <f t="shared" si="30"/>
        <v/>
      </c>
      <c r="AF127" s="45" t="str">
        <f t="shared" si="31"/>
        <v/>
      </c>
      <c r="AG127" s="205" t="str">
        <f t="shared" si="35"/>
        <v/>
      </c>
      <c r="AH127" s="206" t="str">
        <f t="shared" si="32"/>
        <v/>
      </c>
      <c r="AI127" s="205" t="str">
        <f t="shared" si="36"/>
        <v/>
      </c>
      <c r="AJ127" s="205" t="str">
        <f>IF(AG127&lt;AH127,Übersetzungstexte!A$184,"")</f>
        <v/>
      </c>
      <c r="AK127" s="206" t="str">
        <f t="shared" si="33"/>
        <v/>
      </c>
      <c r="AL127" s="118"/>
    </row>
    <row r="128" spans="1:38" s="207" customFormat="1" ht="16.899999999999999" customHeight="1">
      <c r="A128" s="415"/>
      <c r="B128" s="416"/>
      <c r="C128" s="416"/>
      <c r="D128" s="277"/>
      <c r="E128" s="175"/>
      <c r="F128" s="176"/>
      <c r="G128" s="382"/>
      <c r="H128" s="75"/>
      <c r="I128" s="274"/>
      <c r="J128" s="75"/>
      <c r="K128" s="275"/>
      <c r="L128" s="175" t="str">
        <f t="shared" si="34"/>
        <v/>
      </c>
      <c r="M128" s="176"/>
      <c r="N128" s="203"/>
      <c r="O128" s="176"/>
      <c r="P128" s="203"/>
      <c r="Q128" s="176"/>
      <c r="R128" s="75"/>
      <c r="S128" s="275"/>
      <c r="T128" s="383"/>
      <c r="U128" s="278"/>
      <c r="V128" s="279"/>
      <c r="W128" s="198"/>
      <c r="X128" s="204">
        <f t="shared" si="24"/>
        <v>0</v>
      </c>
      <c r="Y128" s="204">
        <f>IF('1042Ei Calcolo'!D132="",0,1)</f>
        <v>0</v>
      </c>
      <c r="Z128" s="45" t="e">
        <f t="shared" si="25"/>
        <v>#VALUE!</v>
      </c>
      <c r="AA128" s="45">
        <f t="shared" si="26"/>
        <v>0</v>
      </c>
      <c r="AB128" s="56" t="str">
        <f t="shared" si="27"/>
        <v/>
      </c>
      <c r="AC128" s="45" t="str">
        <f t="shared" si="28"/>
        <v/>
      </c>
      <c r="AD128" s="45" t="str">
        <f t="shared" si="29"/>
        <v/>
      </c>
      <c r="AE128" s="45" t="str">
        <f t="shared" si="30"/>
        <v/>
      </c>
      <c r="AF128" s="45" t="str">
        <f t="shared" si="31"/>
        <v/>
      </c>
      <c r="AG128" s="205" t="str">
        <f t="shared" si="35"/>
        <v/>
      </c>
      <c r="AH128" s="206" t="str">
        <f t="shared" si="32"/>
        <v/>
      </c>
      <c r="AI128" s="205" t="str">
        <f t="shared" si="36"/>
        <v/>
      </c>
      <c r="AJ128" s="205" t="str">
        <f>IF(AG128&lt;AH128,Übersetzungstexte!A$184,"")</f>
        <v/>
      </c>
      <c r="AK128" s="206" t="str">
        <f t="shared" si="33"/>
        <v/>
      </c>
      <c r="AL128" s="118"/>
    </row>
    <row r="129" spans="1:38" s="207" customFormat="1" ht="16.899999999999999" customHeight="1">
      <c r="A129" s="415"/>
      <c r="B129" s="416"/>
      <c r="C129" s="416"/>
      <c r="D129" s="277"/>
      <c r="E129" s="175"/>
      <c r="F129" s="176"/>
      <c r="G129" s="382"/>
      <c r="H129" s="75"/>
      <c r="I129" s="274"/>
      <c r="J129" s="75"/>
      <c r="K129" s="275"/>
      <c r="L129" s="175" t="str">
        <f t="shared" si="34"/>
        <v/>
      </c>
      <c r="M129" s="176"/>
      <c r="N129" s="203"/>
      <c r="O129" s="176"/>
      <c r="P129" s="203"/>
      <c r="Q129" s="176"/>
      <c r="R129" s="75"/>
      <c r="S129" s="275"/>
      <c r="T129" s="383"/>
      <c r="U129" s="278"/>
      <c r="V129" s="279"/>
      <c r="W129" s="198"/>
      <c r="X129" s="204">
        <f t="shared" si="24"/>
        <v>0</v>
      </c>
      <c r="Y129" s="204">
        <f>IF('1042Ei Calcolo'!D133="",0,1)</f>
        <v>0</v>
      </c>
      <c r="Z129" s="45" t="e">
        <f t="shared" si="25"/>
        <v>#VALUE!</v>
      </c>
      <c r="AA129" s="45">
        <f t="shared" si="26"/>
        <v>0</v>
      </c>
      <c r="AB129" s="56" t="str">
        <f t="shared" si="27"/>
        <v/>
      </c>
      <c r="AC129" s="45" t="str">
        <f t="shared" si="28"/>
        <v/>
      </c>
      <c r="AD129" s="45" t="str">
        <f t="shared" si="29"/>
        <v/>
      </c>
      <c r="AE129" s="45" t="str">
        <f t="shared" si="30"/>
        <v/>
      </c>
      <c r="AF129" s="45" t="str">
        <f t="shared" si="31"/>
        <v/>
      </c>
      <c r="AG129" s="205" t="str">
        <f t="shared" si="35"/>
        <v/>
      </c>
      <c r="AH129" s="206" t="str">
        <f t="shared" si="32"/>
        <v/>
      </c>
      <c r="AI129" s="205" t="str">
        <f t="shared" si="36"/>
        <v/>
      </c>
      <c r="AJ129" s="205" t="str">
        <f>IF(AG129&lt;AH129,Übersetzungstexte!A$184,"")</f>
        <v/>
      </c>
      <c r="AK129" s="206" t="str">
        <f t="shared" si="33"/>
        <v/>
      </c>
      <c r="AL129" s="118"/>
    </row>
    <row r="130" spans="1:38" s="207" customFormat="1" ht="16.899999999999999" customHeight="1">
      <c r="A130" s="415"/>
      <c r="B130" s="416"/>
      <c r="C130" s="416"/>
      <c r="D130" s="277"/>
      <c r="E130" s="175"/>
      <c r="F130" s="176"/>
      <c r="G130" s="382"/>
      <c r="H130" s="75"/>
      <c r="I130" s="274"/>
      <c r="J130" s="75"/>
      <c r="K130" s="275"/>
      <c r="L130" s="175" t="str">
        <f t="shared" si="34"/>
        <v/>
      </c>
      <c r="M130" s="176"/>
      <c r="N130" s="203"/>
      <c r="O130" s="176"/>
      <c r="P130" s="203"/>
      <c r="Q130" s="176"/>
      <c r="R130" s="75"/>
      <c r="S130" s="275"/>
      <c r="T130" s="383"/>
      <c r="U130" s="278"/>
      <c r="V130" s="279"/>
      <c r="W130" s="198"/>
      <c r="X130" s="204">
        <f t="shared" si="24"/>
        <v>0</v>
      </c>
      <c r="Y130" s="204">
        <f>IF('1042Ei Calcolo'!D134="",0,1)</f>
        <v>0</v>
      </c>
      <c r="Z130" s="45" t="e">
        <f t="shared" si="25"/>
        <v>#VALUE!</v>
      </c>
      <c r="AA130" s="45">
        <f t="shared" si="26"/>
        <v>0</v>
      </c>
      <c r="AB130" s="56" t="str">
        <f t="shared" si="27"/>
        <v/>
      </c>
      <c r="AC130" s="45" t="str">
        <f t="shared" si="28"/>
        <v/>
      </c>
      <c r="AD130" s="45" t="str">
        <f t="shared" si="29"/>
        <v/>
      </c>
      <c r="AE130" s="45" t="str">
        <f t="shared" si="30"/>
        <v/>
      </c>
      <c r="AF130" s="45" t="str">
        <f t="shared" si="31"/>
        <v/>
      </c>
      <c r="AG130" s="205" t="str">
        <f t="shared" si="35"/>
        <v/>
      </c>
      <c r="AH130" s="206" t="str">
        <f t="shared" si="32"/>
        <v/>
      </c>
      <c r="AI130" s="205" t="str">
        <f t="shared" si="36"/>
        <v/>
      </c>
      <c r="AJ130" s="205" t="str">
        <f>IF(AG130&lt;AH130,Übersetzungstexte!A$184,"")</f>
        <v/>
      </c>
      <c r="AK130" s="206" t="str">
        <f t="shared" si="33"/>
        <v/>
      </c>
      <c r="AL130" s="118"/>
    </row>
    <row r="131" spans="1:38" s="207" customFormat="1" ht="16.899999999999999" customHeight="1">
      <c r="A131" s="415"/>
      <c r="B131" s="416"/>
      <c r="C131" s="416"/>
      <c r="D131" s="277"/>
      <c r="E131" s="175"/>
      <c r="F131" s="176"/>
      <c r="G131" s="382"/>
      <c r="H131" s="75"/>
      <c r="I131" s="274"/>
      <c r="J131" s="75"/>
      <c r="K131" s="275"/>
      <c r="L131" s="175" t="str">
        <f t="shared" si="34"/>
        <v/>
      </c>
      <c r="M131" s="176"/>
      <c r="N131" s="203"/>
      <c r="O131" s="176"/>
      <c r="P131" s="203"/>
      <c r="Q131" s="176"/>
      <c r="R131" s="75"/>
      <c r="S131" s="275"/>
      <c r="T131" s="383"/>
      <c r="U131" s="278"/>
      <c r="V131" s="279"/>
      <c r="W131" s="198"/>
      <c r="X131" s="204">
        <f t="shared" si="24"/>
        <v>0</v>
      </c>
      <c r="Y131" s="204">
        <f>IF('1042Ei Calcolo'!D135="",0,1)</f>
        <v>0</v>
      </c>
      <c r="Z131" s="45" t="e">
        <f t="shared" si="25"/>
        <v>#VALUE!</v>
      </c>
      <c r="AA131" s="45">
        <f t="shared" si="26"/>
        <v>0</v>
      </c>
      <c r="AB131" s="56" t="str">
        <f t="shared" si="27"/>
        <v/>
      </c>
      <c r="AC131" s="45" t="str">
        <f t="shared" si="28"/>
        <v/>
      </c>
      <c r="AD131" s="45" t="str">
        <f t="shared" si="29"/>
        <v/>
      </c>
      <c r="AE131" s="45" t="str">
        <f t="shared" si="30"/>
        <v/>
      </c>
      <c r="AF131" s="45" t="str">
        <f t="shared" si="31"/>
        <v/>
      </c>
      <c r="AG131" s="205" t="str">
        <f t="shared" si="35"/>
        <v/>
      </c>
      <c r="AH131" s="206" t="str">
        <f t="shared" si="32"/>
        <v/>
      </c>
      <c r="AI131" s="205" t="str">
        <f t="shared" si="36"/>
        <v/>
      </c>
      <c r="AJ131" s="205" t="str">
        <f>IF(AG131&lt;AH131,Übersetzungstexte!A$184,"")</f>
        <v/>
      </c>
      <c r="AK131" s="206" t="str">
        <f t="shared" si="33"/>
        <v/>
      </c>
      <c r="AL131" s="118"/>
    </row>
    <row r="132" spans="1:38" s="207" customFormat="1" ht="16.899999999999999" customHeight="1">
      <c r="A132" s="415"/>
      <c r="B132" s="416"/>
      <c r="C132" s="416"/>
      <c r="D132" s="277"/>
      <c r="E132" s="175"/>
      <c r="F132" s="176"/>
      <c r="G132" s="382"/>
      <c r="H132" s="75"/>
      <c r="I132" s="274"/>
      <c r="J132" s="75"/>
      <c r="K132" s="275"/>
      <c r="L132" s="175" t="str">
        <f t="shared" si="34"/>
        <v/>
      </c>
      <c r="M132" s="176"/>
      <c r="N132" s="203"/>
      <c r="O132" s="176"/>
      <c r="P132" s="203"/>
      <c r="Q132" s="176"/>
      <c r="R132" s="75"/>
      <c r="S132" s="275"/>
      <c r="T132" s="383"/>
      <c r="U132" s="278"/>
      <c r="V132" s="279"/>
      <c r="W132" s="198"/>
      <c r="X132" s="204">
        <f t="shared" si="24"/>
        <v>0</v>
      </c>
      <c r="Y132" s="204">
        <f>IF('1042Ei Calcolo'!D136="",0,1)</f>
        <v>0</v>
      </c>
      <c r="Z132" s="45" t="e">
        <f t="shared" si="25"/>
        <v>#VALUE!</v>
      </c>
      <c r="AA132" s="45">
        <f t="shared" si="26"/>
        <v>0</v>
      </c>
      <c r="AB132" s="56" t="str">
        <f t="shared" si="27"/>
        <v/>
      </c>
      <c r="AC132" s="45" t="str">
        <f t="shared" si="28"/>
        <v/>
      </c>
      <c r="AD132" s="45" t="str">
        <f t="shared" si="29"/>
        <v/>
      </c>
      <c r="AE132" s="45" t="str">
        <f t="shared" si="30"/>
        <v/>
      </c>
      <c r="AF132" s="45" t="str">
        <f t="shared" si="31"/>
        <v/>
      </c>
      <c r="AG132" s="205" t="str">
        <f t="shared" si="35"/>
        <v/>
      </c>
      <c r="AH132" s="206" t="str">
        <f t="shared" si="32"/>
        <v/>
      </c>
      <c r="AI132" s="205" t="str">
        <f t="shared" si="36"/>
        <v/>
      </c>
      <c r="AJ132" s="205" t="str">
        <f>IF(AG132&lt;AH132,Übersetzungstexte!A$184,"")</f>
        <v/>
      </c>
      <c r="AK132" s="206" t="str">
        <f t="shared" si="33"/>
        <v/>
      </c>
      <c r="AL132" s="118"/>
    </row>
    <row r="133" spans="1:38" s="207" customFormat="1" ht="16.899999999999999" customHeight="1">
      <c r="A133" s="415"/>
      <c r="B133" s="416"/>
      <c r="C133" s="416"/>
      <c r="D133" s="277"/>
      <c r="E133" s="175"/>
      <c r="F133" s="176"/>
      <c r="G133" s="382"/>
      <c r="H133" s="75"/>
      <c r="I133" s="274"/>
      <c r="J133" s="75"/>
      <c r="K133" s="275"/>
      <c r="L133" s="175" t="str">
        <f t="shared" si="34"/>
        <v/>
      </c>
      <c r="M133" s="176"/>
      <c r="N133" s="203"/>
      <c r="O133" s="176"/>
      <c r="P133" s="203"/>
      <c r="Q133" s="176"/>
      <c r="R133" s="75"/>
      <c r="S133" s="275"/>
      <c r="T133" s="383"/>
      <c r="U133" s="278"/>
      <c r="V133" s="279"/>
      <c r="W133" s="198"/>
      <c r="X133" s="204">
        <f t="shared" si="24"/>
        <v>0</v>
      </c>
      <c r="Y133" s="204">
        <f>IF('1042Ei Calcolo'!D137="",0,1)</f>
        <v>0</v>
      </c>
      <c r="Z133" s="45" t="e">
        <f t="shared" si="25"/>
        <v>#VALUE!</v>
      </c>
      <c r="AA133" s="45">
        <f t="shared" si="26"/>
        <v>0</v>
      </c>
      <c r="AB133" s="56" t="str">
        <f t="shared" si="27"/>
        <v/>
      </c>
      <c r="AC133" s="45" t="str">
        <f t="shared" si="28"/>
        <v/>
      </c>
      <c r="AD133" s="45" t="str">
        <f t="shared" si="29"/>
        <v/>
      </c>
      <c r="AE133" s="45" t="str">
        <f t="shared" si="30"/>
        <v/>
      </c>
      <c r="AF133" s="45" t="str">
        <f t="shared" si="31"/>
        <v/>
      </c>
      <c r="AG133" s="205" t="str">
        <f t="shared" si="35"/>
        <v/>
      </c>
      <c r="AH133" s="206" t="str">
        <f t="shared" si="32"/>
        <v/>
      </c>
      <c r="AI133" s="205" t="str">
        <f t="shared" si="36"/>
        <v/>
      </c>
      <c r="AJ133" s="205" t="str">
        <f>IF(AG133&lt;AH133,Übersetzungstexte!A$184,"")</f>
        <v/>
      </c>
      <c r="AK133" s="206" t="str">
        <f t="shared" si="33"/>
        <v/>
      </c>
      <c r="AL133" s="118"/>
    </row>
    <row r="134" spans="1:38" s="207" customFormat="1" ht="16.899999999999999" customHeight="1">
      <c r="A134" s="415"/>
      <c r="B134" s="416"/>
      <c r="C134" s="416"/>
      <c r="D134" s="277"/>
      <c r="E134" s="175"/>
      <c r="F134" s="176"/>
      <c r="G134" s="382"/>
      <c r="H134" s="75"/>
      <c r="I134" s="274"/>
      <c r="J134" s="75"/>
      <c r="K134" s="275"/>
      <c r="L134" s="175" t="str">
        <f t="shared" si="34"/>
        <v/>
      </c>
      <c r="M134" s="176"/>
      <c r="N134" s="203"/>
      <c r="O134" s="176"/>
      <c r="P134" s="203"/>
      <c r="Q134" s="176"/>
      <c r="R134" s="75"/>
      <c r="S134" s="275"/>
      <c r="T134" s="383"/>
      <c r="U134" s="278"/>
      <c r="V134" s="279"/>
      <c r="W134" s="198"/>
      <c r="X134" s="204">
        <f t="shared" si="24"/>
        <v>0</v>
      </c>
      <c r="Y134" s="204">
        <f>IF('1042Ei Calcolo'!D138="",0,1)</f>
        <v>0</v>
      </c>
      <c r="Z134" s="45" t="e">
        <f t="shared" si="25"/>
        <v>#VALUE!</v>
      </c>
      <c r="AA134" s="45">
        <f t="shared" si="26"/>
        <v>0</v>
      </c>
      <c r="AB134" s="56" t="str">
        <f t="shared" si="27"/>
        <v/>
      </c>
      <c r="AC134" s="45" t="str">
        <f t="shared" si="28"/>
        <v/>
      </c>
      <c r="AD134" s="45" t="str">
        <f t="shared" si="29"/>
        <v/>
      </c>
      <c r="AE134" s="45" t="str">
        <f t="shared" si="30"/>
        <v/>
      </c>
      <c r="AF134" s="45" t="str">
        <f t="shared" si="31"/>
        <v/>
      </c>
      <c r="AG134" s="205" t="str">
        <f t="shared" si="35"/>
        <v/>
      </c>
      <c r="AH134" s="206" t="str">
        <f t="shared" si="32"/>
        <v/>
      </c>
      <c r="AI134" s="205" t="str">
        <f t="shared" si="36"/>
        <v/>
      </c>
      <c r="AJ134" s="205" t="str">
        <f>IF(AG134&lt;AH134,Übersetzungstexte!A$184,"")</f>
        <v/>
      </c>
      <c r="AK134" s="206" t="str">
        <f t="shared" si="33"/>
        <v/>
      </c>
      <c r="AL134" s="118"/>
    </row>
    <row r="135" spans="1:38" s="207" customFormat="1" ht="16.899999999999999" customHeight="1">
      <c r="A135" s="415"/>
      <c r="B135" s="416"/>
      <c r="C135" s="416"/>
      <c r="D135" s="277"/>
      <c r="E135" s="175"/>
      <c r="F135" s="176"/>
      <c r="G135" s="382"/>
      <c r="H135" s="75"/>
      <c r="I135" s="274"/>
      <c r="J135" s="75"/>
      <c r="K135" s="275"/>
      <c r="L135" s="175" t="str">
        <f t="shared" si="34"/>
        <v/>
      </c>
      <c r="M135" s="176"/>
      <c r="N135" s="203"/>
      <c r="O135" s="176"/>
      <c r="P135" s="203"/>
      <c r="Q135" s="176"/>
      <c r="R135" s="75"/>
      <c r="S135" s="275"/>
      <c r="T135" s="383"/>
      <c r="U135" s="278"/>
      <c r="V135" s="279"/>
      <c r="W135" s="198"/>
      <c r="X135" s="204">
        <f t="shared" si="24"/>
        <v>0</v>
      </c>
      <c r="Y135" s="204">
        <f>IF('1042Ei Calcolo'!D139="",0,1)</f>
        <v>0</v>
      </c>
      <c r="Z135" s="45" t="e">
        <f t="shared" si="25"/>
        <v>#VALUE!</v>
      </c>
      <c r="AA135" s="45">
        <f t="shared" si="26"/>
        <v>0</v>
      </c>
      <c r="AB135" s="56" t="str">
        <f t="shared" si="27"/>
        <v/>
      </c>
      <c r="AC135" s="45" t="str">
        <f t="shared" si="28"/>
        <v/>
      </c>
      <c r="AD135" s="45" t="str">
        <f t="shared" si="29"/>
        <v/>
      </c>
      <c r="AE135" s="45" t="str">
        <f t="shared" si="30"/>
        <v/>
      </c>
      <c r="AF135" s="45" t="str">
        <f t="shared" si="31"/>
        <v/>
      </c>
      <c r="AG135" s="205" t="str">
        <f t="shared" si="35"/>
        <v/>
      </c>
      <c r="AH135" s="206" t="str">
        <f t="shared" si="32"/>
        <v/>
      </c>
      <c r="AI135" s="205" t="str">
        <f t="shared" si="36"/>
        <v/>
      </c>
      <c r="AJ135" s="205" t="str">
        <f>IF(AG135&lt;AH135,Übersetzungstexte!A$184,"")</f>
        <v/>
      </c>
      <c r="AK135" s="206" t="str">
        <f t="shared" si="33"/>
        <v/>
      </c>
      <c r="AL135" s="118"/>
    </row>
    <row r="136" spans="1:38" s="207" customFormat="1" ht="16.899999999999999" customHeight="1">
      <c r="A136" s="415"/>
      <c r="B136" s="416"/>
      <c r="C136" s="416"/>
      <c r="D136" s="277"/>
      <c r="E136" s="175"/>
      <c r="F136" s="176"/>
      <c r="G136" s="382"/>
      <c r="H136" s="75"/>
      <c r="I136" s="274"/>
      <c r="J136" s="75"/>
      <c r="K136" s="275"/>
      <c r="L136" s="175" t="str">
        <f t="shared" si="34"/>
        <v/>
      </c>
      <c r="M136" s="176"/>
      <c r="N136" s="203"/>
      <c r="O136" s="176"/>
      <c r="P136" s="203"/>
      <c r="Q136" s="176"/>
      <c r="R136" s="75"/>
      <c r="S136" s="275"/>
      <c r="T136" s="383"/>
      <c r="U136" s="278"/>
      <c r="V136" s="279"/>
      <c r="W136" s="198"/>
      <c r="X136" s="204">
        <f t="shared" ref="X136:X189" si="37">IF(X$2-YEAR(D136)&lt;X$3,0,1)</f>
        <v>0</v>
      </c>
      <c r="Y136" s="204">
        <f>IF('1042Ei Calcolo'!D140="",0,1)</f>
        <v>0</v>
      </c>
      <c r="Z136" s="45" t="e">
        <f t="shared" ref="Z136:Z189" si="38">ROUND((J136+I136)/(X$4-(J136+I136))*100,2)</f>
        <v>#VALUE!</v>
      </c>
      <c r="AA136" s="45">
        <f t="shared" ref="AA136:AA189" si="39">ROUND(G136,0)/12</f>
        <v>0</v>
      </c>
      <c r="AB136" s="56" t="str">
        <f t="shared" ref="AB136:AB189" si="40">IF(AND(A136="",B136="",C136=""),"",ROUND((X$4-(J136+I136))*K136/60,1))</f>
        <v/>
      </c>
      <c r="AC136" s="45" t="str">
        <f t="shared" ref="AC136:AC189" si="41">IF(OR(AND(A136="",B136="",C136=""),F136=0,F136=""),"",ROUND((1+Z136/100)*AA136*F136,2))</f>
        <v/>
      </c>
      <c r="AD136" s="45" t="str">
        <f t="shared" ref="AD136:AD189" si="42">IF(OR(AND(A136="",B136="",C136=""),F136=0,F136="",L136=0,L136=""),"",ROUND((1+Z136/100)*(H136/(X$4*K136/5)+AA136*F136),2))</f>
        <v/>
      </c>
      <c r="AE136" s="45" t="str">
        <f t="shared" ref="AE136:AE189" si="43">IF(OR(AND(A136="",B136="",C136=""),E136=0,E136="",AB136=0,AB136=""),"",ROUND((AA136*E136/AB136),2))</f>
        <v/>
      </c>
      <c r="AF136" s="45" t="str">
        <f t="shared" ref="AF136:AF189" si="44">IF(OR(AND(A136="",B136="",C136=""),E136=0,E136="",AB136=0,AB136=""),"",ROUND((H136/(12*AA136*E136)+1)*AA136*E136/AB136,2))</f>
        <v/>
      </c>
      <c r="AG136" s="205" t="str">
        <f t="shared" si="35"/>
        <v/>
      </c>
      <c r="AH136" s="206" t="str">
        <f t="shared" ref="AH136:AH189" si="45">IF(OR(AND(A136="",B136="",C136=""),X$4=""),"",IF(AND(F136&gt;0,H136&gt;0),AD136, IF(F136&gt;0,AC136, IF(AND(E136&gt;0,H136&gt;0),AF136,AE136))))</f>
        <v/>
      </c>
      <c r="AI136" s="205" t="str">
        <f t="shared" si="36"/>
        <v/>
      </c>
      <c r="AJ136" s="205" t="str">
        <f>IF(AG136&lt;AH136,Übersetzungstexte!A$184,"")</f>
        <v/>
      </c>
      <c r="AK136" s="206" t="str">
        <f t="shared" ref="AK136:AK189" si="46">IF(AND(B136="",C136=""),"",CONCATENATE(B136,", ",C136))</f>
        <v/>
      </c>
      <c r="AL136" s="118"/>
    </row>
    <row r="137" spans="1:38" s="207" customFormat="1" ht="16.899999999999999" customHeight="1">
      <c r="A137" s="415"/>
      <c r="B137" s="416"/>
      <c r="C137" s="416"/>
      <c r="D137" s="277"/>
      <c r="E137" s="175"/>
      <c r="F137" s="176"/>
      <c r="G137" s="382"/>
      <c r="H137" s="75"/>
      <c r="I137" s="274"/>
      <c r="J137" s="75"/>
      <c r="K137" s="275"/>
      <c r="L137" s="175" t="str">
        <f t="shared" ref="L137:L189" si="47">IF(A137="","",K137)</f>
        <v/>
      </c>
      <c r="M137" s="176"/>
      <c r="N137" s="203"/>
      <c r="O137" s="176"/>
      <c r="P137" s="203"/>
      <c r="Q137" s="176"/>
      <c r="R137" s="75"/>
      <c r="S137" s="275"/>
      <c r="T137" s="383"/>
      <c r="U137" s="278"/>
      <c r="V137" s="279"/>
      <c r="W137" s="198"/>
      <c r="X137" s="204">
        <f t="shared" si="37"/>
        <v>0</v>
      </c>
      <c r="Y137" s="204">
        <f>IF('1042Ei Calcolo'!D141="",0,1)</f>
        <v>0</v>
      </c>
      <c r="Z137" s="45" t="e">
        <f t="shared" si="38"/>
        <v>#VALUE!</v>
      </c>
      <c r="AA137" s="45">
        <f t="shared" si="39"/>
        <v>0</v>
      </c>
      <c r="AB137" s="56" t="str">
        <f t="shared" si="40"/>
        <v/>
      </c>
      <c r="AC137" s="45" t="str">
        <f t="shared" si="41"/>
        <v/>
      </c>
      <c r="AD137" s="45" t="str">
        <f t="shared" si="42"/>
        <v/>
      </c>
      <c r="AE137" s="45" t="str">
        <f t="shared" si="43"/>
        <v/>
      </c>
      <c r="AF137" s="45" t="str">
        <f t="shared" si="44"/>
        <v/>
      </c>
      <c r="AG137" s="205" t="str">
        <f t="shared" ref="AG137:AG189" si="48">IF(OR(AND(A137="",B137="",C137=""),AB137=0,AB137=""),"",ROUND(AG$4 / AB137,1))</f>
        <v/>
      </c>
      <c r="AH137" s="206" t="str">
        <f t="shared" si="45"/>
        <v/>
      </c>
      <c r="AI137" s="205" t="str">
        <f t="shared" ref="AI137:AI189" si="49">IF(AG137&lt;AH137,AG137,AH137)</f>
        <v/>
      </c>
      <c r="AJ137" s="205" t="str">
        <f>IF(AG137&lt;AH137,Übersetzungstexte!A$184,"")</f>
        <v/>
      </c>
      <c r="AK137" s="206" t="str">
        <f t="shared" si="46"/>
        <v/>
      </c>
      <c r="AL137" s="118"/>
    </row>
    <row r="138" spans="1:38" s="207" customFormat="1" ht="16.899999999999999" customHeight="1">
      <c r="A138" s="415"/>
      <c r="B138" s="416"/>
      <c r="C138" s="416"/>
      <c r="D138" s="277"/>
      <c r="E138" s="175"/>
      <c r="F138" s="176"/>
      <c r="G138" s="382"/>
      <c r="H138" s="75"/>
      <c r="I138" s="274"/>
      <c r="J138" s="75"/>
      <c r="K138" s="275"/>
      <c r="L138" s="175" t="str">
        <f t="shared" si="47"/>
        <v/>
      </c>
      <c r="M138" s="176"/>
      <c r="N138" s="203"/>
      <c r="O138" s="176"/>
      <c r="P138" s="203"/>
      <c r="Q138" s="176"/>
      <c r="R138" s="75"/>
      <c r="S138" s="275"/>
      <c r="T138" s="383"/>
      <c r="U138" s="278"/>
      <c r="V138" s="279"/>
      <c r="W138" s="198"/>
      <c r="X138" s="204">
        <f t="shared" si="37"/>
        <v>0</v>
      </c>
      <c r="Y138" s="204">
        <f>IF('1042Ei Calcolo'!D142="",0,1)</f>
        <v>0</v>
      </c>
      <c r="Z138" s="45" t="e">
        <f t="shared" si="38"/>
        <v>#VALUE!</v>
      </c>
      <c r="AA138" s="45">
        <f t="shared" si="39"/>
        <v>0</v>
      </c>
      <c r="AB138" s="56" t="str">
        <f t="shared" si="40"/>
        <v/>
      </c>
      <c r="AC138" s="45" t="str">
        <f t="shared" si="41"/>
        <v/>
      </c>
      <c r="AD138" s="45" t="str">
        <f t="shared" si="42"/>
        <v/>
      </c>
      <c r="AE138" s="45" t="str">
        <f t="shared" si="43"/>
        <v/>
      </c>
      <c r="AF138" s="45" t="str">
        <f t="shared" si="44"/>
        <v/>
      </c>
      <c r="AG138" s="205" t="str">
        <f t="shared" si="48"/>
        <v/>
      </c>
      <c r="AH138" s="206" t="str">
        <f t="shared" si="45"/>
        <v/>
      </c>
      <c r="AI138" s="205" t="str">
        <f t="shared" si="49"/>
        <v/>
      </c>
      <c r="AJ138" s="205" t="str">
        <f>IF(AG138&lt;AH138,Übersetzungstexte!A$184,"")</f>
        <v/>
      </c>
      <c r="AK138" s="206" t="str">
        <f t="shared" si="46"/>
        <v/>
      </c>
      <c r="AL138" s="118"/>
    </row>
    <row r="139" spans="1:38" s="207" customFormat="1" ht="16.899999999999999" customHeight="1">
      <c r="A139" s="415"/>
      <c r="B139" s="416"/>
      <c r="C139" s="416"/>
      <c r="D139" s="277"/>
      <c r="E139" s="175"/>
      <c r="F139" s="176"/>
      <c r="G139" s="382"/>
      <c r="H139" s="75"/>
      <c r="I139" s="274"/>
      <c r="J139" s="75"/>
      <c r="K139" s="275"/>
      <c r="L139" s="175" t="str">
        <f t="shared" si="47"/>
        <v/>
      </c>
      <c r="M139" s="176"/>
      <c r="N139" s="203"/>
      <c r="O139" s="176"/>
      <c r="P139" s="203"/>
      <c r="Q139" s="176"/>
      <c r="R139" s="75"/>
      <c r="S139" s="275"/>
      <c r="T139" s="383"/>
      <c r="U139" s="278"/>
      <c r="V139" s="279"/>
      <c r="W139" s="198"/>
      <c r="X139" s="204">
        <f t="shared" si="37"/>
        <v>0</v>
      </c>
      <c r="Y139" s="204">
        <f>IF('1042Ei Calcolo'!D143="",0,1)</f>
        <v>0</v>
      </c>
      <c r="Z139" s="45" t="e">
        <f t="shared" si="38"/>
        <v>#VALUE!</v>
      </c>
      <c r="AA139" s="45">
        <f t="shared" si="39"/>
        <v>0</v>
      </c>
      <c r="AB139" s="56" t="str">
        <f t="shared" si="40"/>
        <v/>
      </c>
      <c r="AC139" s="45" t="str">
        <f t="shared" si="41"/>
        <v/>
      </c>
      <c r="AD139" s="45" t="str">
        <f t="shared" si="42"/>
        <v/>
      </c>
      <c r="AE139" s="45" t="str">
        <f t="shared" si="43"/>
        <v/>
      </c>
      <c r="AF139" s="45" t="str">
        <f t="shared" si="44"/>
        <v/>
      </c>
      <c r="AG139" s="205" t="str">
        <f t="shared" si="48"/>
        <v/>
      </c>
      <c r="AH139" s="206" t="str">
        <f t="shared" si="45"/>
        <v/>
      </c>
      <c r="AI139" s="205" t="str">
        <f t="shared" si="49"/>
        <v/>
      </c>
      <c r="AJ139" s="205" t="str">
        <f>IF(AG139&lt;AH139,Übersetzungstexte!A$184,"")</f>
        <v/>
      </c>
      <c r="AK139" s="206" t="str">
        <f t="shared" si="46"/>
        <v/>
      </c>
      <c r="AL139" s="118"/>
    </row>
    <row r="140" spans="1:38" s="207" customFormat="1" ht="16.899999999999999" customHeight="1">
      <c r="A140" s="415"/>
      <c r="B140" s="416"/>
      <c r="C140" s="416"/>
      <c r="D140" s="277"/>
      <c r="E140" s="175"/>
      <c r="F140" s="176"/>
      <c r="G140" s="382"/>
      <c r="H140" s="75"/>
      <c r="I140" s="274"/>
      <c r="J140" s="75"/>
      <c r="K140" s="275"/>
      <c r="L140" s="175" t="str">
        <f t="shared" si="47"/>
        <v/>
      </c>
      <c r="M140" s="176"/>
      <c r="N140" s="203"/>
      <c r="O140" s="176"/>
      <c r="P140" s="203"/>
      <c r="Q140" s="176"/>
      <c r="R140" s="75"/>
      <c r="S140" s="275"/>
      <c r="T140" s="383"/>
      <c r="U140" s="278"/>
      <c r="V140" s="279"/>
      <c r="W140" s="198"/>
      <c r="X140" s="204">
        <f t="shared" si="37"/>
        <v>0</v>
      </c>
      <c r="Y140" s="204">
        <f>IF('1042Ei Calcolo'!D144="",0,1)</f>
        <v>0</v>
      </c>
      <c r="Z140" s="45" t="e">
        <f t="shared" si="38"/>
        <v>#VALUE!</v>
      </c>
      <c r="AA140" s="45">
        <f t="shared" si="39"/>
        <v>0</v>
      </c>
      <c r="AB140" s="56" t="str">
        <f t="shared" si="40"/>
        <v/>
      </c>
      <c r="AC140" s="45" t="str">
        <f t="shared" si="41"/>
        <v/>
      </c>
      <c r="AD140" s="45" t="str">
        <f t="shared" si="42"/>
        <v/>
      </c>
      <c r="AE140" s="45" t="str">
        <f t="shared" si="43"/>
        <v/>
      </c>
      <c r="AF140" s="45" t="str">
        <f t="shared" si="44"/>
        <v/>
      </c>
      <c r="AG140" s="205" t="str">
        <f t="shared" si="48"/>
        <v/>
      </c>
      <c r="AH140" s="206" t="str">
        <f t="shared" si="45"/>
        <v/>
      </c>
      <c r="AI140" s="205" t="str">
        <f t="shared" si="49"/>
        <v/>
      </c>
      <c r="AJ140" s="205" t="str">
        <f>IF(AG140&lt;AH140,Übersetzungstexte!A$184,"")</f>
        <v/>
      </c>
      <c r="AK140" s="206" t="str">
        <f t="shared" si="46"/>
        <v/>
      </c>
      <c r="AL140" s="118"/>
    </row>
    <row r="141" spans="1:38" s="207" customFormat="1" ht="16.899999999999999" customHeight="1">
      <c r="A141" s="415"/>
      <c r="B141" s="416"/>
      <c r="C141" s="416"/>
      <c r="D141" s="277"/>
      <c r="E141" s="175"/>
      <c r="F141" s="176"/>
      <c r="G141" s="382"/>
      <c r="H141" s="75"/>
      <c r="I141" s="274"/>
      <c r="J141" s="75"/>
      <c r="K141" s="275"/>
      <c r="L141" s="175" t="str">
        <f t="shared" si="47"/>
        <v/>
      </c>
      <c r="M141" s="176"/>
      <c r="N141" s="203"/>
      <c r="O141" s="176"/>
      <c r="P141" s="203"/>
      <c r="Q141" s="176"/>
      <c r="R141" s="75"/>
      <c r="S141" s="275"/>
      <c r="T141" s="383"/>
      <c r="U141" s="278"/>
      <c r="V141" s="279"/>
      <c r="W141" s="198"/>
      <c r="X141" s="204">
        <f t="shared" si="37"/>
        <v>0</v>
      </c>
      <c r="Y141" s="204">
        <f>IF('1042Ei Calcolo'!D145="",0,1)</f>
        <v>0</v>
      </c>
      <c r="Z141" s="45" t="e">
        <f t="shared" si="38"/>
        <v>#VALUE!</v>
      </c>
      <c r="AA141" s="45">
        <f t="shared" si="39"/>
        <v>0</v>
      </c>
      <c r="AB141" s="56" t="str">
        <f t="shared" si="40"/>
        <v/>
      </c>
      <c r="AC141" s="45" t="str">
        <f t="shared" si="41"/>
        <v/>
      </c>
      <c r="AD141" s="45" t="str">
        <f t="shared" si="42"/>
        <v/>
      </c>
      <c r="AE141" s="45" t="str">
        <f t="shared" si="43"/>
        <v/>
      </c>
      <c r="AF141" s="45" t="str">
        <f t="shared" si="44"/>
        <v/>
      </c>
      <c r="AG141" s="205" t="str">
        <f t="shared" si="48"/>
        <v/>
      </c>
      <c r="AH141" s="206" t="str">
        <f t="shared" si="45"/>
        <v/>
      </c>
      <c r="AI141" s="205" t="str">
        <f t="shared" si="49"/>
        <v/>
      </c>
      <c r="AJ141" s="205" t="str">
        <f>IF(AG141&lt;AH141,Übersetzungstexte!A$184,"")</f>
        <v/>
      </c>
      <c r="AK141" s="206" t="str">
        <f t="shared" si="46"/>
        <v/>
      </c>
      <c r="AL141" s="118"/>
    </row>
    <row r="142" spans="1:38" s="207" customFormat="1" ht="16.899999999999999" customHeight="1">
      <c r="A142" s="415"/>
      <c r="B142" s="416"/>
      <c r="C142" s="416"/>
      <c r="D142" s="277"/>
      <c r="E142" s="175"/>
      <c r="F142" s="176"/>
      <c r="G142" s="382"/>
      <c r="H142" s="75"/>
      <c r="I142" s="274"/>
      <c r="J142" s="75"/>
      <c r="K142" s="275"/>
      <c r="L142" s="175" t="str">
        <f t="shared" si="47"/>
        <v/>
      </c>
      <c r="M142" s="176"/>
      <c r="N142" s="203"/>
      <c r="O142" s="176"/>
      <c r="P142" s="203"/>
      <c r="Q142" s="176"/>
      <c r="R142" s="75"/>
      <c r="S142" s="275"/>
      <c r="T142" s="383"/>
      <c r="U142" s="278"/>
      <c r="V142" s="279"/>
      <c r="W142" s="198"/>
      <c r="X142" s="204">
        <f t="shared" si="37"/>
        <v>0</v>
      </c>
      <c r="Y142" s="204">
        <f>IF('1042Ei Calcolo'!D146="",0,1)</f>
        <v>0</v>
      </c>
      <c r="Z142" s="45" t="e">
        <f t="shared" si="38"/>
        <v>#VALUE!</v>
      </c>
      <c r="AA142" s="45">
        <f t="shared" si="39"/>
        <v>0</v>
      </c>
      <c r="AB142" s="56" t="str">
        <f t="shared" si="40"/>
        <v/>
      </c>
      <c r="AC142" s="45" t="str">
        <f t="shared" si="41"/>
        <v/>
      </c>
      <c r="AD142" s="45" t="str">
        <f t="shared" si="42"/>
        <v/>
      </c>
      <c r="AE142" s="45" t="str">
        <f t="shared" si="43"/>
        <v/>
      </c>
      <c r="AF142" s="45" t="str">
        <f t="shared" si="44"/>
        <v/>
      </c>
      <c r="AG142" s="205" t="str">
        <f t="shared" si="48"/>
        <v/>
      </c>
      <c r="AH142" s="206" t="str">
        <f t="shared" si="45"/>
        <v/>
      </c>
      <c r="AI142" s="205" t="str">
        <f t="shared" si="49"/>
        <v/>
      </c>
      <c r="AJ142" s="205" t="str">
        <f>IF(AG142&lt;AH142,Übersetzungstexte!A$184,"")</f>
        <v/>
      </c>
      <c r="AK142" s="206" t="str">
        <f t="shared" si="46"/>
        <v/>
      </c>
      <c r="AL142" s="118"/>
    </row>
    <row r="143" spans="1:38" s="207" customFormat="1" ht="16.899999999999999" customHeight="1">
      <c r="A143" s="415"/>
      <c r="B143" s="416"/>
      <c r="C143" s="416"/>
      <c r="D143" s="277"/>
      <c r="E143" s="175"/>
      <c r="F143" s="176"/>
      <c r="G143" s="382"/>
      <c r="H143" s="75"/>
      <c r="I143" s="274"/>
      <c r="J143" s="75"/>
      <c r="K143" s="275"/>
      <c r="L143" s="175" t="str">
        <f t="shared" si="47"/>
        <v/>
      </c>
      <c r="M143" s="176"/>
      <c r="N143" s="203"/>
      <c r="O143" s="176"/>
      <c r="P143" s="203"/>
      <c r="Q143" s="176"/>
      <c r="R143" s="75"/>
      <c r="S143" s="275"/>
      <c r="T143" s="383"/>
      <c r="U143" s="278"/>
      <c r="V143" s="279"/>
      <c r="W143" s="198"/>
      <c r="X143" s="204">
        <f t="shared" si="37"/>
        <v>0</v>
      </c>
      <c r="Y143" s="204">
        <f>IF('1042Ei Calcolo'!D147="",0,1)</f>
        <v>0</v>
      </c>
      <c r="Z143" s="45" t="e">
        <f t="shared" si="38"/>
        <v>#VALUE!</v>
      </c>
      <c r="AA143" s="45">
        <f t="shared" si="39"/>
        <v>0</v>
      </c>
      <c r="AB143" s="56" t="str">
        <f t="shared" si="40"/>
        <v/>
      </c>
      <c r="AC143" s="45" t="str">
        <f t="shared" si="41"/>
        <v/>
      </c>
      <c r="AD143" s="45" t="str">
        <f t="shared" si="42"/>
        <v/>
      </c>
      <c r="AE143" s="45" t="str">
        <f t="shared" si="43"/>
        <v/>
      </c>
      <c r="AF143" s="45" t="str">
        <f t="shared" si="44"/>
        <v/>
      </c>
      <c r="AG143" s="205" t="str">
        <f t="shared" si="48"/>
        <v/>
      </c>
      <c r="AH143" s="206" t="str">
        <f t="shared" si="45"/>
        <v/>
      </c>
      <c r="AI143" s="205" t="str">
        <f t="shared" si="49"/>
        <v/>
      </c>
      <c r="AJ143" s="205" t="str">
        <f>IF(AG143&lt;AH143,Übersetzungstexte!A$184,"")</f>
        <v/>
      </c>
      <c r="AK143" s="206" t="str">
        <f t="shared" si="46"/>
        <v/>
      </c>
      <c r="AL143" s="118"/>
    </row>
    <row r="144" spans="1:38" s="207" customFormat="1" ht="16.899999999999999" customHeight="1">
      <c r="A144" s="415"/>
      <c r="B144" s="416"/>
      <c r="C144" s="416"/>
      <c r="D144" s="277"/>
      <c r="E144" s="175"/>
      <c r="F144" s="176"/>
      <c r="G144" s="382"/>
      <c r="H144" s="75"/>
      <c r="I144" s="274"/>
      <c r="J144" s="75"/>
      <c r="K144" s="275"/>
      <c r="L144" s="175" t="str">
        <f t="shared" si="47"/>
        <v/>
      </c>
      <c r="M144" s="176"/>
      <c r="N144" s="203"/>
      <c r="O144" s="176"/>
      <c r="P144" s="203"/>
      <c r="Q144" s="176"/>
      <c r="R144" s="75"/>
      <c r="S144" s="275"/>
      <c r="T144" s="383"/>
      <c r="U144" s="278"/>
      <c r="V144" s="279"/>
      <c r="W144" s="198"/>
      <c r="X144" s="204">
        <f t="shared" si="37"/>
        <v>0</v>
      </c>
      <c r="Y144" s="204">
        <f>IF('1042Ei Calcolo'!D148="",0,1)</f>
        <v>0</v>
      </c>
      <c r="Z144" s="45" t="e">
        <f t="shared" si="38"/>
        <v>#VALUE!</v>
      </c>
      <c r="AA144" s="45">
        <f t="shared" si="39"/>
        <v>0</v>
      </c>
      <c r="AB144" s="56" t="str">
        <f t="shared" si="40"/>
        <v/>
      </c>
      <c r="AC144" s="45" t="str">
        <f t="shared" si="41"/>
        <v/>
      </c>
      <c r="AD144" s="45" t="str">
        <f t="shared" si="42"/>
        <v/>
      </c>
      <c r="AE144" s="45" t="str">
        <f t="shared" si="43"/>
        <v/>
      </c>
      <c r="AF144" s="45" t="str">
        <f t="shared" si="44"/>
        <v/>
      </c>
      <c r="AG144" s="205" t="str">
        <f t="shared" si="48"/>
        <v/>
      </c>
      <c r="AH144" s="206" t="str">
        <f t="shared" si="45"/>
        <v/>
      </c>
      <c r="AI144" s="205" t="str">
        <f t="shared" si="49"/>
        <v/>
      </c>
      <c r="AJ144" s="205" t="str">
        <f>IF(AG144&lt;AH144,Übersetzungstexte!A$184,"")</f>
        <v/>
      </c>
      <c r="AK144" s="206" t="str">
        <f t="shared" si="46"/>
        <v/>
      </c>
      <c r="AL144" s="118"/>
    </row>
    <row r="145" spans="1:38" s="207" customFormat="1" ht="16.899999999999999" customHeight="1">
      <c r="A145" s="415"/>
      <c r="B145" s="416"/>
      <c r="C145" s="416"/>
      <c r="D145" s="277"/>
      <c r="E145" s="175"/>
      <c r="F145" s="176"/>
      <c r="G145" s="382"/>
      <c r="H145" s="75"/>
      <c r="I145" s="274"/>
      <c r="J145" s="75"/>
      <c r="K145" s="275"/>
      <c r="L145" s="175" t="str">
        <f t="shared" si="47"/>
        <v/>
      </c>
      <c r="M145" s="176"/>
      <c r="N145" s="203"/>
      <c r="O145" s="176"/>
      <c r="P145" s="203"/>
      <c r="Q145" s="176"/>
      <c r="R145" s="75"/>
      <c r="S145" s="275"/>
      <c r="T145" s="383"/>
      <c r="U145" s="278"/>
      <c r="V145" s="279"/>
      <c r="W145" s="198"/>
      <c r="X145" s="204">
        <f t="shared" si="37"/>
        <v>0</v>
      </c>
      <c r="Y145" s="204">
        <f>IF('1042Ei Calcolo'!D149="",0,1)</f>
        <v>0</v>
      </c>
      <c r="Z145" s="45" t="e">
        <f t="shared" si="38"/>
        <v>#VALUE!</v>
      </c>
      <c r="AA145" s="45">
        <f t="shared" si="39"/>
        <v>0</v>
      </c>
      <c r="AB145" s="56" t="str">
        <f t="shared" si="40"/>
        <v/>
      </c>
      <c r="AC145" s="45" t="str">
        <f t="shared" si="41"/>
        <v/>
      </c>
      <c r="AD145" s="45" t="str">
        <f t="shared" si="42"/>
        <v/>
      </c>
      <c r="AE145" s="45" t="str">
        <f t="shared" si="43"/>
        <v/>
      </c>
      <c r="AF145" s="45" t="str">
        <f t="shared" si="44"/>
        <v/>
      </c>
      <c r="AG145" s="205" t="str">
        <f t="shared" si="48"/>
        <v/>
      </c>
      <c r="AH145" s="206" t="str">
        <f t="shared" si="45"/>
        <v/>
      </c>
      <c r="AI145" s="205" t="str">
        <f t="shared" si="49"/>
        <v/>
      </c>
      <c r="AJ145" s="205" t="str">
        <f>IF(AG145&lt;AH145,Übersetzungstexte!A$184,"")</f>
        <v/>
      </c>
      <c r="AK145" s="206" t="str">
        <f t="shared" si="46"/>
        <v/>
      </c>
      <c r="AL145" s="118"/>
    </row>
    <row r="146" spans="1:38" s="207" customFormat="1" ht="16.899999999999999" customHeight="1">
      <c r="A146" s="415"/>
      <c r="B146" s="416"/>
      <c r="C146" s="416"/>
      <c r="D146" s="277"/>
      <c r="E146" s="175"/>
      <c r="F146" s="176"/>
      <c r="G146" s="382"/>
      <c r="H146" s="75"/>
      <c r="I146" s="274"/>
      <c r="J146" s="75"/>
      <c r="K146" s="275"/>
      <c r="L146" s="175" t="str">
        <f t="shared" si="47"/>
        <v/>
      </c>
      <c r="M146" s="176"/>
      <c r="N146" s="203"/>
      <c r="O146" s="176"/>
      <c r="P146" s="203"/>
      <c r="Q146" s="176"/>
      <c r="R146" s="75"/>
      <c r="S146" s="275"/>
      <c r="T146" s="383"/>
      <c r="U146" s="278"/>
      <c r="V146" s="279"/>
      <c r="W146" s="198"/>
      <c r="X146" s="204">
        <f t="shared" si="37"/>
        <v>0</v>
      </c>
      <c r="Y146" s="204">
        <f>IF('1042Ei Calcolo'!D150="",0,1)</f>
        <v>0</v>
      </c>
      <c r="Z146" s="45" t="e">
        <f t="shared" si="38"/>
        <v>#VALUE!</v>
      </c>
      <c r="AA146" s="45">
        <f t="shared" si="39"/>
        <v>0</v>
      </c>
      <c r="AB146" s="56" t="str">
        <f t="shared" si="40"/>
        <v/>
      </c>
      <c r="AC146" s="45" t="str">
        <f t="shared" si="41"/>
        <v/>
      </c>
      <c r="AD146" s="45" t="str">
        <f t="shared" si="42"/>
        <v/>
      </c>
      <c r="AE146" s="45" t="str">
        <f t="shared" si="43"/>
        <v/>
      </c>
      <c r="AF146" s="45" t="str">
        <f t="shared" si="44"/>
        <v/>
      </c>
      <c r="AG146" s="205" t="str">
        <f t="shared" si="48"/>
        <v/>
      </c>
      <c r="AH146" s="206" t="str">
        <f t="shared" si="45"/>
        <v/>
      </c>
      <c r="AI146" s="205" t="str">
        <f t="shared" si="49"/>
        <v/>
      </c>
      <c r="AJ146" s="205" t="str">
        <f>IF(AG146&lt;AH146,Übersetzungstexte!A$184,"")</f>
        <v/>
      </c>
      <c r="AK146" s="206" t="str">
        <f t="shared" si="46"/>
        <v/>
      </c>
      <c r="AL146" s="118"/>
    </row>
    <row r="147" spans="1:38" s="207" customFormat="1" ht="16.899999999999999" customHeight="1">
      <c r="A147" s="415"/>
      <c r="B147" s="416"/>
      <c r="C147" s="416"/>
      <c r="D147" s="277"/>
      <c r="E147" s="175"/>
      <c r="F147" s="176"/>
      <c r="G147" s="382"/>
      <c r="H147" s="75"/>
      <c r="I147" s="274"/>
      <c r="J147" s="75"/>
      <c r="K147" s="275"/>
      <c r="L147" s="175" t="str">
        <f t="shared" si="47"/>
        <v/>
      </c>
      <c r="M147" s="176"/>
      <c r="N147" s="203"/>
      <c r="O147" s="176"/>
      <c r="P147" s="203"/>
      <c r="Q147" s="176"/>
      <c r="R147" s="75"/>
      <c r="S147" s="275"/>
      <c r="T147" s="383"/>
      <c r="U147" s="278"/>
      <c r="V147" s="279"/>
      <c r="W147" s="198"/>
      <c r="X147" s="204">
        <f t="shared" si="37"/>
        <v>0</v>
      </c>
      <c r="Y147" s="204">
        <f>IF('1042Ei Calcolo'!D151="",0,1)</f>
        <v>0</v>
      </c>
      <c r="Z147" s="45" t="e">
        <f t="shared" si="38"/>
        <v>#VALUE!</v>
      </c>
      <c r="AA147" s="45">
        <f t="shared" si="39"/>
        <v>0</v>
      </c>
      <c r="AB147" s="56" t="str">
        <f t="shared" si="40"/>
        <v/>
      </c>
      <c r="AC147" s="45" t="str">
        <f t="shared" si="41"/>
        <v/>
      </c>
      <c r="AD147" s="45" t="str">
        <f t="shared" si="42"/>
        <v/>
      </c>
      <c r="AE147" s="45" t="str">
        <f t="shared" si="43"/>
        <v/>
      </c>
      <c r="AF147" s="45" t="str">
        <f t="shared" si="44"/>
        <v/>
      </c>
      <c r="AG147" s="205" t="str">
        <f t="shared" si="48"/>
        <v/>
      </c>
      <c r="AH147" s="206" t="str">
        <f t="shared" si="45"/>
        <v/>
      </c>
      <c r="AI147" s="205" t="str">
        <f t="shared" si="49"/>
        <v/>
      </c>
      <c r="AJ147" s="205" t="str">
        <f>IF(AG147&lt;AH147,Übersetzungstexte!A$184,"")</f>
        <v/>
      </c>
      <c r="AK147" s="206" t="str">
        <f t="shared" si="46"/>
        <v/>
      </c>
      <c r="AL147" s="118"/>
    </row>
    <row r="148" spans="1:38" s="207" customFormat="1" ht="16.899999999999999" customHeight="1">
      <c r="A148" s="415"/>
      <c r="B148" s="416"/>
      <c r="C148" s="416"/>
      <c r="D148" s="277"/>
      <c r="E148" s="175"/>
      <c r="F148" s="176"/>
      <c r="G148" s="382"/>
      <c r="H148" s="75"/>
      <c r="I148" s="274"/>
      <c r="J148" s="75"/>
      <c r="K148" s="275"/>
      <c r="L148" s="175" t="str">
        <f t="shared" si="47"/>
        <v/>
      </c>
      <c r="M148" s="176"/>
      <c r="N148" s="203"/>
      <c r="O148" s="176"/>
      <c r="P148" s="203"/>
      <c r="Q148" s="176"/>
      <c r="R148" s="75"/>
      <c r="S148" s="275"/>
      <c r="T148" s="383"/>
      <c r="U148" s="278"/>
      <c r="V148" s="279"/>
      <c r="W148" s="198"/>
      <c r="X148" s="204">
        <f t="shared" si="37"/>
        <v>0</v>
      </c>
      <c r="Y148" s="204">
        <f>IF('1042Ei Calcolo'!D152="",0,1)</f>
        <v>0</v>
      </c>
      <c r="Z148" s="45" t="e">
        <f t="shared" si="38"/>
        <v>#VALUE!</v>
      </c>
      <c r="AA148" s="45">
        <f t="shared" si="39"/>
        <v>0</v>
      </c>
      <c r="AB148" s="56" t="str">
        <f t="shared" si="40"/>
        <v/>
      </c>
      <c r="AC148" s="45" t="str">
        <f t="shared" si="41"/>
        <v/>
      </c>
      <c r="AD148" s="45" t="str">
        <f t="shared" si="42"/>
        <v/>
      </c>
      <c r="AE148" s="45" t="str">
        <f t="shared" si="43"/>
        <v/>
      </c>
      <c r="AF148" s="45" t="str">
        <f t="shared" si="44"/>
        <v/>
      </c>
      <c r="AG148" s="205" t="str">
        <f t="shared" si="48"/>
        <v/>
      </c>
      <c r="AH148" s="206" t="str">
        <f t="shared" si="45"/>
        <v/>
      </c>
      <c r="AI148" s="205" t="str">
        <f t="shared" si="49"/>
        <v/>
      </c>
      <c r="AJ148" s="205" t="str">
        <f>IF(AG148&lt;AH148,Übersetzungstexte!A$184,"")</f>
        <v/>
      </c>
      <c r="AK148" s="206" t="str">
        <f t="shared" si="46"/>
        <v/>
      </c>
      <c r="AL148" s="118"/>
    </row>
    <row r="149" spans="1:38" s="207" customFormat="1" ht="16.899999999999999" customHeight="1">
      <c r="A149" s="415"/>
      <c r="B149" s="416"/>
      <c r="C149" s="416"/>
      <c r="D149" s="277"/>
      <c r="E149" s="175"/>
      <c r="F149" s="176"/>
      <c r="G149" s="382"/>
      <c r="H149" s="75"/>
      <c r="I149" s="274"/>
      <c r="J149" s="75"/>
      <c r="K149" s="275"/>
      <c r="L149" s="175" t="str">
        <f t="shared" si="47"/>
        <v/>
      </c>
      <c r="M149" s="176"/>
      <c r="N149" s="203"/>
      <c r="O149" s="176"/>
      <c r="P149" s="203"/>
      <c r="Q149" s="176"/>
      <c r="R149" s="75"/>
      <c r="S149" s="275"/>
      <c r="T149" s="383"/>
      <c r="U149" s="278"/>
      <c r="V149" s="279"/>
      <c r="W149" s="198"/>
      <c r="X149" s="204">
        <f t="shared" si="37"/>
        <v>0</v>
      </c>
      <c r="Y149" s="204">
        <f>IF('1042Ei Calcolo'!D153="",0,1)</f>
        <v>0</v>
      </c>
      <c r="Z149" s="45" t="e">
        <f t="shared" si="38"/>
        <v>#VALUE!</v>
      </c>
      <c r="AA149" s="45">
        <f t="shared" si="39"/>
        <v>0</v>
      </c>
      <c r="AB149" s="56" t="str">
        <f t="shared" si="40"/>
        <v/>
      </c>
      <c r="AC149" s="45" t="str">
        <f t="shared" si="41"/>
        <v/>
      </c>
      <c r="AD149" s="45" t="str">
        <f t="shared" si="42"/>
        <v/>
      </c>
      <c r="AE149" s="45" t="str">
        <f t="shared" si="43"/>
        <v/>
      </c>
      <c r="AF149" s="45" t="str">
        <f t="shared" si="44"/>
        <v/>
      </c>
      <c r="AG149" s="205" t="str">
        <f t="shared" si="48"/>
        <v/>
      </c>
      <c r="AH149" s="206" t="str">
        <f t="shared" si="45"/>
        <v/>
      </c>
      <c r="AI149" s="205" t="str">
        <f t="shared" si="49"/>
        <v/>
      </c>
      <c r="AJ149" s="205" t="str">
        <f>IF(AG149&lt;AH149,Übersetzungstexte!A$184,"")</f>
        <v/>
      </c>
      <c r="AK149" s="206" t="str">
        <f t="shared" si="46"/>
        <v/>
      </c>
      <c r="AL149" s="118"/>
    </row>
    <row r="150" spans="1:38" s="207" customFormat="1" ht="16.899999999999999" customHeight="1">
      <c r="A150" s="415"/>
      <c r="B150" s="416"/>
      <c r="C150" s="416"/>
      <c r="D150" s="277"/>
      <c r="E150" s="175"/>
      <c r="F150" s="176"/>
      <c r="G150" s="382"/>
      <c r="H150" s="75"/>
      <c r="I150" s="274"/>
      <c r="J150" s="75"/>
      <c r="K150" s="275"/>
      <c r="L150" s="175" t="str">
        <f t="shared" si="47"/>
        <v/>
      </c>
      <c r="M150" s="176"/>
      <c r="N150" s="203"/>
      <c r="O150" s="176"/>
      <c r="P150" s="203"/>
      <c r="Q150" s="176"/>
      <c r="R150" s="75"/>
      <c r="S150" s="275"/>
      <c r="T150" s="383"/>
      <c r="U150" s="278"/>
      <c r="V150" s="279"/>
      <c r="W150" s="198"/>
      <c r="X150" s="204">
        <f t="shared" si="37"/>
        <v>0</v>
      </c>
      <c r="Y150" s="204">
        <f>IF('1042Ei Calcolo'!D154="",0,1)</f>
        <v>0</v>
      </c>
      <c r="Z150" s="45" t="e">
        <f t="shared" si="38"/>
        <v>#VALUE!</v>
      </c>
      <c r="AA150" s="45">
        <f t="shared" si="39"/>
        <v>0</v>
      </c>
      <c r="AB150" s="56" t="str">
        <f t="shared" si="40"/>
        <v/>
      </c>
      <c r="AC150" s="45" t="str">
        <f t="shared" si="41"/>
        <v/>
      </c>
      <c r="AD150" s="45" t="str">
        <f t="shared" si="42"/>
        <v/>
      </c>
      <c r="AE150" s="45" t="str">
        <f t="shared" si="43"/>
        <v/>
      </c>
      <c r="AF150" s="45" t="str">
        <f t="shared" si="44"/>
        <v/>
      </c>
      <c r="AG150" s="205" t="str">
        <f t="shared" si="48"/>
        <v/>
      </c>
      <c r="AH150" s="206" t="str">
        <f t="shared" si="45"/>
        <v/>
      </c>
      <c r="AI150" s="205" t="str">
        <f t="shared" si="49"/>
        <v/>
      </c>
      <c r="AJ150" s="205" t="str">
        <f>IF(AG150&lt;AH150,Übersetzungstexte!A$184,"")</f>
        <v/>
      </c>
      <c r="AK150" s="206" t="str">
        <f t="shared" si="46"/>
        <v/>
      </c>
      <c r="AL150" s="118"/>
    </row>
    <row r="151" spans="1:38" s="207" customFormat="1" ht="16.899999999999999" customHeight="1">
      <c r="A151" s="415"/>
      <c r="B151" s="416"/>
      <c r="C151" s="416"/>
      <c r="D151" s="277"/>
      <c r="E151" s="175"/>
      <c r="F151" s="176"/>
      <c r="G151" s="382"/>
      <c r="H151" s="75"/>
      <c r="I151" s="274"/>
      <c r="J151" s="75"/>
      <c r="K151" s="275"/>
      <c r="L151" s="175" t="str">
        <f t="shared" si="47"/>
        <v/>
      </c>
      <c r="M151" s="176"/>
      <c r="N151" s="203"/>
      <c r="O151" s="176"/>
      <c r="P151" s="203"/>
      <c r="Q151" s="176"/>
      <c r="R151" s="75"/>
      <c r="S151" s="275"/>
      <c r="T151" s="383"/>
      <c r="U151" s="278"/>
      <c r="V151" s="279"/>
      <c r="W151" s="198"/>
      <c r="X151" s="204">
        <f t="shared" si="37"/>
        <v>0</v>
      </c>
      <c r="Y151" s="204">
        <f>IF('1042Ei Calcolo'!D155="",0,1)</f>
        <v>0</v>
      </c>
      <c r="Z151" s="45" t="e">
        <f t="shared" si="38"/>
        <v>#VALUE!</v>
      </c>
      <c r="AA151" s="45">
        <f t="shared" si="39"/>
        <v>0</v>
      </c>
      <c r="AB151" s="56" t="str">
        <f t="shared" si="40"/>
        <v/>
      </c>
      <c r="AC151" s="45" t="str">
        <f t="shared" si="41"/>
        <v/>
      </c>
      <c r="AD151" s="45" t="str">
        <f t="shared" si="42"/>
        <v/>
      </c>
      <c r="AE151" s="45" t="str">
        <f t="shared" si="43"/>
        <v/>
      </c>
      <c r="AF151" s="45" t="str">
        <f t="shared" si="44"/>
        <v/>
      </c>
      <c r="AG151" s="205" t="str">
        <f t="shared" si="48"/>
        <v/>
      </c>
      <c r="AH151" s="206" t="str">
        <f t="shared" si="45"/>
        <v/>
      </c>
      <c r="AI151" s="205" t="str">
        <f t="shared" si="49"/>
        <v/>
      </c>
      <c r="AJ151" s="205" t="str">
        <f>IF(AG151&lt;AH151,Übersetzungstexte!A$184,"")</f>
        <v/>
      </c>
      <c r="AK151" s="206" t="str">
        <f t="shared" si="46"/>
        <v/>
      </c>
      <c r="AL151" s="118"/>
    </row>
    <row r="152" spans="1:38" s="207" customFormat="1" ht="16.899999999999999" customHeight="1">
      <c r="A152" s="415"/>
      <c r="B152" s="416"/>
      <c r="C152" s="416"/>
      <c r="D152" s="277"/>
      <c r="E152" s="175"/>
      <c r="F152" s="176"/>
      <c r="G152" s="382"/>
      <c r="H152" s="75"/>
      <c r="I152" s="274"/>
      <c r="J152" s="75"/>
      <c r="K152" s="275"/>
      <c r="L152" s="175" t="str">
        <f t="shared" si="47"/>
        <v/>
      </c>
      <c r="M152" s="176"/>
      <c r="N152" s="203"/>
      <c r="O152" s="176"/>
      <c r="P152" s="203"/>
      <c r="Q152" s="176"/>
      <c r="R152" s="75"/>
      <c r="S152" s="275"/>
      <c r="T152" s="383"/>
      <c r="U152" s="278"/>
      <c r="V152" s="279"/>
      <c r="W152" s="198"/>
      <c r="X152" s="204">
        <f t="shared" si="37"/>
        <v>0</v>
      </c>
      <c r="Y152" s="204">
        <f>IF('1042Ei Calcolo'!D156="",0,1)</f>
        <v>0</v>
      </c>
      <c r="Z152" s="45" t="e">
        <f t="shared" si="38"/>
        <v>#VALUE!</v>
      </c>
      <c r="AA152" s="45">
        <f t="shared" si="39"/>
        <v>0</v>
      </c>
      <c r="AB152" s="56" t="str">
        <f t="shared" si="40"/>
        <v/>
      </c>
      <c r="AC152" s="45" t="str">
        <f t="shared" si="41"/>
        <v/>
      </c>
      <c r="AD152" s="45" t="str">
        <f t="shared" si="42"/>
        <v/>
      </c>
      <c r="AE152" s="45" t="str">
        <f t="shared" si="43"/>
        <v/>
      </c>
      <c r="AF152" s="45" t="str">
        <f t="shared" si="44"/>
        <v/>
      </c>
      <c r="AG152" s="205" t="str">
        <f t="shared" si="48"/>
        <v/>
      </c>
      <c r="AH152" s="206" t="str">
        <f t="shared" si="45"/>
        <v/>
      </c>
      <c r="AI152" s="205" t="str">
        <f t="shared" si="49"/>
        <v/>
      </c>
      <c r="AJ152" s="205" t="str">
        <f>IF(AG152&lt;AH152,Übersetzungstexte!A$184,"")</f>
        <v/>
      </c>
      <c r="AK152" s="206" t="str">
        <f t="shared" si="46"/>
        <v/>
      </c>
      <c r="AL152" s="118"/>
    </row>
    <row r="153" spans="1:38" s="207" customFormat="1" ht="16.899999999999999" customHeight="1">
      <c r="A153" s="415"/>
      <c r="B153" s="416"/>
      <c r="C153" s="416"/>
      <c r="D153" s="277"/>
      <c r="E153" s="175"/>
      <c r="F153" s="176"/>
      <c r="G153" s="382"/>
      <c r="H153" s="75"/>
      <c r="I153" s="274"/>
      <c r="J153" s="75"/>
      <c r="K153" s="275"/>
      <c r="L153" s="175" t="str">
        <f t="shared" si="47"/>
        <v/>
      </c>
      <c r="M153" s="176"/>
      <c r="N153" s="203"/>
      <c r="O153" s="176"/>
      <c r="P153" s="203"/>
      <c r="Q153" s="176"/>
      <c r="R153" s="75"/>
      <c r="S153" s="275"/>
      <c r="T153" s="383"/>
      <c r="U153" s="278"/>
      <c r="V153" s="279"/>
      <c r="W153" s="198"/>
      <c r="X153" s="204">
        <f t="shared" si="37"/>
        <v>0</v>
      </c>
      <c r="Y153" s="204">
        <f>IF('1042Ei Calcolo'!D157="",0,1)</f>
        <v>0</v>
      </c>
      <c r="Z153" s="45" t="e">
        <f t="shared" si="38"/>
        <v>#VALUE!</v>
      </c>
      <c r="AA153" s="45">
        <f t="shared" si="39"/>
        <v>0</v>
      </c>
      <c r="AB153" s="56" t="str">
        <f t="shared" si="40"/>
        <v/>
      </c>
      <c r="AC153" s="45" t="str">
        <f t="shared" si="41"/>
        <v/>
      </c>
      <c r="AD153" s="45" t="str">
        <f t="shared" si="42"/>
        <v/>
      </c>
      <c r="AE153" s="45" t="str">
        <f t="shared" si="43"/>
        <v/>
      </c>
      <c r="AF153" s="45" t="str">
        <f t="shared" si="44"/>
        <v/>
      </c>
      <c r="AG153" s="205" t="str">
        <f t="shared" si="48"/>
        <v/>
      </c>
      <c r="AH153" s="206" t="str">
        <f t="shared" si="45"/>
        <v/>
      </c>
      <c r="AI153" s="205" t="str">
        <f t="shared" si="49"/>
        <v/>
      </c>
      <c r="AJ153" s="205" t="str">
        <f>IF(AG153&lt;AH153,Übersetzungstexte!A$184,"")</f>
        <v/>
      </c>
      <c r="AK153" s="206" t="str">
        <f t="shared" si="46"/>
        <v/>
      </c>
      <c r="AL153" s="118"/>
    </row>
    <row r="154" spans="1:38" s="207" customFormat="1" ht="16.899999999999999" customHeight="1">
      <c r="A154" s="415"/>
      <c r="B154" s="416"/>
      <c r="C154" s="416"/>
      <c r="D154" s="277"/>
      <c r="E154" s="175"/>
      <c r="F154" s="176"/>
      <c r="G154" s="382"/>
      <c r="H154" s="75"/>
      <c r="I154" s="274"/>
      <c r="J154" s="75"/>
      <c r="K154" s="275"/>
      <c r="L154" s="175" t="str">
        <f t="shared" si="47"/>
        <v/>
      </c>
      <c r="M154" s="176"/>
      <c r="N154" s="203"/>
      <c r="O154" s="176"/>
      <c r="P154" s="203"/>
      <c r="Q154" s="176"/>
      <c r="R154" s="75"/>
      <c r="S154" s="275"/>
      <c r="T154" s="383"/>
      <c r="U154" s="278"/>
      <c r="V154" s="279"/>
      <c r="W154" s="198"/>
      <c r="X154" s="204">
        <f t="shared" si="37"/>
        <v>0</v>
      </c>
      <c r="Y154" s="204">
        <f>IF('1042Ei Calcolo'!D158="",0,1)</f>
        <v>0</v>
      </c>
      <c r="Z154" s="45" t="e">
        <f t="shared" si="38"/>
        <v>#VALUE!</v>
      </c>
      <c r="AA154" s="45">
        <f t="shared" si="39"/>
        <v>0</v>
      </c>
      <c r="AB154" s="56" t="str">
        <f t="shared" si="40"/>
        <v/>
      </c>
      <c r="AC154" s="45" t="str">
        <f t="shared" si="41"/>
        <v/>
      </c>
      <c r="AD154" s="45" t="str">
        <f t="shared" si="42"/>
        <v/>
      </c>
      <c r="AE154" s="45" t="str">
        <f t="shared" si="43"/>
        <v/>
      </c>
      <c r="AF154" s="45" t="str">
        <f t="shared" si="44"/>
        <v/>
      </c>
      <c r="AG154" s="205" t="str">
        <f t="shared" si="48"/>
        <v/>
      </c>
      <c r="AH154" s="206" t="str">
        <f t="shared" si="45"/>
        <v/>
      </c>
      <c r="AI154" s="205" t="str">
        <f t="shared" si="49"/>
        <v/>
      </c>
      <c r="AJ154" s="205" t="str">
        <f>IF(AG154&lt;AH154,Übersetzungstexte!A$184,"")</f>
        <v/>
      </c>
      <c r="AK154" s="206" t="str">
        <f t="shared" si="46"/>
        <v/>
      </c>
      <c r="AL154" s="118"/>
    </row>
    <row r="155" spans="1:38" s="207" customFormat="1" ht="16.899999999999999" customHeight="1">
      <c r="A155" s="415"/>
      <c r="B155" s="416"/>
      <c r="C155" s="416"/>
      <c r="D155" s="277"/>
      <c r="E155" s="175"/>
      <c r="F155" s="176"/>
      <c r="G155" s="382"/>
      <c r="H155" s="75"/>
      <c r="I155" s="274"/>
      <c r="J155" s="75"/>
      <c r="K155" s="275"/>
      <c r="L155" s="175" t="str">
        <f t="shared" si="47"/>
        <v/>
      </c>
      <c r="M155" s="176"/>
      <c r="N155" s="203"/>
      <c r="O155" s="176"/>
      <c r="P155" s="203"/>
      <c r="Q155" s="176"/>
      <c r="R155" s="75"/>
      <c r="S155" s="275"/>
      <c r="T155" s="383"/>
      <c r="U155" s="278"/>
      <c r="V155" s="279"/>
      <c r="W155" s="198"/>
      <c r="X155" s="204">
        <f t="shared" si="37"/>
        <v>0</v>
      </c>
      <c r="Y155" s="204">
        <f>IF('1042Ei Calcolo'!D159="",0,1)</f>
        <v>0</v>
      </c>
      <c r="Z155" s="45" t="e">
        <f t="shared" si="38"/>
        <v>#VALUE!</v>
      </c>
      <c r="AA155" s="45">
        <f t="shared" si="39"/>
        <v>0</v>
      </c>
      <c r="AB155" s="56" t="str">
        <f t="shared" si="40"/>
        <v/>
      </c>
      <c r="AC155" s="45" t="str">
        <f t="shared" si="41"/>
        <v/>
      </c>
      <c r="AD155" s="45" t="str">
        <f t="shared" si="42"/>
        <v/>
      </c>
      <c r="AE155" s="45" t="str">
        <f t="shared" si="43"/>
        <v/>
      </c>
      <c r="AF155" s="45" t="str">
        <f t="shared" si="44"/>
        <v/>
      </c>
      <c r="AG155" s="205" t="str">
        <f t="shared" si="48"/>
        <v/>
      </c>
      <c r="AH155" s="206" t="str">
        <f t="shared" si="45"/>
        <v/>
      </c>
      <c r="AI155" s="205" t="str">
        <f t="shared" si="49"/>
        <v/>
      </c>
      <c r="AJ155" s="205" t="str">
        <f>IF(AG155&lt;AH155,Übersetzungstexte!A$184,"")</f>
        <v/>
      </c>
      <c r="AK155" s="206" t="str">
        <f t="shared" si="46"/>
        <v/>
      </c>
      <c r="AL155" s="118"/>
    </row>
    <row r="156" spans="1:38" s="207" customFormat="1" ht="16.899999999999999" customHeight="1">
      <c r="A156" s="415"/>
      <c r="B156" s="416"/>
      <c r="C156" s="416"/>
      <c r="D156" s="277"/>
      <c r="E156" s="175"/>
      <c r="F156" s="176"/>
      <c r="G156" s="382"/>
      <c r="H156" s="75"/>
      <c r="I156" s="274"/>
      <c r="J156" s="75"/>
      <c r="K156" s="275"/>
      <c r="L156" s="175" t="str">
        <f t="shared" si="47"/>
        <v/>
      </c>
      <c r="M156" s="176"/>
      <c r="N156" s="203"/>
      <c r="O156" s="176"/>
      <c r="P156" s="203"/>
      <c r="Q156" s="176"/>
      <c r="R156" s="75"/>
      <c r="S156" s="275"/>
      <c r="T156" s="383"/>
      <c r="U156" s="278"/>
      <c r="V156" s="279"/>
      <c r="W156" s="198"/>
      <c r="X156" s="204">
        <f t="shared" si="37"/>
        <v>0</v>
      </c>
      <c r="Y156" s="204">
        <f>IF('1042Ei Calcolo'!D160="",0,1)</f>
        <v>0</v>
      </c>
      <c r="Z156" s="45" t="e">
        <f t="shared" si="38"/>
        <v>#VALUE!</v>
      </c>
      <c r="AA156" s="45">
        <f t="shared" si="39"/>
        <v>0</v>
      </c>
      <c r="AB156" s="56" t="str">
        <f t="shared" si="40"/>
        <v/>
      </c>
      <c r="AC156" s="45" t="str">
        <f t="shared" si="41"/>
        <v/>
      </c>
      <c r="AD156" s="45" t="str">
        <f t="shared" si="42"/>
        <v/>
      </c>
      <c r="AE156" s="45" t="str">
        <f t="shared" si="43"/>
        <v/>
      </c>
      <c r="AF156" s="45" t="str">
        <f t="shared" si="44"/>
        <v/>
      </c>
      <c r="AG156" s="205" t="str">
        <f t="shared" si="48"/>
        <v/>
      </c>
      <c r="AH156" s="206" t="str">
        <f t="shared" si="45"/>
        <v/>
      </c>
      <c r="AI156" s="205" t="str">
        <f t="shared" si="49"/>
        <v/>
      </c>
      <c r="AJ156" s="205" t="str">
        <f>IF(AG156&lt;AH156,Übersetzungstexte!A$184,"")</f>
        <v/>
      </c>
      <c r="AK156" s="206" t="str">
        <f t="shared" si="46"/>
        <v/>
      </c>
      <c r="AL156" s="118"/>
    </row>
    <row r="157" spans="1:38" s="207" customFormat="1" ht="16.899999999999999" customHeight="1">
      <c r="A157" s="415"/>
      <c r="B157" s="416"/>
      <c r="C157" s="416"/>
      <c r="D157" s="277"/>
      <c r="E157" s="175"/>
      <c r="F157" s="176"/>
      <c r="G157" s="382"/>
      <c r="H157" s="75"/>
      <c r="I157" s="274"/>
      <c r="J157" s="75"/>
      <c r="K157" s="275"/>
      <c r="L157" s="175" t="str">
        <f t="shared" si="47"/>
        <v/>
      </c>
      <c r="M157" s="176"/>
      <c r="N157" s="203"/>
      <c r="O157" s="176"/>
      <c r="P157" s="203"/>
      <c r="Q157" s="176"/>
      <c r="R157" s="75"/>
      <c r="S157" s="275"/>
      <c r="T157" s="383"/>
      <c r="U157" s="278"/>
      <c r="V157" s="279"/>
      <c r="W157" s="198"/>
      <c r="X157" s="204">
        <f t="shared" si="37"/>
        <v>0</v>
      </c>
      <c r="Y157" s="204">
        <f>IF('1042Ei Calcolo'!D161="",0,1)</f>
        <v>0</v>
      </c>
      <c r="Z157" s="45" t="e">
        <f t="shared" si="38"/>
        <v>#VALUE!</v>
      </c>
      <c r="AA157" s="45">
        <f t="shared" si="39"/>
        <v>0</v>
      </c>
      <c r="AB157" s="56" t="str">
        <f t="shared" si="40"/>
        <v/>
      </c>
      <c r="AC157" s="45" t="str">
        <f t="shared" si="41"/>
        <v/>
      </c>
      <c r="AD157" s="45" t="str">
        <f t="shared" si="42"/>
        <v/>
      </c>
      <c r="AE157" s="45" t="str">
        <f t="shared" si="43"/>
        <v/>
      </c>
      <c r="AF157" s="45" t="str">
        <f t="shared" si="44"/>
        <v/>
      </c>
      <c r="AG157" s="205" t="str">
        <f t="shared" si="48"/>
        <v/>
      </c>
      <c r="AH157" s="206" t="str">
        <f t="shared" si="45"/>
        <v/>
      </c>
      <c r="AI157" s="205" t="str">
        <f t="shared" si="49"/>
        <v/>
      </c>
      <c r="AJ157" s="205" t="str">
        <f>IF(AG157&lt;AH157,Übersetzungstexte!A$184,"")</f>
        <v/>
      </c>
      <c r="AK157" s="206" t="str">
        <f t="shared" si="46"/>
        <v/>
      </c>
      <c r="AL157" s="118"/>
    </row>
    <row r="158" spans="1:38" s="207" customFormat="1" ht="16.899999999999999" customHeight="1">
      <c r="A158" s="415"/>
      <c r="B158" s="416"/>
      <c r="C158" s="416"/>
      <c r="D158" s="277"/>
      <c r="E158" s="175"/>
      <c r="F158" s="176"/>
      <c r="G158" s="382"/>
      <c r="H158" s="75"/>
      <c r="I158" s="274"/>
      <c r="J158" s="75"/>
      <c r="K158" s="275"/>
      <c r="L158" s="175" t="str">
        <f t="shared" si="47"/>
        <v/>
      </c>
      <c r="M158" s="176"/>
      <c r="N158" s="203"/>
      <c r="O158" s="176"/>
      <c r="P158" s="203"/>
      <c r="Q158" s="176"/>
      <c r="R158" s="75"/>
      <c r="S158" s="275"/>
      <c r="T158" s="383"/>
      <c r="U158" s="278"/>
      <c r="V158" s="279"/>
      <c r="W158" s="198"/>
      <c r="X158" s="204">
        <f t="shared" si="37"/>
        <v>0</v>
      </c>
      <c r="Y158" s="204">
        <f>IF('1042Ei Calcolo'!D162="",0,1)</f>
        <v>0</v>
      </c>
      <c r="Z158" s="45" t="e">
        <f t="shared" si="38"/>
        <v>#VALUE!</v>
      </c>
      <c r="AA158" s="45">
        <f t="shared" si="39"/>
        <v>0</v>
      </c>
      <c r="AB158" s="56" t="str">
        <f t="shared" si="40"/>
        <v/>
      </c>
      <c r="AC158" s="45" t="str">
        <f t="shared" si="41"/>
        <v/>
      </c>
      <c r="AD158" s="45" t="str">
        <f t="shared" si="42"/>
        <v/>
      </c>
      <c r="AE158" s="45" t="str">
        <f t="shared" si="43"/>
        <v/>
      </c>
      <c r="AF158" s="45" t="str">
        <f t="shared" si="44"/>
        <v/>
      </c>
      <c r="AG158" s="205" t="str">
        <f t="shared" si="48"/>
        <v/>
      </c>
      <c r="AH158" s="206" t="str">
        <f t="shared" si="45"/>
        <v/>
      </c>
      <c r="AI158" s="205" t="str">
        <f t="shared" si="49"/>
        <v/>
      </c>
      <c r="AJ158" s="205" t="str">
        <f>IF(AG158&lt;AH158,Übersetzungstexte!A$184,"")</f>
        <v/>
      </c>
      <c r="AK158" s="206" t="str">
        <f t="shared" si="46"/>
        <v/>
      </c>
      <c r="AL158" s="118"/>
    </row>
    <row r="159" spans="1:38" s="207" customFormat="1" ht="16.899999999999999" customHeight="1">
      <c r="A159" s="415"/>
      <c r="B159" s="416"/>
      <c r="C159" s="416"/>
      <c r="D159" s="277"/>
      <c r="E159" s="175"/>
      <c r="F159" s="176"/>
      <c r="G159" s="382"/>
      <c r="H159" s="75"/>
      <c r="I159" s="274"/>
      <c r="J159" s="75"/>
      <c r="K159" s="275"/>
      <c r="L159" s="175" t="str">
        <f t="shared" si="47"/>
        <v/>
      </c>
      <c r="M159" s="176"/>
      <c r="N159" s="203"/>
      <c r="O159" s="176"/>
      <c r="P159" s="203"/>
      <c r="Q159" s="176"/>
      <c r="R159" s="75"/>
      <c r="S159" s="275"/>
      <c r="T159" s="383"/>
      <c r="U159" s="278"/>
      <c r="V159" s="279"/>
      <c r="W159" s="198"/>
      <c r="X159" s="204">
        <f t="shared" si="37"/>
        <v>0</v>
      </c>
      <c r="Y159" s="204">
        <f>IF('1042Ei Calcolo'!D163="",0,1)</f>
        <v>0</v>
      </c>
      <c r="Z159" s="45" t="e">
        <f t="shared" si="38"/>
        <v>#VALUE!</v>
      </c>
      <c r="AA159" s="45">
        <f t="shared" si="39"/>
        <v>0</v>
      </c>
      <c r="AB159" s="56" t="str">
        <f t="shared" si="40"/>
        <v/>
      </c>
      <c r="AC159" s="45" t="str">
        <f t="shared" si="41"/>
        <v/>
      </c>
      <c r="AD159" s="45" t="str">
        <f t="shared" si="42"/>
        <v/>
      </c>
      <c r="AE159" s="45" t="str">
        <f t="shared" si="43"/>
        <v/>
      </c>
      <c r="AF159" s="45" t="str">
        <f t="shared" si="44"/>
        <v/>
      </c>
      <c r="AG159" s="205" t="str">
        <f t="shared" si="48"/>
        <v/>
      </c>
      <c r="AH159" s="206" t="str">
        <f t="shared" si="45"/>
        <v/>
      </c>
      <c r="AI159" s="205" t="str">
        <f t="shared" si="49"/>
        <v/>
      </c>
      <c r="AJ159" s="205" t="str">
        <f>IF(AG159&lt;AH159,Übersetzungstexte!A$184,"")</f>
        <v/>
      </c>
      <c r="AK159" s="206" t="str">
        <f t="shared" si="46"/>
        <v/>
      </c>
      <c r="AL159" s="118"/>
    </row>
    <row r="160" spans="1:38" s="207" customFormat="1" ht="16.899999999999999" customHeight="1">
      <c r="A160" s="415"/>
      <c r="B160" s="416"/>
      <c r="C160" s="416"/>
      <c r="D160" s="277"/>
      <c r="E160" s="175"/>
      <c r="F160" s="176"/>
      <c r="G160" s="382"/>
      <c r="H160" s="75"/>
      <c r="I160" s="274"/>
      <c r="J160" s="75"/>
      <c r="K160" s="275"/>
      <c r="L160" s="175" t="str">
        <f t="shared" si="47"/>
        <v/>
      </c>
      <c r="M160" s="176"/>
      <c r="N160" s="203"/>
      <c r="O160" s="176"/>
      <c r="P160" s="203"/>
      <c r="Q160" s="176"/>
      <c r="R160" s="75"/>
      <c r="S160" s="275"/>
      <c r="T160" s="383"/>
      <c r="U160" s="278"/>
      <c r="V160" s="279"/>
      <c r="W160" s="198"/>
      <c r="X160" s="204">
        <f t="shared" si="37"/>
        <v>0</v>
      </c>
      <c r="Y160" s="204">
        <f>IF('1042Ei Calcolo'!D164="",0,1)</f>
        <v>0</v>
      </c>
      <c r="Z160" s="45" t="e">
        <f t="shared" si="38"/>
        <v>#VALUE!</v>
      </c>
      <c r="AA160" s="45">
        <f t="shared" si="39"/>
        <v>0</v>
      </c>
      <c r="AB160" s="56" t="str">
        <f t="shared" si="40"/>
        <v/>
      </c>
      <c r="AC160" s="45" t="str">
        <f t="shared" si="41"/>
        <v/>
      </c>
      <c r="AD160" s="45" t="str">
        <f t="shared" si="42"/>
        <v/>
      </c>
      <c r="AE160" s="45" t="str">
        <f t="shared" si="43"/>
        <v/>
      </c>
      <c r="AF160" s="45" t="str">
        <f t="shared" si="44"/>
        <v/>
      </c>
      <c r="AG160" s="205" t="str">
        <f t="shared" si="48"/>
        <v/>
      </c>
      <c r="AH160" s="206" t="str">
        <f t="shared" si="45"/>
        <v/>
      </c>
      <c r="AI160" s="205" t="str">
        <f t="shared" si="49"/>
        <v/>
      </c>
      <c r="AJ160" s="205" t="str">
        <f>IF(AG160&lt;AH160,Übersetzungstexte!A$184,"")</f>
        <v/>
      </c>
      <c r="AK160" s="206" t="str">
        <f t="shared" si="46"/>
        <v/>
      </c>
      <c r="AL160" s="118"/>
    </row>
    <row r="161" spans="1:38" s="207" customFormat="1" ht="16.899999999999999" customHeight="1">
      <c r="A161" s="415"/>
      <c r="B161" s="416"/>
      <c r="C161" s="416"/>
      <c r="D161" s="277"/>
      <c r="E161" s="175"/>
      <c r="F161" s="176"/>
      <c r="G161" s="382"/>
      <c r="H161" s="75"/>
      <c r="I161" s="274"/>
      <c r="J161" s="75"/>
      <c r="K161" s="275"/>
      <c r="L161" s="175" t="str">
        <f t="shared" si="47"/>
        <v/>
      </c>
      <c r="M161" s="176"/>
      <c r="N161" s="203"/>
      <c r="O161" s="176"/>
      <c r="P161" s="203"/>
      <c r="Q161" s="176"/>
      <c r="R161" s="75"/>
      <c r="S161" s="275"/>
      <c r="T161" s="383"/>
      <c r="U161" s="278"/>
      <c r="V161" s="279"/>
      <c r="W161" s="198"/>
      <c r="X161" s="204">
        <f t="shared" si="37"/>
        <v>0</v>
      </c>
      <c r="Y161" s="204">
        <f>IF('1042Ei Calcolo'!D165="",0,1)</f>
        <v>0</v>
      </c>
      <c r="Z161" s="45" t="e">
        <f t="shared" si="38"/>
        <v>#VALUE!</v>
      </c>
      <c r="AA161" s="45">
        <f t="shared" si="39"/>
        <v>0</v>
      </c>
      <c r="AB161" s="56" t="str">
        <f t="shared" si="40"/>
        <v/>
      </c>
      <c r="AC161" s="45" t="str">
        <f t="shared" si="41"/>
        <v/>
      </c>
      <c r="AD161" s="45" t="str">
        <f t="shared" si="42"/>
        <v/>
      </c>
      <c r="AE161" s="45" t="str">
        <f t="shared" si="43"/>
        <v/>
      </c>
      <c r="AF161" s="45" t="str">
        <f t="shared" si="44"/>
        <v/>
      </c>
      <c r="AG161" s="205" t="str">
        <f t="shared" si="48"/>
        <v/>
      </c>
      <c r="AH161" s="206" t="str">
        <f t="shared" si="45"/>
        <v/>
      </c>
      <c r="AI161" s="205" t="str">
        <f t="shared" si="49"/>
        <v/>
      </c>
      <c r="AJ161" s="205" t="str">
        <f>IF(AG161&lt;AH161,Übersetzungstexte!A$184,"")</f>
        <v/>
      </c>
      <c r="AK161" s="206" t="str">
        <f t="shared" si="46"/>
        <v/>
      </c>
      <c r="AL161" s="118"/>
    </row>
    <row r="162" spans="1:38" s="207" customFormat="1" ht="16.899999999999999" customHeight="1">
      <c r="A162" s="415"/>
      <c r="B162" s="416"/>
      <c r="C162" s="416"/>
      <c r="D162" s="277"/>
      <c r="E162" s="175"/>
      <c r="F162" s="176"/>
      <c r="G162" s="382"/>
      <c r="H162" s="75"/>
      <c r="I162" s="274"/>
      <c r="J162" s="75"/>
      <c r="K162" s="275"/>
      <c r="L162" s="175" t="str">
        <f t="shared" si="47"/>
        <v/>
      </c>
      <c r="M162" s="176"/>
      <c r="N162" s="203"/>
      <c r="O162" s="176"/>
      <c r="P162" s="203"/>
      <c r="Q162" s="176"/>
      <c r="R162" s="75"/>
      <c r="S162" s="275"/>
      <c r="T162" s="383"/>
      <c r="U162" s="278"/>
      <c r="V162" s="279"/>
      <c r="W162" s="198"/>
      <c r="X162" s="204">
        <f t="shared" si="37"/>
        <v>0</v>
      </c>
      <c r="Y162" s="204">
        <f>IF('1042Ei Calcolo'!D166="",0,1)</f>
        <v>0</v>
      </c>
      <c r="Z162" s="45" t="e">
        <f t="shared" si="38"/>
        <v>#VALUE!</v>
      </c>
      <c r="AA162" s="45">
        <f t="shared" si="39"/>
        <v>0</v>
      </c>
      <c r="AB162" s="56" t="str">
        <f t="shared" si="40"/>
        <v/>
      </c>
      <c r="AC162" s="45" t="str">
        <f t="shared" si="41"/>
        <v/>
      </c>
      <c r="AD162" s="45" t="str">
        <f t="shared" si="42"/>
        <v/>
      </c>
      <c r="AE162" s="45" t="str">
        <f t="shared" si="43"/>
        <v/>
      </c>
      <c r="AF162" s="45" t="str">
        <f t="shared" si="44"/>
        <v/>
      </c>
      <c r="AG162" s="205" t="str">
        <f t="shared" si="48"/>
        <v/>
      </c>
      <c r="AH162" s="206" t="str">
        <f t="shared" si="45"/>
        <v/>
      </c>
      <c r="AI162" s="205" t="str">
        <f t="shared" si="49"/>
        <v/>
      </c>
      <c r="AJ162" s="205" t="str">
        <f>IF(AG162&lt;AH162,Übersetzungstexte!A$184,"")</f>
        <v/>
      </c>
      <c r="AK162" s="206" t="str">
        <f t="shared" si="46"/>
        <v/>
      </c>
      <c r="AL162" s="118"/>
    </row>
    <row r="163" spans="1:38" s="207" customFormat="1" ht="16.899999999999999" customHeight="1">
      <c r="A163" s="415"/>
      <c r="B163" s="416"/>
      <c r="C163" s="416"/>
      <c r="D163" s="277"/>
      <c r="E163" s="175"/>
      <c r="F163" s="176"/>
      <c r="G163" s="382"/>
      <c r="H163" s="75"/>
      <c r="I163" s="274"/>
      <c r="J163" s="75"/>
      <c r="K163" s="275"/>
      <c r="L163" s="175" t="str">
        <f t="shared" si="47"/>
        <v/>
      </c>
      <c r="M163" s="176"/>
      <c r="N163" s="203"/>
      <c r="O163" s="176"/>
      <c r="P163" s="203"/>
      <c r="Q163" s="176"/>
      <c r="R163" s="75"/>
      <c r="S163" s="275"/>
      <c r="T163" s="383"/>
      <c r="U163" s="278"/>
      <c r="V163" s="279"/>
      <c r="W163" s="198"/>
      <c r="X163" s="204">
        <f t="shared" si="37"/>
        <v>0</v>
      </c>
      <c r="Y163" s="204">
        <f>IF('1042Ei Calcolo'!D167="",0,1)</f>
        <v>0</v>
      </c>
      <c r="Z163" s="45" t="e">
        <f t="shared" si="38"/>
        <v>#VALUE!</v>
      </c>
      <c r="AA163" s="45">
        <f t="shared" si="39"/>
        <v>0</v>
      </c>
      <c r="AB163" s="56" t="str">
        <f t="shared" si="40"/>
        <v/>
      </c>
      <c r="AC163" s="45" t="str">
        <f t="shared" si="41"/>
        <v/>
      </c>
      <c r="AD163" s="45" t="str">
        <f t="shared" si="42"/>
        <v/>
      </c>
      <c r="AE163" s="45" t="str">
        <f t="shared" si="43"/>
        <v/>
      </c>
      <c r="AF163" s="45" t="str">
        <f t="shared" si="44"/>
        <v/>
      </c>
      <c r="AG163" s="205" t="str">
        <f t="shared" si="48"/>
        <v/>
      </c>
      <c r="AH163" s="206" t="str">
        <f t="shared" si="45"/>
        <v/>
      </c>
      <c r="AI163" s="205" t="str">
        <f t="shared" si="49"/>
        <v/>
      </c>
      <c r="AJ163" s="205" t="str">
        <f>IF(AG163&lt;AH163,Übersetzungstexte!A$184,"")</f>
        <v/>
      </c>
      <c r="AK163" s="206" t="str">
        <f t="shared" si="46"/>
        <v/>
      </c>
      <c r="AL163" s="118"/>
    </row>
    <row r="164" spans="1:38" s="207" customFormat="1" ht="16.899999999999999" customHeight="1">
      <c r="A164" s="415"/>
      <c r="B164" s="416"/>
      <c r="C164" s="416"/>
      <c r="D164" s="277"/>
      <c r="E164" s="175"/>
      <c r="F164" s="176"/>
      <c r="G164" s="382"/>
      <c r="H164" s="75"/>
      <c r="I164" s="274"/>
      <c r="J164" s="75"/>
      <c r="K164" s="275"/>
      <c r="L164" s="175" t="str">
        <f t="shared" si="47"/>
        <v/>
      </c>
      <c r="M164" s="176"/>
      <c r="N164" s="203"/>
      <c r="O164" s="176"/>
      <c r="P164" s="203"/>
      <c r="Q164" s="176"/>
      <c r="R164" s="75"/>
      <c r="S164" s="275"/>
      <c r="T164" s="383"/>
      <c r="U164" s="278"/>
      <c r="V164" s="279"/>
      <c r="W164" s="198"/>
      <c r="X164" s="204">
        <f t="shared" si="37"/>
        <v>0</v>
      </c>
      <c r="Y164" s="204">
        <f>IF('1042Ei Calcolo'!D168="",0,1)</f>
        <v>0</v>
      </c>
      <c r="Z164" s="45" t="e">
        <f t="shared" si="38"/>
        <v>#VALUE!</v>
      </c>
      <c r="AA164" s="45">
        <f t="shared" si="39"/>
        <v>0</v>
      </c>
      <c r="AB164" s="56" t="str">
        <f t="shared" si="40"/>
        <v/>
      </c>
      <c r="AC164" s="45" t="str">
        <f t="shared" si="41"/>
        <v/>
      </c>
      <c r="AD164" s="45" t="str">
        <f t="shared" si="42"/>
        <v/>
      </c>
      <c r="AE164" s="45" t="str">
        <f t="shared" si="43"/>
        <v/>
      </c>
      <c r="AF164" s="45" t="str">
        <f t="shared" si="44"/>
        <v/>
      </c>
      <c r="AG164" s="205" t="str">
        <f t="shared" si="48"/>
        <v/>
      </c>
      <c r="AH164" s="206" t="str">
        <f t="shared" si="45"/>
        <v/>
      </c>
      <c r="AI164" s="205" t="str">
        <f t="shared" si="49"/>
        <v/>
      </c>
      <c r="AJ164" s="205" t="str">
        <f>IF(AG164&lt;AH164,Übersetzungstexte!A$184,"")</f>
        <v/>
      </c>
      <c r="AK164" s="206" t="str">
        <f t="shared" si="46"/>
        <v/>
      </c>
      <c r="AL164" s="118"/>
    </row>
    <row r="165" spans="1:38" s="207" customFormat="1" ht="16.899999999999999" customHeight="1">
      <c r="A165" s="415"/>
      <c r="B165" s="416"/>
      <c r="C165" s="416"/>
      <c r="D165" s="277"/>
      <c r="E165" s="175"/>
      <c r="F165" s="176"/>
      <c r="G165" s="382"/>
      <c r="H165" s="75"/>
      <c r="I165" s="274"/>
      <c r="J165" s="75"/>
      <c r="K165" s="275"/>
      <c r="L165" s="175" t="str">
        <f t="shared" si="47"/>
        <v/>
      </c>
      <c r="M165" s="176"/>
      <c r="N165" s="203"/>
      <c r="O165" s="176"/>
      <c r="P165" s="203"/>
      <c r="Q165" s="176"/>
      <c r="R165" s="75"/>
      <c r="S165" s="275"/>
      <c r="T165" s="383"/>
      <c r="U165" s="278"/>
      <c r="V165" s="279"/>
      <c r="W165" s="198"/>
      <c r="X165" s="204">
        <f t="shared" si="37"/>
        <v>0</v>
      </c>
      <c r="Y165" s="204">
        <f>IF('1042Ei Calcolo'!D169="",0,1)</f>
        <v>0</v>
      </c>
      <c r="Z165" s="45" t="e">
        <f t="shared" si="38"/>
        <v>#VALUE!</v>
      </c>
      <c r="AA165" s="45">
        <f t="shared" si="39"/>
        <v>0</v>
      </c>
      <c r="AB165" s="56" t="str">
        <f t="shared" si="40"/>
        <v/>
      </c>
      <c r="AC165" s="45" t="str">
        <f t="shared" si="41"/>
        <v/>
      </c>
      <c r="AD165" s="45" t="str">
        <f t="shared" si="42"/>
        <v/>
      </c>
      <c r="AE165" s="45" t="str">
        <f t="shared" si="43"/>
        <v/>
      </c>
      <c r="AF165" s="45" t="str">
        <f t="shared" si="44"/>
        <v/>
      </c>
      <c r="AG165" s="205" t="str">
        <f t="shared" si="48"/>
        <v/>
      </c>
      <c r="AH165" s="206" t="str">
        <f t="shared" si="45"/>
        <v/>
      </c>
      <c r="AI165" s="205" t="str">
        <f t="shared" si="49"/>
        <v/>
      </c>
      <c r="AJ165" s="205" t="str">
        <f>IF(AG165&lt;AH165,Übersetzungstexte!A$184,"")</f>
        <v/>
      </c>
      <c r="AK165" s="206" t="str">
        <f t="shared" si="46"/>
        <v/>
      </c>
      <c r="AL165" s="118"/>
    </row>
    <row r="166" spans="1:38" s="207" customFormat="1" ht="16.899999999999999" customHeight="1">
      <c r="A166" s="415"/>
      <c r="B166" s="416"/>
      <c r="C166" s="416"/>
      <c r="D166" s="277"/>
      <c r="E166" s="175"/>
      <c r="F166" s="176"/>
      <c r="G166" s="382"/>
      <c r="H166" s="75"/>
      <c r="I166" s="274"/>
      <c r="J166" s="75"/>
      <c r="K166" s="275"/>
      <c r="L166" s="175" t="str">
        <f t="shared" si="47"/>
        <v/>
      </c>
      <c r="M166" s="176"/>
      <c r="N166" s="203"/>
      <c r="O166" s="176"/>
      <c r="P166" s="203"/>
      <c r="Q166" s="176"/>
      <c r="R166" s="75"/>
      <c r="S166" s="275"/>
      <c r="T166" s="383"/>
      <c r="U166" s="278"/>
      <c r="V166" s="279"/>
      <c r="W166" s="198"/>
      <c r="X166" s="204">
        <f t="shared" si="37"/>
        <v>0</v>
      </c>
      <c r="Y166" s="204">
        <f>IF('1042Ei Calcolo'!D170="",0,1)</f>
        <v>0</v>
      </c>
      <c r="Z166" s="45" t="e">
        <f t="shared" si="38"/>
        <v>#VALUE!</v>
      </c>
      <c r="AA166" s="45">
        <f t="shared" si="39"/>
        <v>0</v>
      </c>
      <c r="AB166" s="56" t="str">
        <f t="shared" si="40"/>
        <v/>
      </c>
      <c r="AC166" s="45" t="str">
        <f t="shared" si="41"/>
        <v/>
      </c>
      <c r="AD166" s="45" t="str">
        <f t="shared" si="42"/>
        <v/>
      </c>
      <c r="AE166" s="45" t="str">
        <f t="shared" si="43"/>
        <v/>
      </c>
      <c r="AF166" s="45" t="str">
        <f t="shared" si="44"/>
        <v/>
      </c>
      <c r="AG166" s="205" t="str">
        <f t="shared" si="48"/>
        <v/>
      </c>
      <c r="AH166" s="206" t="str">
        <f t="shared" si="45"/>
        <v/>
      </c>
      <c r="AI166" s="205" t="str">
        <f t="shared" si="49"/>
        <v/>
      </c>
      <c r="AJ166" s="205" t="str">
        <f>IF(AG166&lt;AH166,Übersetzungstexte!A$184,"")</f>
        <v/>
      </c>
      <c r="AK166" s="206" t="str">
        <f t="shared" si="46"/>
        <v/>
      </c>
      <c r="AL166" s="118"/>
    </row>
    <row r="167" spans="1:38" s="207" customFormat="1" ht="16.899999999999999" customHeight="1">
      <c r="A167" s="415"/>
      <c r="B167" s="416"/>
      <c r="C167" s="416"/>
      <c r="D167" s="277"/>
      <c r="E167" s="175"/>
      <c r="F167" s="176"/>
      <c r="G167" s="382"/>
      <c r="H167" s="75"/>
      <c r="I167" s="274"/>
      <c r="J167" s="75"/>
      <c r="K167" s="275"/>
      <c r="L167" s="175" t="str">
        <f t="shared" si="47"/>
        <v/>
      </c>
      <c r="M167" s="176"/>
      <c r="N167" s="203"/>
      <c r="O167" s="176"/>
      <c r="P167" s="203"/>
      <c r="Q167" s="176"/>
      <c r="R167" s="75"/>
      <c r="S167" s="275"/>
      <c r="T167" s="383"/>
      <c r="U167" s="278"/>
      <c r="V167" s="279"/>
      <c r="W167" s="198"/>
      <c r="X167" s="204">
        <f t="shared" si="37"/>
        <v>0</v>
      </c>
      <c r="Y167" s="204">
        <f>IF('1042Ei Calcolo'!D171="",0,1)</f>
        <v>0</v>
      </c>
      <c r="Z167" s="45" t="e">
        <f t="shared" si="38"/>
        <v>#VALUE!</v>
      </c>
      <c r="AA167" s="45">
        <f t="shared" si="39"/>
        <v>0</v>
      </c>
      <c r="AB167" s="56" t="str">
        <f t="shared" si="40"/>
        <v/>
      </c>
      <c r="AC167" s="45" t="str">
        <f t="shared" si="41"/>
        <v/>
      </c>
      <c r="AD167" s="45" t="str">
        <f t="shared" si="42"/>
        <v/>
      </c>
      <c r="AE167" s="45" t="str">
        <f t="shared" si="43"/>
        <v/>
      </c>
      <c r="AF167" s="45" t="str">
        <f t="shared" si="44"/>
        <v/>
      </c>
      <c r="AG167" s="205" t="str">
        <f t="shared" si="48"/>
        <v/>
      </c>
      <c r="AH167" s="206" t="str">
        <f t="shared" si="45"/>
        <v/>
      </c>
      <c r="AI167" s="205" t="str">
        <f t="shared" si="49"/>
        <v/>
      </c>
      <c r="AJ167" s="205" t="str">
        <f>IF(AG167&lt;AH167,Übersetzungstexte!A$184,"")</f>
        <v/>
      </c>
      <c r="AK167" s="206" t="str">
        <f t="shared" si="46"/>
        <v/>
      </c>
      <c r="AL167" s="118"/>
    </row>
    <row r="168" spans="1:38" s="207" customFormat="1" ht="16.899999999999999" customHeight="1">
      <c r="A168" s="415"/>
      <c r="B168" s="416"/>
      <c r="C168" s="416"/>
      <c r="D168" s="277"/>
      <c r="E168" s="175"/>
      <c r="F168" s="176"/>
      <c r="G168" s="382"/>
      <c r="H168" s="75"/>
      <c r="I168" s="274"/>
      <c r="J168" s="75"/>
      <c r="K168" s="275"/>
      <c r="L168" s="175" t="str">
        <f t="shared" si="47"/>
        <v/>
      </c>
      <c r="M168" s="176"/>
      <c r="N168" s="203"/>
      <c r="O168" s="176"/>
      <c r="P168" s="203"/>
      <c r="Q168" s="176"/>
      <c r="R168" s="75"/>
      <c r="S168" s="275"/>
      <c r="T168" s="383"/>
      <c r="U168" s="278"/>
      <c r="V168" s="279"/>
      <c r="W168" s="198"/>
      <c r="X168" s="204">
        <f t="shared" si="37"/>
        <v>0</v>
      </c>
      <c r="Y168" s="204">
        <f>IF('1042Ei Calcolo'!D172="",0,1)</f>
        <v>0</v>
      </c>
      <c r="Z168" s="45" t="e">
        <f t="shared" si="38"/>
        <v>#VALUE!</v>
      </c>
      <c r="AA168" s="45">
        <f t="shared" si="39"/>
        <v>0</v>
      </c>
      <c r="AB168" s="56" t="str">
        <f t="shared" si="40"/>
        <v/>
      </c>
      <c r="AC168" s="45" t="str">
        <f t="shared" si="41"/>
        <v/>
      </c>
      <c r="AD168" s="45" t="str">
        <f t="shared" si="42"/>
        <v/>
      </c>
      <c r="AE168" s="45" t="str">
        <f t="shared" si="43"/>
        <v/>
      </c>
      <c r="AF168" s="45" t="str">
        <f t="shared" si="44"/>
        <v/>
      </c>
      <c r="AG168" s="205" t="str">
        <f t="shared" si="48"/>
        <v/>
      </c>
      <c r="AH168" s="206" t="str">
        <f t="shared" si="45"/>
        <v/>
      </c>
      <c r="AI168" s="205" t="str">
        <f t="shared" si="49"/>
        <v/>
      </c>
      <c r="AJ168" s="205" t="str">
        <f>IF(AG168&lt;AH168,Übersetzungstexte!A$184,"")</f>
        <v/>
      </c>
      <c r="AK168" s="206" t="str">
        <f t="shared" si="46"/>
        <v/>
      </c>
      <c r="AL168" s="118"/>
    </row>
    <row r="169" spans="1:38" s="207" customFormat="1" ht="16.899999999999999" customHeight="1">
      <c r="A169" s="415"/>
      <c r="B169" s="416"/>
      <c r="C169" s="416"/>
      <c r="D169" s="277"/>
      <c r="E169" s="175"/>
      <c r="F169" s="176"/>
      <c r="G169" s="382"/>
      <c r="H169" s="75"/>
      <c r="I169" s="274"/>
      <c r="J169" s="75"/>
      <c r="K169" s="275"/>
      <c r="L169" s="175" t="str">
        <f t="shared" si="47"/>
        <v/>
      </c>
      <c r="M169" s="176"/>
      <c r="N169" s="203"/>
      <c r="O169" s="176"/>
      <c r="P169" s="203"/>
      <c r="Q169" s="176"/>
      <c r="R169" s="75"/>
      <c r="S169" s="275"/>
      <c r="T169" s="383"/>
      <c r="U169" s="278"/>
      <c r="V169" s="279"/>
      <c r="W169" s="198"/>
      <c r="X169" s="204">
        <f t="shared" si="37"/>
        <v>0</v>
      </c>
      <c r="Y169" s="204">
        <f>IF('1042Ei Calcolo'!D173="",0,1)</f>
        <v>0</v>
      </c>
      <c r="Z169" s="45" t="e">
        <f t="shared" si="38"/>
        <v>#VALUE!</v>
      </c>
      <c r="AA169" s="45">
        <f t="shared" si="39"/>
        <v>0</v>
      </c>
      <c r="AB169" s="56" t="str">
        <f t="shared" si="40"/>
        <v/>
      </c>
      <c r="AC169" s="45" t="str">
        <f t="shared" si="41"/>
        <v/>
      </c>
      <c r="AD169" s="45" t="str">
        <f t="shared" si="42"/>
        <v/>
      </c>
      <c r="AE169" s="45" t="str">
        <f t="shared" si="43"/>
        <v/>
      </c>
      <c r="AF169" s="45" t="str">
        <f t="shared" si="44"/>
        <v/>
      </c>
      <c r="AG169" s="205" t="str">
        <f t="shared" si="48"/>
        <v/>
      </c>
      <c r="AH169" s="206" t="str">
        <f t="shared" si="45"/>
        <v/>
      </c>
      <c r="AI169" s="205" t="str">
        <f t="shared" si="49"/>
        <v/>
      </c>
      <c r="AJ169" s="205" t="str">
        <f>IF(AG169&lt;AH169,Übersetzungstexte!A$184,"")</f>
        <v/>
      </c>
      <c r="AK169" s="206" t="str">
        <f t="shared" si="46"/>
        <v/>
      </c>
      <c r="AL169" s="118"/>
    </row>
    <row r="170" spans="1:38" s="207" customFormat="1" ht="16.899999999999999" customHeight="1">
      <c r="A170" s="415"/>
      <c r="B170" s="416"/>
      <c r="C170" s="416"/>
      <c r="D170" s="277"/>
      <c r="E170" s="175"/>
      <c r="F170" s="176"/>
      <c r="G170" s="382"/>
      <c r="H170" s="75"/>
      <c r="I170" s="274"/>
      <c r="J170" s="75"/>
      <c r="K170" s="275"/>
      <c r="L170" s="175" t="str">
        <f t="shared" si="47"/>
        <v/>
      </c>
      <c r="M170" s="176"/>
      <c r="N170" s="203"/>
      <c r="O170" s="176"/>
      <c r="P170" s="203"/>
      <c r="Q170" s="176"/>
      <c r="R170" s="75"/>
      <c r="S170" s="275"/>
      <c r="T170" s="383"/>
      <c r="U170" s="278"/>
      <c r="V170" s="279"/>
      <c r="W170" s="198"/>
      <c r="X170" s="204">
        <f t="shared" si="37"/>
        <v>0</v>
      </c>
      <c r="Y170" s="204">
        <f>IF('1042Ei Calcolo'!D174="",0,1)</f>
        <v>0</v>
      </c>
      <c r="Z170" s="45" t="e">
        <f t="shared" si="38"/>
        <v>#VALUE!</v>
      </c>
      <c r="AA170" s="45">
        <f t="shared" si="39"/>
        <v>0</v>
      </c>
      <c r="AB170" s="56" t="str">
        <f t="shared" si="40"/>
        <v/>
      </c>
      <c r="AC170" s="45" t="str">
        <f t="shared" si="41"/>
        <v/>
      </c>
      <c r="AD170" s="45" t="str">
        <f t="shared" si="42"/>
        <v/>
      </c>
      <c r="AE170" s="45" t="str">
        <f t="shared" si="43"/>
        <v/>
      </c>
      <c r="AF170" s="45" t="str">
        <f t="shared" si="44"/>
        <v/>
      </c>
      <c r="AG170" s="205" t="str">
        <f t="shared" si="48"/>
        <v/>
      </c>
      <c r="AH170" s="206" t="str">
        <f t="shared" si="45"/>
        <v/>
      </c>
      <c r="AI170" s="205" t="str">
        <f t="shared" si="49"/>
        <v/>
      </c>
      <c r="AJ170" s="205" t="str">
        <f>IF(AG170&lt;AH170,Übersetzungstexte!A$184,"")</f>
        <v/>
      </c>
      <c r="AK170" s="206" t="str">
        <f t="shared" si="46"/>
        <v/>
      </c>
      <c r="AL170" s="118"/>
    </row>
    <row r="171" spans="1:38" s="207" customFormat="1" ht="16.899999999999999" customHeight="1">
      <c r="A171" s="415"/>
      <c r="B171" s="416"/>
      <c r="C171" s="416"/>
      <c r="D171" s="277"/>
      <c r="E171" s="175"/>
      <c r="F171" s="176"/>
      <c r="G171" s="382"/>
      <c r="H171" s="75"/>
      <c r="I171" s="274"/>
      <c r="J171" s="75"/>
      <c r="K171" s="275"/>
      <c r="L171" s="175" t="str">
        <f t="shared" si="47"/>
        <v/>
      </c>
      <c r="M171" s="176"/>
      <c r="N171" s="203"/>
      <c r="O171" s="176"/>
      <c r="P171" s="203"/>
      <c r="Q171" s="176"/>
      <c r="R171" s="75"/>
      <c r="S171" s="275"/>
      <c r="T171" s="383"/>
      <c r="U171" s="278"/>
      <c r="V171" s="279"/>
      <c r="W171" s="198"/>
      <c r="X171" s="204">
        <f t="shared" si="37"/>
        <v>0</v>
      </c>
      <c r="Y171" s="204">
        <f>IF('1042Ei Calcolo'!D175="",0,1)</f>
        <v>0</v>
      </c>
      <c r="Z171" s="45" t="e">
        <f t="shared" si="38"/>
        <v>#VALUE!</v>
      </c>
      <c r="AA171" s="45">
        <f t="shared" si="39"/>
        <v>0</v>
      </c>
      <c r="AB171" s="56" t="str">
        <f t="shared" si="40"/>
        <v/>
      </c>
      <c r="AC171" s="45" t="str">
        <f t="shared" si="41"/>
        <v/>
      </c>
      <c r="AD171" s="45" t="str">
        <f t="shared" si="42"/>
        <v/>
      </c>
      <c r="AE171" s="45" t="str">
        <f t="shared" si="43"/>
        <v/>
      </c>
      <c r="AF171" s="45" t="str">
        <f t="shared" si="44"/>
        <v/>
      </c>
      <c r="AG171" s="205" t="str">
        <f t="shared" si="48"/>
        <v/>
      </c>
      <c r="AH171" s="206" t="str">
        <f t="shared" si="45"/>
        <v/>
      </c>
      <c r="AI171" s="205" t="str">
        <f t="shared" si="49"/>
        <v/>
      </c>
      <c r="AJ171" s="205" t="str">
        <f>IF(AG171&lt;AH171,Übersetzungstexte!A$184,"")</f>
        <v/>
      </c>
      <c r="AK171" s="206" t="str">
        <f t="shared" si="46"/>
        <v/>
      </c>
      <c r="AL171" s="118"/>
    </row>
    <row r="172" spans="1:38" s="207" customFormat="1" ht="16.899999999999999" customHeight="1">
      <c r="A172" s="415"/>
      <c r="B172" s="416"/>
      <c r="C172" s="416"/>
      <c r="D172" s="277"/>
      <c r="E172" s="175"/>
      <c r="F172" s="176"/>
      <c r="G172" s="382"/>
      <c r="H172" s="75"/>
      <c r="I172" s="274"/>
      <c r="J172" s="75"/>
      <c r="K172" s="275"/>
      <c r="L172" s="175" t="str">
        <f t="shared" si="47"/>
        <v/>
      </c>
      <c r="M172" s="176"/>
      <c r="N172" s="203"/>
      <c r="O172" s="176"/>
      <c r="P172" s="203"/>
      <c r="Q172" s="176"/>
      <c r="R172" s="75"/>
      <c r="S172" s="275"/>
      <c r="T172" s="383"/>
      <c r="U172" s="278"/>
      <c r="V172" s="279"/>
      <c r="W172" s="198"/>
      <c r="X172" s="204">
        <f t="shared" si="37"/>
        <v>0</v>
      </c>
      <c r="Y172" s="204">
        <f>IF('1042Ei Calcolo'!D176="",0,1)</f>
        <v>0</v>
      </c>
      <c r="Z172" s="45" t="e">
        <f t="shared" si="38"/>
        <v>#VALUE!</v>
      </c>
      <c r="AA172" s="45">
        <f t="shared" si="39"/>
        <v>0</v>
      </c>
      <c r="AB172" s="56" t="str">
        <f t="shared" si="40"/>
        <v/>
      </c>
      <c r="AC172" s="45" t="str">
        <f t="shared" si="41"/>
        <v/>
      </c>
      <c r="AD172" s="45" t="str">
        <f t="shared" si="42"/>
        <v/>
      </c>
      <c r="AE172" s="45" t="str">
        <f t="shared" si="43"/>
        <v/>
      </c>
      <c r="AF172" s="45" t="str">
        <f t="shared" si="44"/>
        <v/>
      </c>
      <c r="AG172" s="205" t="str">
        <f t="shared" si="48"/>
        <v/>
      </c>
      <c r="AH172" s="206" t="str">
        <f t="shared" si="45"/>
        <v/>
      </c>
      <c r="AI172" s="205" t="str">
        <f t="shared" si="49"/>
        <v/>
      </c>
      <c r="AJ172" s="205" t="str">
        <f>IF(AG172&lt;AH172,Übersetzungstexte!A$184,"")</f>
        <v/>
      </c>
      <c r="AK172" s="206" t="str">
        <f t="shared" si="46"/>
        <v/>
      </c>
      <c r="AL172" s="118"/>
    </row>
    <row r="173" spans="1:38" s="207" customFormat="1" ht="16.899999999999999" customHeight="1">
      <c r="A173" s="415"/>
      <c r="B173" s="416"/>
      <c r="C173" s="416"/>
      <c r="D173" s="277"/>
      <c r="E173" s="175"/>
      <c r="F173" s="176"/>
      <c r="G173" s="382"/>
      <c r="H173" s="75"/>
      <c r="I173" s="274"/>
      <c r="J173" s="75"/>
      <c r="K173" s="275"/>
      <c r="L173" s="175" t="str">
        <f t="shared" si="47"/>
        <v/>
      </c>
      <c r="M173" s="176"/>
      <c r="N173" s="203"/>
      <c r="O173" s="176"/>
      <c r="P173" s="203"/>
      <c r="Q173" s="176"/>
      <c r="R173" s="75"/>
      <c r="S173" s="275"/>
      <c r="T173" s="383"/>
      <c r="U173" s="278"/>
      <c r="V173" s="279"/>
      <c r="W173" s="198"/>
      <c r="X173" s="204">
        <f t="shared" si="37"/>
        <v>0</v>
      </c>
      <c r="Y173" s="204">
        <f>IF('1042Ei Calcolo'!D177="",0,1)</f>
        <v>0</v>
      </c>
      <c r="Z173" s="45" t="e">
        <f t="shared" si="38"/>
        <v>#VALUE!</v>
      </c>
      <c r="AA173" s="45">
        <f t="shared" si="39"/>
        <v>0</v>
      </c>
      <c r="AB173" s="56" t="str">
        <f t="shared" si="40"/>
        <v/>
      </c>
      <c r="AC173" s="45" t="str">
        <f t="shared" si="41"/>
        <v/>
      </c>
      <c r="AD173" s="45" t="str">
        <f t="shared" si="42"/>
        <v/>
      </c>
      <c r="AE173" s="45" t="str">
        <f t="shared" si="43"/>
        <v/>
      </c>
      <c r="AF173" s="45" t="str">
        <f t="shared" si="44"/>
        <v/>
      </c>
      <c r="AG173" s="205" t="str">
        <f t="shared" si="48"/>
        <v/>
      </c>
      <c r="AH173" s="206" t="str">
        <f t="shared" si="45"/>
        <v/>
      </c>
      <c r="AI173" s="205" t="str">
        <f t="shared" si="49"/>
        <v/>
      </c>
      <c r="AJ173" s="205" t="str">
        <f>IF(AG173&lt;AH173,Übersetzungstexte!A$184,"")</f>
        <v/>
      </c>
      <c r="AK173" s="206" t="str">
        <f t="shared" si="46"/>
        <v/>
      </c>
      <c r="AL173" s="118"/>
    </row>
    <row r="174" spans="1:38" s="207" customFormat="1" ht="16.899999999999999" customHeight="1">
      <c r="A174" s="415"/>
      <c r="B174" s="416"/>
      <c r="C174" s="416"/>
      <c r="D174" s="277"/>
      <c r="E174" s="175"/>
      <c r="F174" s="176"/>
      <c r="G174" s="382"/>
      <c r="H174" s="75"/>
      <c r="I174" s="274"/>
      <c r="J174" s="75"/>
      <c r="K174" s="275"/>
      <c r="L174" s="175" t="str">
        <f t="shared" si="47"/>
        <v/>
      </c>
      <c r="M174" s="176"/>
      <c r="N174" s="203"/>
      <c r="O174" s="176"/>
      <c r="P174" s="203"/>
      <c r="Q174" s="176"/>
      <c r="R174" s="75"/>
      <c r="S174" s="275"/>
      <c r="T174" s="383"/>
      <c r="U174" s="278"/>
      <c r="V174" s="279"/>
      <c r="W174" s="198"/>
      <c r="X174" s="204">
        <f t="shared" si="37"/>
        <v>0</v>
      </c>
      <c r="Y174" s="204">
        <f>IF('1042Ei Calcolo'!D178="",0,1)</f>
        <v>0</v>
      </c>
      <c r="Z174" s="45" t="e">
        <f t="shared" si="38"/>
        <v>#VALUE!</v>
      </c>
      <c r="AA174" s="45">
        <f t="shared" si="39"/>
        <v>0</v>
      </c>
      <c r="AB174" s="56" t="str">
        <f t="shared" si="40"/>
        <v/>
      </c>
      <c r="AC174" s="45" t="str">
        <f t="shared" si="41"/>
        <v/>
      </c>
      <c r="AD174" s="45" t="str">
        <f t="shared" si="42"/>
        <v/>
      </c>
      <c r="AE174" s="45" t="str">
        <f t="shared" si="43"/>
        <v/>
      </c>
      <c r="AF174" s="45" t="str">
        <f t="shared" si="44"/>
        <v/>
      </c>
      <c r="AG174" s="205" t="str">
        <f t="shared" si="48"/>
        <v/>
      </c>
      <c r="AH174" s="206" t="str">
        <f t="shared" si="45"/>
        <v/>
      </c>
      <c r="AI174" s="205" t="str">
        <f t="shared" si="49"/>
        <v/>
      </c>
      <c r="AJ174" s="205" t="str">
        <f>IF(AG174&lt;AH174,Übersetzungstexte!A$184,"")</f>
        <v/>
      </c>
      <c r="AK174" s="206" t="str">
        <f t="shared" si="46"/>
        <v/>
      </c>
      <c r="AL174" s="118"/>
    </row>
    <row r="175" spans="1:38" s="207" customFormat="1" ht="16.899999999999999" customHeight="1">
      <c r="A175" s="415"/>
      <c r="B175" s="416"/>
      <c r="C175" s="416"/>
      <c r="D175" s="277"/>
      <c r="E175" s="175"/>
      <c r="F175" s="176"/>
      <c r="G175" s="382"/>
      <c r="H175" s="75"/>
      <c r="I175" s="274"/>
      <c r="J175" s="75"/>
      <c r="K175" s="275"/>
      <c r="L175" s="175" t="str">
        <f t="shared" si="47"/>
        <v/>
      </c>
      <c r="M175" s="176"/>
      <c r="N175" s="203"/>
      <c r="O175" s="176"/>
      <c r="P175" s="203"/>
      <c r="Q175" s="176"/>
      <c r="R175" s="75"/>
      <c r="S175" s="275"/>
      <c r="T175" s="383"/>
      <c r="U175" s="278"/>
      <c r="V175" s="279"/>
      <c r="W175" s="198"/>
      <c r="X175" s="204">
        <f t="shared" si="37"/>
        <v>0</v>
      </c>
      <c r="Y175" s="204">
        <f>IF('1042Ei Calcolo'!D179="",0,1)</f>
        <v>0</v>
      </c>
      <c r="Z175" s="45" t="e">
        <f t="shared" si="38"/>
        <v>#VALUE!</v>
      </c>
      <c r="AA175" s="45">
        <f t="shared" si="39"/>
        <v>0</v>
      </c>
      <c r="AB175" s="56" t="str">
        <f t="shared" si="40"/>
        <v/>
      </c>
      <c r="AC175" s="45" t="str">
        <f t="shared" si="41"/>
        <v/>
      </c>
      <c r="AD175" s="45" t="str">
        <f t="shared" si="42"/>
        <v/>
      </c>
      <c r="AE175" s="45" t="str">
        <f t="shared" si="43"/>
        <v/>
      </c>
      <c r="AF175" s="45" t="str">
        <f t="shared" si="44"/>
        <v/>
      </c>
      <c r="AG175" s="205" t="str">
        <f t="shared" si="48"/>
        <v/>
      </c>
      <c r="AH175" s="206" t="str">
        <f t="shared" si="45"/>
        <v/>
      </c>
      <c r="AI175" s="205" t="str">
        <f t="shared" si="49"/>
        <v/>
      </c>
      <c r="AJ175" s="205" t="str">
        <f>IF(AG175&lt;AH175,Übersetzungstexte!A$184,"")</f>
        <v/>
      </c>
      <c r="AK175" s="206" t="str">
        <f t="shared" si="46"/>
        <v/>
      </c>
      <c r="AL175" s="118"/>
    </row>
    <row r="176" spans="1:38" s="207" customFormat="1" ht="16.899999999999999" customHeight="1">
      <c r="A176" s="415"/>
      <c r="B176" s="416"/>
      <c r="C176" s="416"/>
      <c r="D176" s="277"/>
      <c r="E176" s="175"/>
      <c r="F176" s="176"/>
      <c r="G176" s="382"/>
      <c r="H176" s="75"/>
      <c r="I176" s="274"/>
      <c r="J176" s="75"/>
      <c r="K176" s="275"/>
      <c r="L176" s="175" t="str">
        <f t="shared" si="47"/>
        <v/>
      </c>
      <c r="M176" s="176"/>
      <c r="N176" s="203"/>
      <c r="O176" s="176"/>
      <c r="P176" s="203"/>
      <c r="Q176" s="176"/>
      <c r="R176" s="75"/>
      <c r="S176" s="275"/>
      <c r="T176" s="383"/>
      <c r="U176" s="278"/>
      <c r="V176" s="279"/>
      <c r="W176" s="198"/>
      <c r="X176" s="204">
        <f t="shared" si="37"/>
        <v>0</v>
      </c>
      <c r="Y176" s="204">
        <f>IF('1042Ei Calcolo'!D180="",0,1)</f>
        <v>0</v>
      </c>
      <c r="Z176" s="45" t="e">
        <f t="shared" si="38"/>
        <v>#VALUE!</v>
      </c>
      <c r="AA176" s="45">
        <f t="shared" si="39"/>
        <v>0</v>
      </c>
      <c r="AB176" s="56" t="str">
        <f t="shared" si="40"/>
        <v/>
      </c>
      <c r="AC176" s="45" t="str">
        <f t="shared" si="41"/>
        <v/>
      </c>
      <c r="AD176" s="45" t="str">
        <f t="shared" si="42"/>
        <v/>
      </c>
      <c r="AE176" s="45" t="str">
        <f t="shared" si="43"/>
        <v/>
      </c>
      <c r="AF176" s="45" t="str">
        <f t="shared" si="44"/>
        <v/>
      </c>
      <c r="AG176" s="205" t="str">
        <f t="shared" si="48"/>
        <v/>
      </c>
      <c r="AH176" s="206" t="str">
        <f t="shared" si="45"/>
        <v/>
      </c>
      <c r="AI176" s="205" t="str">
        <f t="shared" si="49"/>
        <v/>
      </c>
      <c r="AJ176" s="205" t="str">
        <f>IF(AG176&lt;AH176,Übersetzungstexte!A$184,"")</f>
        <v/>
      </c>
      <c r="AK176" s="206" t="str">
        <f t="shared" si="46"/>
        <v/>
      </c>
      <c r="AL176" s="118"/>
    </row>
    <row r="177" spans="1:38" s="207" customFormat="1" ht="16.899999999999999" customHeight="1">
      <c r="A177" s="415"/>
      <c r="B177" s="416"/>
      <c r="C177" s="416"/>
      <c r="D177" s="277"/>
      <c r="E177" s="175"/>
      <c r="F177" s="176"/>
      <c r="G177" s="382"/>
      <c r="H177" s="75"/>
      <c r="I177" s="274"/>
      <c r="J177" s="75"/>
      <c r="K177" s="275"/>
      <c r="L177" s="175" t="str">
        <f t="shared" si="47"/>
        <v/>
      </c>
      <c r="M177" s="176"/>
      <c r="N177" s="203"/>
      <c r="O177" s="176"/>
      <c r="P177" s="203"/>
      <c r="Q177" s="176"/>
      <c r="R177" s="75"/>
      <c r="S177" s="275"/>
      <c r="T177" s="383"/>
      <c r="U177" s="278"/>
      <c r="V177" s="279"/>
      <c r="W177" s="198"/>
      <c r="X177" s="204">
        <f t="shared" si="37"/>
        <v>0</v>
      </c>
      <c r="Y177" s="204">
        <f>IF('1042Ei Calcolo'!D181="",0,1)</f>
        <v>0</v>
      </c>
      <c r="Z177" s="45" t="e">
        <f t="shared" si="38"/>
        <v>#VALUE!</v>
      </c>
      <c r="AA177" s="45">
        <f t="shared" si="39"/>
        <v>0</v>
      </c>
      <c r="AB177" s="56" t="str">
        <f t="shared" si="40"/>
        <v/>
      </c>
      <c r="AC177" s="45" t="str">
        <f t="shared" si="41"/>
        <v/>
      </c>
      <c r="AD177" s="45" t="str">
        <f t="shared" si="42"/>
        <v/>
      </c>
      <c r="AE177" s="45" t="str">
        <f t="shared" si="43"/>
        <v/>
      </c>
      <c r="AF177" s="45" t="str">
        <f t="shared" si="44"/>
        <v/>
      </c>
      <c r="AG177" s="205" t="str">
        <f t="shared" si="48"/>
        <v/>
      </c>
      <c r="AH177" s="206" t="str">
        <f t="shared" si="45"/>
        <v/>
      </c>
      <c r="AI177" s="205" t="str">
        <f t="shared" si="49"/>
        <v/>
      </c>
      <c r="AJ177" s="205" t="str">
        <f>IF(AG177&lt;AH177,Übersetzungstexte!A$184,"")</f>
        <v/>
      </c>
      <c r="AK177" s="206" t="str">
        <f t="shared" si="46"/>
        <v/>
      </c>
      <c r="AL177" s="118"/>
    </row>
    <row r="178" spans="1:38" s="207" customFormat="1" ht="16.899999999999999" customHeight="1">
      <c r="A178" s="415"/>
      <c r="B178" s="416"/>
      <c r="C178" s="416"/>
      <c r="D178" s="277"/>
      <c r="E178" s="175"/>
      <c r="F178" s="176"/>
      <c r="G178" s="382"/>
      <c r="H178" s="75"/>
      <c r="I178" s="274"/>
      <c r="J178" s="75"/>
      <c r="K178" s="275"/>
      <c r="L178" s="175" t="str">
        <f t="shared" si="47"/>
        <v/>
      </c>
      <c r="M178" s="176"/>
      <c r="N178" s="203"/>
      <c r="O178" s="176"/>
      <c r="P178" s="203"/>
      <c r="Q178" s="176"/>
      <c r="R178" s="75"/>
      <c r="S178" s="275"/>
      <c r="T178" s="383"/>
      <c r="U178" s="278"/>
      <c r="V178" s="279"/>
      <c r="W178" s="198"/>
      <c r="X178" s="204">
        <f t="shared" si="37"/>
        <v>0</v>
      </c>
      <c r="Y178" s="204">
        <f>IF('1042Ei Calcolo'!D182="",0,1)</f>
        <v>0</v>
      </c>
      <c r="Z178" s="45" t="e">
        <f t="shared" si="38"/>
        <v>#VALUE!</v>
      </c>
      <c r="AA178" s="45">
        <f t="shared" si="39"/>
        <v>0</v>
      </c>
      <c r="AB178" s="56" t="str">
        <f t="shared" si="40"/>
        <v/>
      </c>
      <c r="AC178" s="45" t="str">
        <f t="shared" si="41"/>
        <v/>
      </c>
      <c r="AD178" s="45" t="str">
        <f t="shared" si="42"/>
        <v/>
      </c>
      <c r="AE178" s="45" t="str">
        <f t="shared" si="43"/>
        <v/>
      </c>
      <c r="AF178" s="45" t="str">
        <f t="shared" si="44"/>
        <v/>
      </c>
      <c r="AG178" s="205" t="str">
        <f t="shared" si="48"/>
        <v/>
      </c>
      <c r="AH178" s="206" t="str">
        <f t="shared" si="45"/>
        <v/>
      </c>
      <c r="AI178" s="205" t="str">
        <f t="shared" si="49"/>
        <v/>
      </c>
      <c r="AJ178" s="205" t="str">
        <f>IF(AG178&lt;AH178,Übersetzungstexte!A$184,"")</f>
        <v/>
      </c>
      <c r="AK178" s="206" t="str">
        <f t="shared" si="46"/>
        <v/>
      </c>
      <c r="AL178" s="118"/>
    </row>
    <row r="179" spans="1:38" s="207" customFormat="1" ht="16.899999999999999" customHeight="1">
      <c r="A179" s="415"/>
      <c r="B179" s="416"/>
      <c r="C179" s="416"/>
      <c r="D179" s="277"/>
      <c r="E179" s="175"/>
      <c r="F179" s="176"/>
      <c r="G179" s="382"/>
      <c r="H179" s="75"/>
      <c r="I179" s="274"/>
      <c r="J179" s="75"/>
      <c r="K179" s="275"/>
      <c r="L179" s="175" t="str">
        <f t="shared" si="47"/>
        <v/>
      </c>
      <c r="M179" s="176"/>
      <c r="N179" s="203"/>
      <c r="O179" s="176"/>
      <c r="P179" s="203"/>
      <c r="Q179" s="176"/>
      <c r="R179" s="75"/>
      <c r="S179" s="275"/>
      <c r="T179" s="383"/>
      <c r="U179" s="278"/>
      <c r="V179" s="279"/>
      <c r="W179" s="198"/>
      <c r="X179" s="204">
        <f t="shared" si="37"/>
        <v>0</v>
      </c>
      <c r="Y179" s="204">
        <f>IF('1042Ei Calcolo'!D183="",0,1)</f>
        <v>0</v>
      </c>
      <c r="Z179" s="45" t="e">
        <f t="shared" si="38"/>
        <v>#VALUE!</v>
      </c>
      <c r="AA179" s="45">
        <f t="shared" si="39"/>
        <v>0</v>
      </c>
      <c r="AB179" s="56" t="str">
        <f t="shared" si="40"/>
        <v/>
      </c>
      <c r="AC179" s="45" t="str">
        <f t="shared" si="41"/>
        <v/>
      </c>
      <c r="AD179" s="45" t="str">
        <f t="shared" si="42"/>
        <v/>
      </c>
      <c r="AE179" s="45" t="str">
        <f t="shared" si="43"/>
        <v/>
      </c>
      <c r="AF179" s="45" t="str">
        <f t="shared" si="44"/>
        <v/>
      </c>
      <c r="AG179" s="205" t="str">
        <f t="shared" si="48"/>
        <v/>
      </c>
      <c r="AH179" s="206" t="str">
        <f t="shared" si="45"/>
        <v/>
      </c>
      <c r="AI179" s="205" t="str">
        <f t="shared" si="49"/>
        <v/>
      </c>
      <c r="AJ179" s="205" t="str">
        <f>IF(AG179&lt;AH179,Übersetzungstexte!A$184,"")</f>
        <v/>
      </c>
      <c r="AK179" s="206" t="str">
        <f t="shared" si="46"/>
        <v/>
      </c>
      <c r="AL179" s="118"/>
    </row>
    <row r="180" spans="1:38" s="207" customFormat="1" ht="16.899999999999999" customHeight="1">
      <c r="A180" s="415"/>
      <c r="B180" s="416"/>
      <c r="C180" s="416"/>
      <c r="D180" s="277"/>
      <c r="E180" s="175"/>
      <c r="F180" s="176"/>
      <c r="G180" s="382"/>
      <c r="H180" s="75"/>
      <c r="I180" s="274"/>
      <c r="J180" s="75"/>
      <c r="K180" s="275"/>
      <c r="L180" s="175" t="str">
        <f t="shared" si="47"/>
        <v/>
      </c>
      <c r="M180" s="176"/>
      <c r="N180" s="203"/>
      <c r="O180" s="176"/>
      <c r="P180" s="203"/>
      <c r="Q180" s="176"/>
      <c r="R180" s="75"/>
      <c r="S180" s="275"/>
      <c r="T180" s="383"/>
      <c r="U180" s="278"/>
      <c r="V180" s="279"/>
      <c r="W180" s="198"/>
      <c r="X180" s="204">
        <f t="shared" si="37"/>
        <v>0</v>
      </c>
      <c r="Y180" s="204">
        <f>IF('1042Ei Calcolo'!D184="",0,1)</f>
        <v>0</v>
      </c>
      <c r="Z180" s="45" t="e">
        <f t="shared" si="38"/>
        <v>#VALUE!</v>
      </c>
      <c r="AA180" s="45">
        <f t="shared" si="39"/>
        <v>0</v>
      </c>
      <c r="AB180" s="56" t="str">
        <f t="shared" si="40"/>
        <v/>
      </c>
      <c r="AC180" s="45" t="str">
        <f t="shared" si="41"/>
        <v/>
      </c>
      <c r="AD180" s="45" t="str">
        <f t="shared" si="42"/>
        <v/>
      </c>
      <c r="AE180" s="45" t="str">
        <f t="shared" si="43"/>
        <v/>
      </c>
      <c r="AF180" s="45" t="str">
        <f t="shared" si="44"/>
        <v/>
      </c>
      <c r="AG180" s="205" t="str">
        <f t="shared" si="48"/>
        <v/>
      </c>
      <c r="AH180" s="206" t="str">
        <f t="shared" si="45"/>
        <v/>
      </c>
      <c r="AI180" s="205" t="str">
        <f t="shared" si="49"/>
        <v/>
      </c>
      <c r="AJ180" s="205" t="str">
        <f>IF(AG180&lt;AH180,Übersetzungstexte!A$184,"")</f>
        <v/>
      </c>
      <c r="AK180" s="206" t="str">
        <f t="shared" si="46"/>
        <v/>
      </c>
      <c r="AL180" s="118"/>
    </row>
    <row r="181" spans="1:38" s="207" customFormat="1" ht="16.899999999999999" customHeight="1">
      <c r="A181" s="415"/>
      <c r="B181" s="416"/>
      <c r="C181" s="416"/>
      <c r="D181" s="277"/>
      <c r="E181" s="175"/>
      <c r="F181" s="176"/>
      <c r="G181" s="382"/>
      <c r="H181" s="75"/>
      <c r="I181" s="274"/>
      <c r="J181" s="75"/>
      <c r="K181" s="275"/>
      <c r="L181" s="175" t="str">
        <f t="shared" si="47"/>
        <v/>
      </c>
      <c r="M181" s="176"/>
      <c r="N181" s="203"/>
      <c r="O181" s="176"/>
      <c r="P181" s="203"/>
      <c r="Q181" s="176"/>
      <c r="R181" s="75"/>
      <c r="S181" s="275"/>
      <c r="T181" s="383"/>
      <c r="U181" s="278"/>
      <c r="V181" s="279"/>
      <c r="W181" s="198"/>
      <c r="X181" s="204">
        <f t="shared" si="37"/>
        <v>0</v>
      </c>
      <c r="Y181" s="204">
        <f>IF('1042Ei Calcolo'!D185="",0,1)</f>
        <v>0</v>
      </c>
      <c r="Z181" s="45" t="e">
        <f t="shared" si="38"/>
        <v>#VALUE!</v>
      </c>
      <c r="AA181" s="45">
        <f t="shared" si="39"/>
        <v>0</v>
      </c>
      <c r="AB181" s="56" t="str">
        <f t="shared" si="40"/>
        <v/>
      </c>
      <c r="AC181" s="45" t="str">
        <f t="shared" si="41"/>
        <v/>
      </c>
      <c r="AD181" s="45" t="str">
        <f t="shared" si="42"/>
        <v/>
      </c>
      <c r="AE181" s="45" t="str">
        <f t="shared" si="43"/>
        <v/>
      </c>
      <c r="AF181" s="45" t="str">
        <f t="shared" si="44"/>
        <v/>
      </c>
      <c r="AG181" s="205" t="str">
        <f t="shared" si="48"/>
        <v/>
      </c>
      <c r="AH181" s="206" t="str">
        <f t="shared" si="45"/>
        <v/>
      </c>
      <c r="AI181" s="205" t="str">
        <f t="shared" si="49"/>
        <v/>
      </c>
      <c r="AJ181" s="205" t="str">
        <f>IF(AG181&lt;AH181,Übersetzungstexte!A$184,"")</f>
        <v/>
      </c>
      <c r="AK181" s="206" t="str">
        <f t="shared" si="46"/>
        <v/>
      </c>
      <c r="AL181" s="118"/>
    </row>
    <row r="182" spans="1:38" s="207" customFormat="1" ht="16.899999999999999" customHeight="1">
      <c r="A182" s="415"/>
      <c r="B182" s="416"/>
      <c r="C182" s="416"/>
      <c r="D182" s="277"/>
      <c r="E182" s="175"/>
      <c r="F182" s="176"/>
      <c r="G182" s="382"/>
      <c r="H182" s="75"/>
      <c r="I182" s="274"/>
      <c r="J182" s="75"/>
      <c r="K182" s="275"/>
      <c r="L182" s="175" t="str">
        <f t="shared" si="47"/>
        <v/>
      </c>
      <c r="M182" s="176"/>
      <c r="N182" s="203"/>
      <c r="O182" s="176"/>
      <c r="P182" s="203"/>
      <c r="Q182" s="176"/>
      <c r="R182" s="75"/>
      <c r="S182" s="275"/>
      <c r="T182" s="383"/>
      <c r="U182" s="278"/>
      <c r="V182" s="279"/>
      <c r="W182" s="198"/>
      <c r="X182" s="204">
        <f t="shared" si="37"/>
        <v>0</v>
      </c>
      <c r="Y182" s="204">
        <f>IF('1042Ei Calcolo'!D186="",0,1)</f>
        <v>0</v>
      </c>
      <c r="Z182" s="45" t="e">
        <f t="shared" si="38"/>
        <v>#VALUE!</v>
      </c>
      <c r="AA182" s="45">
        <f t="shared" si="39"/>
        <v>0</v>
      </c>
      <c r="AB182" s="56" t="str">
        <f t="shared" si="40"/>
        <v/>
      </c>
      <c r="AC182" s="45" t="str">
        <f t="shared" si="41"/>
        <v/>
      </c>
      <c r="AD182" s="45" t="str">
        <f t="shared" si="42"/>
        <v/>
      </c>
      <c r="AE182" s="45" t="str">
        <f t="shared" si="43"/>
        <v/>
      </c>
      <c r="AF182" s="45" t="str">
        <f t="shared" si="44"/>
        <v/>
      </c>
      <c r="AG182" s="205" t="str">
        <f t="shared" si="48"/>
        <v/>
      </c>
      <c r="AH182" s="206" t="str">
        <f t="shared" si="45"/>
        <v/>
      </c>
      <c r="AI182" s="205" t="str">
        <f t="shared" si="49"/>
        <v/>
      </c>
      <c r="AJ182" s="205" t="str">
        <f>IF(AG182&lt;AH182,Übersetzungstexte!A$184,"")</f>
        <v/>
      </c>
      <c r="AK182" s="206" t="str">
        <f t="shared" si="46"/>
        <v/>
      </c>
      <c r="AL182" s="118"/>
    </row>
    <row r="183" spans="1:38" s="207" customFormat="1" ht="16.899999999999999" customHeight="1">
      <c r="A183" s="415"/>
      <c r="B183" s="416"/>
      <c r="C183" s="416"/>
      <c r="D183" s="277"/>
      <c r="E183" s="175"/>
      <c r="F183" s="176"/>
      <c r="G183" s="382"/>
      <c r="H183" s="75"/>
      <c r="I183" s="274"/>
      <c r="J183" s="75"/>
      <c r="K183" s="275"/>
      <c r="L183" s="175" t="str">
        <f t="shared" si="47"/>
        <v/>
      </c>
      <c r="M183" s="176"/>
      <c r="N183" s="203"/>
      <c r="O183" s="176"/>
      <c r="P183" s="203"/>
      <c r="Q183" s="176"/>
      <c r="R183" s="75"/>
      <c r="S183" s="275"/>
      <c r="T183" s="383"/>
      <c r="U183" s="278"/>
      <c r="V183" s="279"/>
      <c r="W183" s="198"/>
      <c r="X183" s="204">
        <f t="shared" si="37"/>
        <v>0</v>
      </c>
      <c r="Y183" s="204">
        <f>IF('1042Ei Calcolo'!D187="",0,1)</f>
        <v>0</v>
      </c>
      <c r="Z183" s="45" t="e">
        <f t="shared" si="38"/>
        <v>#VALUE!</v>
      </c>
      <c r="AA183" s="45">
        <f t="shared" si="39"/>
        <v>0</v>
      </c>
      <c r="AB183" s="56" t="str">
        <f t="shared" si="40"/>
        <v/>
      </c>
      <c r="AC183" s="45" t="str">
        <f t="shared" si="41"/>
        <v/>
      </c>
      <c r="AD183" s="45" t="str">
        <f t="shared" si="42"/>
        <v/>
      </c>
      <c r="AE183" s="45" t="str">
        <f t="shared" si="43"/>
        <v/>
      </c>
      <c r="AF183" s="45" t="str">
        <f t="shared" si="44"/>
        <v/>
      </c>
      <c r="AG183" s="205" t="str">
        <f t="shared" si="48"/>
        <v/>
      </c>
      <c r="AH183" s="206" t="str">
        <f t="shared" si="45"/>
        <v/>
      </c>
      <c r="AI183" s="205" t="str">
        <f t="shared" si="49"/>
        <v/>
      </c>
      <c r="AJ183" s="205" t="str">
        <f>IF(AG183&lt;AH183,Übersetzungstexte!A$184,"")</f>
        <v/>
      </c>
      <c r="AK183" s="206" t="str">
        <f t="shared" si="46"/>
        <v/>
      </c>
      <c r="AL183" s="118"/>
    </row>
    <row r="184" spans="1:38" s="207" customFormat="1" ht="16.899999999999999" customHeight="1">
      <c r="A184" s="415"/>
      <c r="B184" s="416"/>
      <c r="C184" s="416"/>
      <c r="D184" s="277"/>
      <c r="E184" s="175"/>
      <c r="F184" s="176"/>
      <c r="G184" s="382"/>
      <c r="H184" s="75"/>
      <c r="I184" s="274"/>
      <c r="J184" s="75"/>
      <c r="K184" s="275"/>
      <c r="L184" s="175" t="str">
        <f t="shared" si="47"/>
        <v/>
      </c>
      <c r="M184" s="176"/>
      <c r="N184" s="203"/>
      <c r="O184" s="176"/>
      <c r="P184" s="203"/>
      <c r="Q184" s="176"/>
      <c r="R184" s="75"/>
      <c r="S184" s="275"/>
      <c r="T184" s="383"/>
      <c r="U184" s="278"/>
      <c r="V184" s="279"/>
      <c r="W184" s="198"/>
      <c r="X184" s="204">
        <f t="shared" si="37"/>
        <v>0</v>
      </c>
      <c r="Y184" s="204">
        <f>IF('1042Ei Calcolo'!D188="",0,1)</f>
        <v>0</v>
      </c>
      <c r="Z184" s="45" t="e">
        <f t="shared" si="38"/>
        <v>#VALUE!</v>
      </c>
      <c r="AA184" s="45">
        <f t="shared" si="39"/>
        <v>0</v>
      </c>
      <c r="AB184" s="56" t="str">
        <f t="shared" si="40"/>
        <v/>
      </c>
      <c r="AC184" s="45" t="str">
        <f t="shared" si="41"/>
        <v/>
      </c>
      <c r="AD184" s="45" t="str">
        <f t="shared" si="42"/>
        <v/>
      </c>
      <c r="AE184" s="45" t="str">
        <f t="shared" si="43"/>
        <v/>
      </c>
      <c r="AF184" s="45" t="str">
        <f t="shared" si="44"/>
        <v/>
      </c>
      <c r="AG184" s="205" t="str">
        <f t="shared" si="48"/>
        <v/>
      </c>
      <c r="AH184" s="206" t="str">
        <f t="shared" si="45"/>
        <v/>
      </c>
      <c r="AI184" s="205" t="str">
        <f t="shared" si="49"/>
        <v/>
      </c>
      <c r="AJ184" s="205" t="str">
        <f>IF(AG184&lt;AH184,Übersetzungstexte!A$184,"")</f>
        <v/>
      </c>
      <c r="AK184" s="206" t="str">
        <f t="shared" si="46"/>
        <v/>
      </c>
      <c r="AL184" s="118"/>
    </row>
    <row r="185" spans="1:38" s="207" customFormat="1" ht="16.899999999999999" customHeight="1">
      <c r="A185" s="415"/>
      <c r="B185" s="416"/>
      <c r="C185" s="416"/>
      <c r="D185" s="277"/>
      <c r="E185" s="175"/>
      <c r="F185" s="176"/>
      <c r="G185" s="382"/>
      <c r="H185" s="75"/>
      <c r="I185" s="274"/>
      <c r="J185" s="75"/>
      <c r="K185" s="275"/>
      <c r="L185" s="175" t="str">
        <f t="shared" si="47"/>
        <v/>
      </c>
      <c r="M185" s="176"/>
      <c r="N185" s="203"/>
      <c r="O185" s="176"/>
      <c r="P185" s="203"/>
      <c r="Q185" s="176"/>
      <c r="R185" s="75"/>
      <c r="S185" s="275"/>
      <c r="T185" s="383"/>
      <c r="U185" s="278"/>
      <c r="V185" s="279"/>
      <c r="W185" s="198"/>
      <c r="X185" s="204">
        <f t="shared" si="37"/>
        <v>0</v>
      </c>
      <c r="Y185" s="204">
        <f>IF('1042Ei Calcolo'!D189="",0,1)</f>
        <v>0</v>
      </c>
      <c r="Z185" s="45" t="e">
        <f t="shared" si="38"/>
        <v>#VALUE!</v>
      </c>
      <c r="AA185" s="45">
        <f t="shared" si="39"/>
        <v>0</v>
      </c>
      <c r="AB185" s="56" t="str">
        <f t="shared" si="40"/>
        <v/>
      </c>
      <c r="AC185" s="45" t="str">
        <f t="shared" si="41"/>
        <v/>
      </c>
      <c r="AD185" s="45" t="str">
        <f t="shared" si="42"/>
        <v/>
      </c>
      <c r="AE185" s="45" t="str">
        <f t="shared" si="43"/>
        <v/>
      </c>
      <c r="AF185" s="45" t="str">
        <f t="shared" si="44"/>
        <v/>
      </c>
      <c r="AG185" s="205" t="str">
        <f t="shared" si="48"/>
        <v/>
      </c>
      <c r="AH185" s="206" t="str">
        <f t="shared" si="45"/>
        <v/>
      </c>
      <c r="AI185" s="205" t="str">
        <f t="shared" si="49"/>
        <v/>
      </c>
      <c r="AJ185" s="205" t="str">
        <f>IF(AG185&lt;AH185,Übersetzungstexte!A$184,"")</f>
        <v/>
      </c>
      <c r="AK185" s="206" t="str">
        <f t="shared" si="46"/>
        <v/>
      </c>
      <c r="AL185" s="118"/>
    </row>
    <row r="186" spans="1:38" s="207" customFormat="1" ht="16.899999999999999" customHeight="1">
      <c r="A186" s="415"/>
      <c r="B186" s="416"/>
      <c r="C186" s="416"/>
      <c r="D186" s="277"/>
      <c r="E186" s="175"/>
      <c r="F186" s="176"/>
      <c r="G186" s="382"/>
      <c r="H186" s="75"/>
      <c r="I186" s="274"/>
      <c r="J186" s="75"/>
      <c r="K186" s="275"/>
      <c r="L186" s="175" t="str">
        <f t="shared" si="47"/>
        <v/>
      </c>
      <c r="M186" s="176"/>
      <c r="N186" s="203"/>
      <c r="O186" s="176"/>
      <c r="P186" s="203"/>
      <c r="Q186" s="176"/>
      <c r="R186" s="75"/>
      <c r="S186" s="275"/>
      <c r="T186" s="383"/>
      <c r="U186" s="278"/>
      <c r="V186" s="279"/>
      <c r="W186" s="198"/>
      <c r="X186" s="204">
        <f t="shared" si="37"/>
        <v>0</v>
      </c>
      <c r="Y186" s="204">
        <f>IF('1042Ei Calcolo'!D190="",0,1)</f>
        <v>0</v>
      </c>
      <c r="Z186" s="45" t="e">
        <f t="shared" si="38"/>
        <v>#VALUE!</v>
      </c>
      <c r="AA186" s="45">
        <f t="shared" si="39"/>
        <v>0</v>
      </c>
      <c r="AB186" s="56" t="str">
        <f t="shared" si="40"/>
        <v/>
      </c>
      <c r="AC186" s="45" t="str">
        <f t="shared" si="41"/>
        <v/>
      </c>
      <c r="AD186" s="45" t="str">
        <f t="shared" si="42"/>
        <v/>
      </c>
      <c r="AE186" s="45" t="str">
        <f t="shared" si="43"/>
        <v/>
      </c>
      <c r="AF186" s="45" t="str">
        <f t="shared" si="44"/>
        <v/>
      </c>
      <c r="AG186" s="205" t="str">
        <f t="shared" si="48"/>
        <v/>
      </c>
      <c r="AH186" s="206" t="str">
        <f t="shared" si="45"/>
        <v/>
      </c>
      <c r="AI186" s="205" t="str">
        <f t="shared" si="49"/>
        <v/>
      </c>
      <c r="AJ186" s="205" t="str">
        <f>IF(AG186&lt;AH186,Übersetzungstexte!A$184,"")</f>
        <v/>
      </c>
      <c r="AK186" s="206" t="str">
        <f t="shared" si="46"/>
        <v/>
      </c>
      <c r="AL186" s="118"/>
    </row>
    <row r="187" spans="1:38" s="207" customFormat="1" ht="16.899999999999999" customHeight="1">
      <c r="A187" s="415"/>
      <c r="B187" s="416"/>
      <c r="C187" s="416"/>
      <c r="D187" s="277"/>
      <c r="E187" s="175"/>
      <c r="F187" s="176"/>
      <c r="G187" s="382"/>
      <c r="H187" s="75"/>
      <c r="I187" s="274"/>
      <c r="J187" s="75"/>
      <c r="K187" s="275"/>
      <c r="L187" s="175" t="str">
        <f t="shared" si="47"/>
        <v/>
      </c>
      <c r="M187" s="176"/>
      <c r="N187" s="203"/>
      <c r="O187" s="176"/>
      <c r="P187" s="203"/>
      <c r="Q187" s="176"/>
      <c r="R187" s="75"/>
      <c r="S187" s="275"/>
      <c r="T187" s="383"/>
      <c r="U187" s="278"/>
      <c r="V187" s="279"/>
      <c r="W187" s="198"/>
      <c r="X187" s="204">
        <f t="shared" si="37"/>
        <v>0</v>
      </c>
      <c r="Y187" s="204">
        <f>IF('1042Ei Calcolo'!D191="",0,1)</f>
        <v>0</v>
      </c>
      <c r="Z187" s="45" t="e">
        <f t="shared" si="38"/>
        <v>#VALUE!</v>
      </c>
      <c r="AA187" s="45">
        <f t="shared" si="39"/>
        <v>0</v>
      </c>
      <c r="AB187" s="56" t="str">
        <f t="shared" si="40"/>
        <v/>
      </c>
      <c r="AC187" s="45" t="str">
        <f t="shared" si="41"/>
        <v/>
      </c>
      <c r="AD187" s="45" t="str">
        <f t="shared" si="42"/>
        <v/>
      </c>
      <c r="AE187" s="45" t="str">
        <f t="shared" si="43"/>
        <v/>
      </c>
      <c r="AF187" s="45" t="str">
        <f t="shared" si="44"/>
        <v/>
      </c>
      <c r="AG187" s="205" t="str">
        <f t="shared" si="48"/>
        <v/>
      </c>
      <c r="AH187" s="206" t="str">
        <f t="shared" si="45"/>
        <v/>
      </c>
      <c r="AI187" s="205" t="str">
        <f t="shared" si="49"/>
        <v/>
      </c>
      <c r="AJ187" s="205" t="str">
        <f>IF(AG187&lt;AH187,Übersetzungstexte!A$184,"")</f>
        <v/>
      </c>
      <c r="AK187" s="206" t="str">
        <f t="shared" si="46"/>
        <v/>
      </c>
      <c r="AL187" s="118"/>
    </row>
    <row r="188" spans="1:38" s="207" customFormat="1" ht="16.899999999999999" customHeight="1">
      <c r="A188" s="415"/>
      <c r="B188" s="416"/>
      <c r="C188" s="416"/>
      <c r="D188" s="277"/>
      <c r="E188" s="175"/>
      <c r="F188" s="176"/>
      <c r="G188" s="382"/>
      <c r="H188" s="75"/>
      <c r="I188" s="274"/>
      <c r="J188" s="75"/>
      <c r="K188" s="275"/>
      <c r="L188" s="175" t="str">
        <f t="shared" si="47"/>
        <v/>
      </c>
      <c r="M188" s="176"/>
      <c r="N188" s="203"/>
      <c r="O188" s="176"/>
      <c r="P188" s="203"/>
      <c r="Q188" s="176"/>
      <c r="R188" s="75"/>
      <c r="S188" s="275"/>
      <c r="T188" s="383"/>
      <c r="U188" s="278"/>
      <c r="V188" s="279"/>
      <c r="W188" s="198"/>
      <c r="X188" s="204">
        <f t="shared" si="37"/>
        <v>0</v>
      </c>
      <c r="Y188" s="204">
        <f>IF('1042Ei Calcolo'!D192="",0,1)</f>
        <v>0</v>
      </c>
      <c r="Z188" s="45" t="e">
        <f t="shared" si="38"/>
        <v>#VALUE!</v>
      </c>
      <c r="AA188" s="45">
        <f t="shared" si="39"/>
        <v>0</v>
      </c>
      <c r="AB188" s="56" t="str">
        <f t="shared" si="40"/>
        <v/>
      </c>
      <c r="AC188" s="45" t="str">
        <f t="shared" si="41"/>
        <v/>
      </c>
      <c r="AD188" s="45" t="str">
        <f t="shared" si="42"/>
        <v/>
      </c>
      <c r="AE188" s="45" t="str">
        <f t="shared" si="43"/>
        <v/>
      </c>
      <c r="AF188" s="45" t="str">
        <f t="shared" si="44"/>
        <v/>
      </c>
      <c r="AG188" s="205" t="str">
        <f t="shared" si="48"/>
        <v/>
      </c>
      <c r="AH188" s="206" t="str">
        <f t="shared" si="45"/>
        <v/>
      </c>
      <c r="AI188" s="205" t="str">
        <f t="shared" si="49"/>
        <v/>
      </c>
      <c r="AJ188" s="205" t="str">
        <f>IF(AG188&lt;AH188,Übersetzungstexte!A$184,"")</f>
        <v/>
      </c>
      <c r="AK188" s="206" t="str">
        <f t="shared" si="46"/>
        <v/>
      </c>
      <c r="AL188" s="118"/>
    </row>
    <row r="189" spans="1:38" s="207" customFormat="1" ht="16.899999999999999" customHeight="1">
      <c r="A189" s="415"/>
      <c r="B189" s="416"/>
      <c r="C189" s="416"/>
      <c r="D189" s="277"/>
      <c r="E189" s="175"/>
      <c r="F189" s="176"/>
      <c r="G189" s="382"/>
      <c r="H189" s="75"/>
      <c r="I189" s="274"/>
      <c r="J189" s="75"/>
      <c r="K189" s="275"/>
      <c r="L189" s="175" t="str">
        <f t="shared" si="47"/>
        <v/>
      </c>
      <c r="M189" s="176"/>
      <c r="N189" s="203"/>
      <c r="O189" s="176"/>
      <c r="P189" s="203"/>
      <c r="Q189" s="176"/>
      <c r="R189" s="75"/>
      <c r="S189" s="275"/>
      <c r="T189" s="383"/>
      <c r="U189" s="278"/>
      <c r="V189" s="279"/>
      <c r="W189" s="198"/>
      <c r="X189" s="204">
        <f t="shared" si="37"/>
        <v>0</v>
      </c>
      <c r="Y189" s="204">
        <f>IF('1042Ei Calcolo'!D193="",0,1)</f>
        <v>0</v>
      </c>
      <c r="Z189" s="45" t="e">
        <f t="shared" si="38"/>
        <v>#VALUE!</v>
      </c>
      <c r="AA189" s="45">
        <f t="shared" si="39"/>
        <v>0</v>
      </c>
      <c r="AB189" s="56" t="str">
        <f t="shared" si="40"/>
        <v/>
      </c>
      <c r="AC189" s="45" t="str">
        <f t="shared" si="41"/>
        <v/>
      </c>
      <c r="AD189" s="45" t="str">
        <f t="shared" si="42"/>
        <v/>
      </c>
      <c r="AE189" s="45" t="str">
        <f t="shared" si="43"/>
        <v/>
      </c>
      <c r="AF189" s="45" t="str">
        <f t="shared" si="44"/>
        <v/>
      </c>
      <c r="AG189" s="205" t="str">
        <f t="shared" si="48"/>
        <v/>
      </c>
      <c r="AH189" s="206" t="str">
        <f t="shared" si="45"/>
        <v/>
      </c>
      <c r="AI189" s="205" t="str">
        <f t="shared" si="49"/>
        <v/>
      </c>
      <c r="AJ189" s="205" t="str">
        <f>IF(AG189&lt;AH189,Übersetzungstexte!A$184,"")</f>
        <v/>
      </c>
      <c r="AK189" s="206" t="str">
        <f t="shared" si="46"/>
        <v/>
      </c>
      <c r="AL189" s="118"/>
    </row>
    <row r="190" spans="1:38" s="207" customFormat="1" ht="16.899999999999999" customHeight="1">
      <c r="A190" s="415"/>
      <c r="B190" s="416"/>
      <c r="C190" s="416"/>
      <c r="D190" s="277"/>
      <c r="E190" s="175"/>
      <c r="F190" s="176"/>
      <c r="G190" s="382"/>
      <c r="H190" s="75"/>
      <c r="I190" s="274"/>
      <c r="J190" s="75"/>
      <c r="K190" s="275"/>
      <c r="L190" s="175" t="str">
        <f t="shared" ref="L190:L199" si="50">IF(A190="","",K190)</f>
        <v/>
      </c>
      <c r="M190" s="176"/>
      <c r="N190" s="203"/>
      <c r="O190" s="176"/>
      <c r="P190" s="203"/>
      <c r="Q190" s="176"/>
      <c r="R190" s="75"/>
      <c r="S190" s="275"/>
      <c r="T190" s="383"/>
      <c r="U190" s="278"/>
      <c r="V190" s="279"/>
      <c r="W190" s="198"/>
      <c r="X190" s="204">
        <f t="shared" ref="X190:X199" si="51">IF(X$2-YEAR(D190)&lt;X$3,0,1)</f>
        <v>0</v>
      </c>
      <c r="Y190" s="204">
        <f>IF('1042Ei Calcolo'!D194="",0,1)</f>
        <v>0</v>
      </c>
      <c r="Z190" s="45" t="e">
        <f t="shared" ref="Z190:Z199" si="52">ROUND((J190+I190)/(X$4-(J190+I190))*100,2)</f>
        <v>#VALUE!</v>
      </c>
      <c r="AA190" s="45">
        <f t="shared" ref="AA190:AA199" si="53">ROUND(G190,0)/12</f>
        <v>0</v>
      </c>
      <c r="AB190" s="56" t="str">
        <f t="shared" ref="AB190:AB199" si="54">IF(AND(A190="",B190="",C190=""),"",ROUND((X$4-(J190+I190))*K190/60,1))</f>
        <v/>
      </c>
      <c r="AC190" s="45" t="str">
        <f t="shared" ref="AC190:AC199" si="55">IF(OR(AND(A190="",B190="",C190=""),F190=0,F190=""),"",ROUND((1+Z190/100)*AA190*F190,2))</f>
        <v/>
      </c>
      <c r="AD190" s="45" t="str">
        <f t="shared" ref="AD190:AD199" si="56">IF(OR(AND(A190="",B190="",C190=""),F190=0,F190="",L190=0,L190=""),"",ROUND((1+Z190/100)*(H190/(X$4*K190/5)+AA190*F190),2))</f>
        <v/>
      </c>
      <c r="AE190" s="45" t="str">
        <f t="shared" ref="AE190:AE199" si="57">IF(OR(AND(A190="",B190="",C190=""),E190=0,E190="",AB190=0,AB190=""),"",ROUND((AA190*E190/AB190),2))</f>
        <v/>
      </c>
      <c r="AF190" s="45" t="str">
        <f t="shared" ref="AF190:AF199" si="58">IF(OR(AND(A190="",B190="",C190=""),E190=0,E190="",AB190=0,AB190=""),"",ROUND((H190/(12*AA190*E190)+1)*AA190*E190/AB190,2))</f>
        <v/>
      </c>
      <c r="AG190" s="205" t="str">
        <f t="shared" ref="AG190:AG199" si="59">IF(OR(AND(A190="",B190="",C190=""),AB190=0,AB190=""),"",ROUND(AG$4 / AB190,1))</f>
        <v/>
      </c>
      <c r="AH190" s="206" t="str">
        <f t="shared" ref="AH190:AH199" si="60">IF(OR(AND(A190="",B190="",C190=""),X$4=""),"",IF(AND(F190&gt;0,H190&gt;0),AD190, IF(F190&gt;0,AC190, IF(AND(E190&gt;0,H190&gt;0),AF190,AE190))))</f>
        <v/>
      </c>
      <c r="AI190" s="205" t="str">
        <f t="shared" ref="AI190:AI199" si="61">IF(AG190&lt;AH190,AG190,AH190)</f>
        <v/>
      </c>
      <c r="AJ190" s="205" t="str">
        <f>IF(AG190&lt;AH190,Übersetzungstexte!A$184,"")</f>
        <v/>
      </c>
      <c r="AK190" s="206" t="str">
        <f t="shared" ref="AK190:AK199" si="62">IF(AND(B190="",C190=""),"",CONCATENATE(B190,", ",C190))</f>
        <v/>
      </c>
      <c r="AL190" s="118"/>
    </row>
    <row r="191" spans="1:38" s="207" customFormat="1" ht="16.899999999999999" customHeight="1">
      <c r="A191" s="415"/>
      <c r="B191" s="416"/>
      <c r="C191" s="416"/>
      <c r="D191" s="277"/>
      <c r="E191" s="175"/>
      <c r="F191" s="176"/>
      <c r="G191" s="382"/>
      <c r="H191" s="75"/>
      <c r="I191" s="274"/>
      <c r="J191" s="75"/>
      <c r="K191" s="275"/>
      <c r="L191" s="175" t="str">
        <f t="shared" si="50"/>
        <v/>
      </c>
      <c r="M191" s="176"/>
      <c r="N191" s="203"/>
      <c r="O191" s="176"/>
      <c r="P191" s="203"/>
      <c r="Q191" s="176"/>
      <c r="R191" s="75"/>
      <c r="S191" s="275"/>
      <c r="T191" s="383"/>
      <c r="U191" s="278"/>
      <c r="V191" s="279"/>
      <c r="W191" s="198"/>
      <c r="X191" s="204">
        <f t="shared" si="51"/>
        <v>0</v>
      </c>
      <c r="Y191" s="204">
        <f>IF('1042Ei Calcolo'!D195="",0,1)</f>
        <v>0</v>
      </c>
      <c r="Z191" s="45" t="e">
        <f t="shared" si="52"/>
        <v>#VALUE!</v>
      </c>
      <c r="AA191" s="45">
        <f t="shared" si="53"/>
        <v>0</v>
      </c>
      <c r="AB191" s="56" t="str">
        <f t="shared" si="54"/>
        <v/>
      </c>
      <c r="AC191" s="45" t="str">
        <f t="shared" si="55"/>
        <v/>
      </c>
      <c r="AD191" s="45" t="str">
        <f t="shared" si="56"/>
        <v/>
      </c>
      <c r="AE191" s="45" t="str">
        <f t="shared" si="57"/>
        <v/>
      </c>
      <c r="AF191" s="45" t="str">
        <f t="shared" si="58"/>
        <v/>
      </c>
      <c r="AG191" s="205" t="str">
        <f t="shared" si="59"/>
        <v/>
      </c>
      <c r="AH191" s="206" t="str">
        <f t="shared" si="60"/>
        <v/>
      </c>
      <c r="AI191" s="205" t="str">
        <f t="shared" si="61"/>
        <v/>
      </c>
      <c r="AJ191" s="205" t="str">
        <f>IF(AG191&lt;AH191,Übersetzungstexte!A$184,"")</f>
        <v/>
      </c>
      <c r="AK191" s="206" t="str">
        <f t="shared" si="62"/>
        <v/>
      </c>
      <c r="AL191" s="118"/>
    </row>
    <row r="192" spans="1:38" s="207" customFormat="1" ht="16.899999999999999" customHeight="1">
      <c r="A192" s="415"/>
      <c r="B192" s="416"/>
      <c r="C192" s="416"/>
      <c r="D192" s="277"/>
      <c r="E192" s="175"/>
      <c r="F192" s="176"/>
      <c r="G192" s="382"/>
      <c r="H192" s="75"/>
      <c r="I192" s="274"/>
      <c r="J192" s="75"/>
      <c r="K192" s="275"/>
      <c r="L192" s="175" t="str">
        <f t="shared" si="50"/>
        <v/>
      </c>
      <c r="M192" s="176"/>
      <c r="N192" s="203"/>
      <c r="O192" s="176"/>
      <c r="P192" s="203"/>
      <c r="Q192" s="176"/>
      <c r="R192" s="75"/>
      <c r="S192" s="275"/>
      <c r="T192" s="383"/>
      <c r="U192" s="278"/>
      <c r="V192" s="279"/>
      <c r="W192" s="198"/>
      <c r="X192" s="204">
        <f t="shared" si="51"/>
        <v>0</v>
      </c>
      <c r="Y192" s="204">
        <f>IF('1042Ei Calcolo'!D196="",0,1)</f>
        <v>0</v>
      </c>
      <c r="Z192" s="45" t="e">
        <f t="shared" si="52"/>
        <v>#VALUE!</v>
      </c>
      <c r="AA192" s="45">
        <f t="shared" si="53"/>
        <v>0</v>
      </c>
      <c r="AB192" s="56" t="str">
        <f t="shared" si="54"/>
        <v/>
      </c>
      <c r="AC192" s="45" t="str">
        <f t="shared" si="55"/>
        <v/>
      </c>
      <c r="AD192" s="45" t="str">
        <f t="shared" si="56"/>
        <v/>
      </c>
      <c r="AE192" s="45" t="str">
        <f t="shared" si="57"/>
        <v/>
      </c>
      <c r="AF192" s="45" t="str">
        <f t="shared" si="58"/>
        <v/>
      </c>
      <c r="AG192" s="205" t="str">
        <f t="shared" si="59"/>
        <v/>
      </c>
      <c r="AH192" s="206" t="str">
        <f t="shared" si="60"/>
        <v/>
      </c>
      <c r="AI192" s="205" t="str">
        <f t="shared" si="61"/>
        <v/>
      </c>
      <c r="AJ192" s="205" t="str">
        <f>IF(AG192&lt;AH192,Übersetzungstexte!A$184,"")</f>
        <v/>
      </c>
      <c r="AK192" s="206" t="str">
        <f t="shared" si="62"/>
        <v/>
      </c>
      <c r="AL192" s="118"/>
    </row>
    <row r="193" spans="1:38" s="207" customFormat="1" ht="16.899999999999999" customHeight="1">
      <c r="A193" s="415"/>
      <c r="B193" s="416"/>
      <c r="C193" s="416"/>
      <c r="D193" s="277"/>
      <c r="E193" s="175"/>
      <c r="F193" s="176"/>
      <c r="G193" s="382"/>
      <c r="H193" s="75"/>
      <c r="I193" s="274"/>
      <c r="J193" s="75"/>
      <c r="K193" s="275"/>
      <c r="L193" s="175" t="str">
        <f t="shared" si="50"/>
        <v/>
      </c>
      <c r="M193" s="176"/>
      <c r="N193" s="203"/>
      <c r="O193" s="176"/>
      <c r="P193" s="203"/>
      <c r="Q193" s="176"/>
      <c r="R193" s="75"/>
      <c r="S193" s="275"/>
      <c r="T193" s="383"/>
      <c r="U193" s="278"/>
      <c r="V193" s="279"/>
      <c r="W193" s="198"/>
      <c r="X193" s="204">
        <f t="shared" si="51"/>
        <v>0</v>
      </c>
      <c r="Y193" s="204">
        <f>IF('1042Ei Calcolo'!D197="",0,1)</f>
        <v>0</v>
      </c>
      <c r="Z193" s="45" t="e">
        <f t="shared" si="52"/>
        <v>#VALUE!</v>
      </c>
      <c r="AA193" s="45">
        <f t="shared" si="53"/>
        <v>0</v>
      </c>
      <c r="AB193" s="56" t="str">
        <f t="shared" si="54"/>
        <v/>
      </c>
      <c r="AC193" s="45" t="str">
        <f t="shared" si="55"/>
        <v/>
      </c>
      <c r="AD193" s="45" t="str">
        <f t="shared" si="56"/>
        <v/>
      </c>
      <c r="AE193" s="45" t="str">
        <f t="shared" si="57"/>
        <v/>
      </c>
      <c r="AF193" s="45" t="str">
        <f t="shared" si="58"/>
        <v/>
      </c>
      <c r="AG193" s="205" t="str">
        <f t="shared" si="59"/>
        <v/>
      </c>
      <c r="AH193" s="206" t="str">
        <f t="shared" si="60"/>
        <v/>
      </c>
      <c r="AI193" s="205" t="str">
        <f t="shared" si="61"/>
        <v/>
      </c>
      <c r="AJ193" s="205" t="str">
        <f>IF(AG193&lt;AH193,Übersetzungstexte!A$184,"")</f>
        <v/>
      </c>
      <c r="AK193" s="206" t="str">
        <f t="shared" si="62"/>
        <v/>
      </c>
      <c r="AL193" s="118"/>
    </row>
    <row r="194" spans="1:38" s="207" customFormat="1" ht="16.899999999999999" customHeight="1">
      <c r="A194" s="415"/>
      <c r="B194" s="416"/>
      <c r="C194" s="416"/>
      <c r="D194" s="277"/>
      <c r="E194" s="175"/>
      <c r="F194" s="176"/>
      <c r="G194" s="382"/>
      <c r="H194" s="75"/>
      <c r="I194" s="274"/>
      <c r="J194" s="75"/>
      <c r="K194" s="275"/>
      <c r="L194" s="175" t="str">
        <f t="shared" si="50"/>
        <v/>
      </c>
      <c r="M194" s="176"/>
      <c r="N194" s="203"/>
      <c r="O194" s="176"/>
      <c r="P194" s="203"/>
      <c r="Q194" s="176"/>
      <c r="R194" s="75"/>
      <c r="S194" s="275"/>
      <c r="T194" s="383"/>
      <c r="U194" s="278"/>
      <c r="V194" s="279"/>
      <c r="W194" s="198"/>
      <c r="X194" s="204">
        <f t="shared" si="51"/>
        <v>0</v>
      </c>
      <c r="Y194" s="204">
        <f>IF('1042Ei Calcolo'!D198="",0,1)</f>
        <v>0</v>
      </c>
      <c r="Z194" s="45" t="e">
        <f t="shared" si="52"/>
        <v>#VALUE!</v>
      </c>
      <c r="AA194" s="45">
        <f t="shared" si="53"/>
        <v>0</v>
      </c>
      <c r="AB194" s="56" t="str">
        <f t="shared" si="54"/>
        <v/>
      </c>
      <c r="AC194" s="45" t="str">
        <f t="shared" si="55"/>
        <v/>
      </c>
      <c r="AD194" s="45" t="str">
        <f t="shared" si="56"/>
        <v/>
      </c>
      <c r="AE194" s="45" t="str">
        <f t="shared" si="57"/>
        <v/>
      </c>
      <c r="AF194" s="45" t="str">
        <f t="shared" si="58"/>
        <v/>
      </c>
      <c r="AG194" s="205" t="str">
        <f t="shared" si="59"/>
        <v/>
      </c>
      <c r="AH194" s="206" t="str">
        <f t="shared" si="60"/>
        <v/>
      </c>
      <c r="AI194" s="205" t="str">
        <f t="shared" si="61"/>
        <v/>
      </c>
      <c r="AJ194" s="205" t="str">
        <f>IF(AG194&lt;AH194,Übersetzungstexte!A$184,"")</f>
        <v/>
      </c>
      <c r="AK194" s="206" t="str">
        <f t="shared" si="62"/>
        <v/>
      </c>
      <c r="AL194" s="118"/>
    </row>
    <row r="195" spans="1:38" s="207" customFormat="1" ht="16.899999999999999" customHeight="1">
      <c r="A195" s="415"/>
      <c r="B195" s="416"/>
      <c r="C195" s="416"/>
      <c r="D195" s="277"/>
      <c r="E195" s="175"/>
      <c r="F195" s="176"/>
      <c r="G195" s="382"/>
      <c r="H195" s="75"/>
      <c r="I195" s="274"/>
      <c r="J195" s="75"/>
      <c r="K195" s="275"/>
      <c r="L195" s="175" t="str">
        <f t="shared" si="50"/>
        <v/>
      </c>
      <c r="M195" s="176"/>
      <c r="N195" s="203"/>
      <c r="O195" s="176"/>
      <c r="P195" s="203"/>
      <c r="Q195" s="176"/>
      <c r="R195" s="75"/>
      <c r="S195" s="275"/>
      <c r="T195" s="383"/>
      <c r="U195" s="278"/>
      <c r="V195" s="279"/>
      <c r="W195" s="198"/>
      <c r="X195" s="204">
        <f t="shared" si="51"/>
        <v>0</v>
      </c>
      <c r="Y195" s="204">
        <f>IF('1042Ei Calcolo'!D199="",0,1)</f>
        <v>0</v>
      </c>
      <c r="Z195" s="45" t="e">
        <f t="shared" si="52"/>
        <v>#VALUE!</v>
      </c>
      <c r="AA195" s="45">
        <f t="shared" si="53"/>
        <v>0</v>
      </c>
      <c r="AB195" s="56" t="str">
        <f t="shared" si="54"/>
        <v/>
      </c>
      <c r="AC195" s="45" t="str">
        <f t="shared" si="55"/>
        <v/>
      </c>
      <c r="AD195" s="45" t="str">
        <f t="shared" si="56"/>
        <v/>
      </c>
      <c r="AE195" s="45" t="str">
        <f t="shared" si="57"/>
        <v/>
      </c>
      <c r="AF195" s="45" t="str">
        <f t="shared" si="58"/>
        <v/>
      </c>
      <c r="AG195" s="205" t="str">
        <f t="shared" si="59"/>
        <v/>
      </c>
      <c r="AH195" s="206" t="str">
        <f t="shared" si="60"/>
        <v/>
      </c>
      <c r="AI195" s="205" t="str">
        <f t="shared" si="61"/>
        <v/>
      </c>
      <c r="AJ195" s="205" t="str">
        <f>IF(AG195&lt;AH195,Übersetzungstexte!A$184,"")</f>
        <v/>
      </c>
      <c r="AK195" s="206" t="str">
        <f t="shared" si="62"/>
        <v/>
      </c>
      <c r="AL195" s="118"/>
    </row>
    <row r="196" spans="1:38" s="207" customFormat="1" ht="16.899999999999999" customHeight="1">
      <c r="A196" s="415"/>
      <c r="B196" s="416"/>
      <c r="C196" s="416"/>
      <c r="D196" s="277"/>
      <c r="E196" s="175"/>
      <c r="F196" s="176"/>
      <c r="G196" s="382"/>
      <c r="H196" s="75"/>
      <c r="I196" s="274"/>
      <c r="J196" s="75"/>
      <c r="K196" s="275"/>
      <c r="L196" s="175" t="str">
        <f t="shared" si="50"/>
        <v/>
      </c>
      <c r="M196" s="176"/>
      <c r="N196" s="203"/>
      <c r="O196" s="176"/>
      <c r="P196" s="203"/>
      <c r="Q196" s="176"/>
      <c r="R196" s="75"/>
      <c r="S196" s="275"/>
      <c r="T196" s="383"/>
      <c r="U196" s="278"/>
      <c r="V196" s="279"/>
      <c r="W196" s="198"/>
      <c r="X196" s="204">
        <f t="shared" si="51"/>
        <v>0</v>
      </c>
      <c r="Y196" s="204">
        <f>IF('1042Ei Calcolo'!D200="",0,1)</f>
        <v>0</v>
      </c>
      <c r="Z196" s="45" t="e">
        <f t="shared" si="52"/>
        <v>#VALUE!</v>
      </c>
      <c r="AA196" s="45">
        <f t="shared" si="53"/>
        <v>0</v>
      </c>
      <c r="AB196" s="56" t="str">
        <f t="shared" si="54"/>
        <v/>
      </c>
      <c r="AC196" s="45" t="str">
        <f t="shared" si="55"/>
        <v/>
      </c>
      <c r="AD196" s="45" t="str">
        <f t="shared" si="56"/>
        <v/>
      </c>
      <c r="AE196" s="45" t="str">
        <f t="shared" si="57"/>
        <v/>
      </c>
      <c r="AF196" s="45" t="str">
        <f t="shared" si="58"/>
        <v/>
      </c>
      <c r="AG196" s="205" t="str">
        <f t="shared" si="59"/>
        <v/>
      </c>
      <c r="AH196" s="206" t="str">
        <f t="shared" si="60"/>
        <v/>
      </c>
      <c r="AI196" s="205" t="str">
        <f t="shared" si="61"/>
        <v/>
      </c>
      <c r="AJ196" s="205" t="str">
        <f>IF(AG196&lt;AH196,Übersetzungstexte!A$184,"")</f>
        <v/>
      </c>
      <c r="AK196" s="206" t="str">
        <f t="shared" si="62"/>
        <v/>
      </c>
      <c r="AL196" s="118"/>
    </row>
    <row r="197" spans="1:38" s="207" customFormat="1" ht="16.899999999999999" customHeight="1">
      <c r="A197" s="415"/>
      <c r="B197" s="416"/>
      <c r="C197" s="416"/>
      <c r="D197" s="277"/>
      <c r="E197" s="175"/>
      <c r="F197" s="176"/>
      <c r="G197" s="382"/>
      <c r="H197" s="75"/>
      <c r="I197" s="274"/>
      <c r="J197" s="75"/>
      <c r="K197" s="275"/>
      <c r="L197" s="175" t="str">
        <f t="shared" si="50"/>
        <v/>
      </c>
      <c r="M197" s="176"/>
      <c r="N197" s="203"/>
      <c r="O197" s="176"/>
      <c r="P197" s="203"/>
      <c r="Q197" s="176"/>
      <c r="R197" s="75"/>
      <c r="S197" s="275"/>
      <c r="T197" s="383"/>
      <c r="U197" s="278"/>
      <c r="V197" s="279"/>
      <c r="W197" s="198"/>
      <c r="X197" s="204">
        <f t="shared" si="51"/>
        <v>0</v>
      </c>
      <c r="Y197" s="204">
        <f>IF('1042Ei Calcolo'!D201="",0,1)</f>
        <v>0</v>
      </c>
      <c r="Z197" s="45" t="e">
        <f t="shared" si="52"/>
        <v>#VALUE!</v>
      </c>
      <c r="AA197" s="45">
        <f t="shared" si="53"/>
        <v>0</v>
      </c>
      <c r="AB197" s="56" t="str">
        <f t="shared" si="54"/>
        <v/>
      </c>
      <c r="AC197" s="45" t="str">
        <f t="shared" si="55"/>
        <v/>
      </c>
      <c r="AD197" s="45" t="str">
        <f t="shared" si="56"/>
        <v/>
      </c>
      <c r="AE197" s="45" t="str">
        <f t="shared" si="57"/>
        <v/>
      </c>
      <c r="AF197" s="45" t="str">
        <f t="shared" si="58"/>
        <v/>
      </c>
      <c r="AG197" s="205" t="str">
        <f t="shared" si="59"/>
        <v/>
      </c>
      <c r="AH197" s="206" t="str">
        <f t="shared" si="60"/>
        <v/>
      </c>
      <c r="AI197" s="205" t="str">
        <f t="shared" si="61"/>
        <v/>
      </c>
      <c r="AJ197" s="205" t="str">
        <f>IF(AG197&lt;AH197,Übersetzungstexte!A$184,"")</f>
        <v/>
      </c>
      <c r="AK197" s="206" t="str">
        <f t="shared" si="62"/>
        <v/>
      </c>
      <c r="AL197" s="118"/>
    </row>
    <row r="198" spans="1:38" s="207" customFormat="1" ht="16.899999999999999" customHeight="1">
      <c r="A198" s="415"/>
      <c r="B198" s="416"/>
      <c r="C198" s="416"/>
      <c r="D198" s="277"/>
      <c r="E198" s="175"/>
      <c r="F198" s="176"/>
      <c r="G198" s="382"/>
      <c r="H198" s="75"/>
      <c r="I198" s="274"/>
      <c r="J198" s="75"/>
      <c r="K198" s="275"/>
      <c r="L198" s="175" t="str">
        <f t="shared" si="50"/>
        <v/>
      </c>
      <c r="M198" s="176"/>
      <c r="N198" s="203"/>
      <c r="O198" s="176"/>
      <c r="P198" s="203"/>
      <c r="Q198" s="176"/>
      <c r="R198" s="75"/>
      <c r="S198" s="275"/>
      <c r="T198" s="383"/>
      <c r="U198" s="278"/>
      <c r="V198" s="279"/>
      <c r="W198" s="198"/>
      <c r="X198" s="204">
        <f t="shared" si="51"/>
        <v>0</v>
      </c>
      <c r="Y198" s="204">
        <f>IF('1042Ei Calcolo'!D202="",0,1)</f>
        <v>0</v>
      </c>
      <c r="Z198" s="45" t="e">
        <f t="shared" si="52"/>
        <v>#VALUE!</v>
      </c>
      <c r="AA198" s="45">
        <f t="shared" si="53"/>
        <v>0</v>
      </c>
      <c r="AB198" s="56" t="str">
        <f t="shared" si="54"/>
        <v/>
      </c>
      <c r="AC198" s="45" t="str">
        <f t="shared" si="55"/>
        <v/>
      </c>
      <c r="AD198" s="45" t="str">
        <f t="shared" si="56"/>
        <v/>
      </c>
      <c r="AE198" s="45" t="str">
        <f t="shared" si="57"/>
        <v/>
      </c>
      <c r="AF198" s="45" t="str">
        <f t="shared" si="58"/>
        <v/>
      </c>
      <c r="AG198" s="205" t="str">
        <f t="shared" si="59"/>
        <v/>
      </c>
      <c r="AH198" s="206" t="str">
        <f t="shared" si="60"/>
        <v/>
      </c>
      <c r="AI198" s="205" t="str">
        <f t="shared" si="61"/>
        <v/>
      </c>
      <c r="AJ198" s="205" t="str">
        <f>IF(AG198&lt;AH198,Übersetzungstexte!A$184,"")</f>
        <v/>
      </c>
      <c r="AK198" s="206" t="str">
        <f t="shared" si="62"/>
        <v/>
      </c>
      <c r="AL198" s="118"/>
    </row>
    <row r="199" spans="1:38" s="207" customFormat="1" ht="16.899999999999999" customHeight="1">
      <c r="A199" s="415"/>
      <c r="B199" s="416"/>
      <c r="C199" s="416"/>
      <c r="D199" s="277"/>
      <c r="E199" s="175"/>
      <c r="F199" s="176"/>
      <c r="G199" s="382"/>
      <c r="H199" s="75"/>
      <c r="I199" s="274"/>
      <c r="J199" s="75"/>
      <c r="K199" s="275"/>
      <c r="L199" s="175" t="str">
        <f t="shared" si="50"/>
        <v/>
      </c>
      <c r="M199" s="176"/>
      <c r="N199" s="203"/>
      <c r="O199" s="176"/>
      <c r="P199" s="203"/>
      <c r="Q199" s="176"/>
      <c r="R199" s="75"/>
      <c r="S199" s="275"/>
      <c r="T199" s="383"/>
      <c r="U199" s="278"/>
      <c r="V199" s="279"/>
      <c r="W199" s="198"/>
      <c r="X199" s="204">
        <f t="shared" si="51"/>
        <v>0</v>
      </c>
      <c r="Y199" s="204">
        <f>IF('1042Ei Calcolo'!D203="",0,1)</f>
        <v>0</v>
      </c>
      <c r="Z199" s="45" t="e">
        <f t="shared" si="52"/>
        <v>#VALUE!</v>
      </c>
      <c r="AA199" s="45">
        <f t="shared" si="53"/>
        <v>0</v>
      </c>
      <c r="AB199" s="56" t="str">
        <f t="shared" si="54"/>
        <v/>
      </c>
      <c r="AC199" s="45" t="str">
        <f t="shared" si="55"/>
        <v/>
      </c>
      <c r="AD199" s="45" t="str">
        <f t="shared" si="56"/>
        <v/>
      </c>
      <c r="AE199" s="45" t="str">
        <f t="shared" si="57"/>
        <v/>
      </c>
      <c r="AF199" s="45" t="str">
        <f t="shared" si="58"/>
        <v/>
      </c>
      <c r="AG199" s="205" t="str">
        <f t="shared" si="59"/>
        <v/>
      </c>
      <c r="AH199" s="206" t="str">
        <f t="shared" si="60"/>
        <v/>
      </c>
      <c r="AI199" s="205" t="str">
        <f t="shared" si="61"/>
        <v/>
      </c>
      <c r="AJ199" s="205" t="str">
        <f>IF(AG199&lt;AH199,Übersetzungstexte!A$184,"")</f>
        <v/>
      </c>
      <c r="AK199" s="206" t="str">
        <f t="shared" si="62"/>
        <v/>
      </c>
      <c r="AL199" s="118"/>
    </row>
    <row r="200" spans="1:38" s="207" customFormat="1" ht="16.899999999999999" customHeight="1">
      <c r="A200" s="415"/>
      <c r="B200" s="416"/>
      <c r="C200" s="416"/>
      <c r="D200" s="277"/>
      <c r="E200" s="175"/>
      <c r="F200" s="176"/>
      <c r="G200" s="382"/>
      <c r="H200" s="75"/>
      <c r="I200" s="274"/>
      <c r="J200" s="75"/>
      <c r="K200" s="275"/>
      <c r="L200" s="175" t="str">
        <f t="shared" ref="L200:L207" si="63">IF(A200="","",K200)</f>
        <v/>
      </c>
      <c r="M200" s="176"/>
      <c r="N200" s="203"/>
      <c r="O200" s="176"/>
      <c r="P200" s="203"/>
      <c r="Q200" s="176"/>
      <c r="R200" s="75"/>
      <c r="S200" s="275"/>
      <c r="T200" s="383"/>
      <c r="U200" s="278"/>
      <c r="V200" s="279"/>
      <c r="W200" s="198"/>
      <c r="X200" s="204">
        <f t="shared" ref="X200:X207" si="64">IF(X$2-YEAR(D200)&lt;X$3,0,1)</f>
        <v>0</v>
      </c>
      <c r="Y200" s="204">
        <f>IF('1042Ei Calcolo'!D204="",0,1)</f>
        <v>0</v>
      </c>
      <c r="Z200" s="45" t="e">
        <f t="shared" ref="Z200:Z207" si="65">ROUND((J200+I200)/(X$4-(J200+I200))*100,2)</f>
        <v>#VALUE!</v>
      </c>
      <c r="AA200" s="45">
        <f t="shared" ref="AA200:AA207" si="66">ROUND(G200,0)/12</f>
        <v>0</v>
      </c>
      <c r="AB200" s="56" t="str">
        <f t="shared" ref="AB200:AB207" si="67">IF(AND(A200="",B200="",C200=""),"",ROUND((X$4-(J200+I200))*K200/60,1))</f>
        <v/>
      </c>
      <c r="AC200" s="45" t="str">
        <f t="shared" ref="AC200:AC207" si="68">IF(OR(AND(A200="",B200="",C200=""),F200=0,F200=""),"",ROUND((1+Z200/100)*AA200*F200,2))</f>
        <v/>
      </c>
      <c r="AD200" s="45" t="str">
        <f t="shared" ref="AD200:AD207" si="69">IF(OR(AND(A200="",B200="",C200=""),F200=0,F200="",L200=0,L200=""),"",ROUND((1+Z200/100)*(H200/(X$4*K200/5)+AA200*F200),2))</f>
        <v/>
      </c>
      <c r="AE200" s="45" t="str">
        <f t="shared" ref="AE200:AE207" si="70">IF(OR(AND(A200="",B200="",C200=""),E200=0,E200="",AB200=0,AB200=""),"",ROUND((AA200*E200/AB200),2))</f>
        <v/>
      </c>
      <c r="AF200" s="45" t="str">
        <f t="shared" ref="AF200:AF207" si="71">IF(OR(AND(A200="",B200="",C200=""),E200=0,E200="",AB200=0,AB200=""),"",ROUND((H200/(12*AA200*E200)+1)*AA200*E200/AB200,2))</f>
        <v/>
      </c>
      <c r="AG200" s="205" t="str">
        <f t="shared" ref="AG200:AG207" si="72">IF(OR(AND(A200="",B200="",C200=""),AB200=0,AB200=""),"",ROUND(AG$4 / AB200,1))</f>
        <v/>
      </c>
      <c r="AH200" s="206" t="str">
        <f t="shared" ref="AH200:AH207" si="73">IF(OR(AND(A200="",B200="",C200=""),X$4=""),"",IF(AND(F200&gt;0,H200&gt;0),AD200, IF(F200&gt;0,AC200, IF(AND(E200&gt;0,H200&gt;0),AF200,AE200))))</f>
        <v/>
      </c>
      <c r="AI200" s="205" t="str">
        <f t="shared" ref="AI200:AI207" si="74">IF(AG200&lt;AH200,AG200,AH200)</f>
        <v/>
      </c>
      <c r="AJ200" s="205" t="str">
        <f>IF(AG200&lt;AH200,Übersetzungstexte!A$184,"")</f>
        <v/>
      </c>
      <c r="AK200" s="206" t="str">
        <f t="shared" ref="AK200:AK207" si="75">IF(AND(B200="",C200=""),"",CONCATENATE(B200,", ",C200))</f>
        <v/>
      </c>
      <c r="AL200" s="118"/>
    </row>
    <row r="201" spans="1:38" s="207" customFormat="1" ht="16.899999999999999" customHeight="1">
      <c r="A201" s="415"/>
      <c r="B201" s="416"/>
      <c r="C201" s="416"/>
      <c r="D201" s="277"/>
      <c r="E201" s="175"/>
      <c r="F201" s="176"/>
      <c r="G201" s="382"/>
      <c r="H201" s="75"/>
      <c r="I201" s="274"/>
      <c r="J201" s="75"/>
      <c r="K201" s="275"/>
      <c r="L201" s="175" t="str">
        <f t="shared" si="63"/>
        <v/>
      </c>
      <c r="M201" s="176"/>
      <c r="N201" s="203"/>
      <c r="O201" s="176"/>
      <c r="P201" s="203"/>
      <c r="Q201" s="176"/>
      <c r="R201" s="75"/>
      <c r="S201" s="275"/>
      <c r="T201" s="383"/>
      <c r="U201" s="278"/>
      <c r="V201" s="279"/>
      <c r="W201" s="198"/>
      <c r="X201" s="204">
        <f t="shared" si="64"/>
        <v>0</v>
      </c>
      <c r="Y201" s="204">
        <f>IF('1042Ei Calcolo'!D205="",0,1)</f>
        <v>0</v>
      </c>
      <c r="Z201" s="45" t="e">
        <f t="shared" si="65"/>
        <v>#VALUE!</v>
      </c>
      <c r="AA201" s="45">
        <f t="shared" si="66"/>
        <v>0</v>
      </c>
      <c r="AB201" s="56" t="str">
        <f t="shared" si="67"/>
        <v/>
      </c>
      <c r="AC201" s="45" t="str">
        <f t="shared" si="68"/>
        <v/>
      </c>
      <c r="AD201" s="45" t="str">
        <f t="shared" si="69"/>
        <v/>
      </c>
      <c r="AE201" s="45" t="str">
        <f t="shared" si="70"/>
        <v/>
      </c>
      <c r="AF201" s="45" t="str">
        <f t="shared" si="71"/>
        <v/>
      </c>
      <c r="AG201" s="205" t="str">
        <f t="shared" si="72"/>
        <v/>
      </c>
      <c r="AH201" s="206" t="str">
        <f t="shared" si="73"/>
        <v/>
      </c>
      <c r="AI201" s="205" t="str">
        <f t="shared" si="74"/>
        <v/>
      </c>
      <c r="AJ201" s="205" t="str">
        <f>IF(AG201&lt;AH201,Übersetzungstexte!A$184,"")</f>
        <v/>
      </c>
      <c r="AK201" s="206" t="str">
        <f t="shared" si="75"/>
        <v/>
      </c>
      <c r="AL201" s="118"/>
    </row>
    <row r="202" spans="1:38" s="207" customFormat="1" ht="16.899999999999999" customHeight="1">
      <c r="A202" s="415"/>
      <c r="B202" s="416"/>
      <c r="C202" s="416"/>
      <c r="D202" s="277"/>
      <c r="E202" s="175"/>
      <c r="F202" s="176"/>
      <c r="G202" s="382"/>
      <c r="H202" s="75"/>
      <c r="I202" s="274"/>
      <c r="J202" s="75"/>
      <c r="K202" s="275"/>
      <c r="L202" s="175" t="str">
        <f t="shared" si="63"/>
        <v/>
      </c>
      <c r="M202" s="176"/>
      <c r="N202" s="203"/>
      <c r="O202" s="176"/>
      <c r="P202" s="203"/>
      <c r="Q202" s="176"/>
      <c r="R202" s="75"/>
      <c r="S202" s="275"/>
      <c r="T202" s="383"/>
      <c r="U202" s="278"/>
      <c r="V202" s="279"/>
      <c r="W202" s="198"/>
      <c r="X202" s="204">
        <f t="shared" si="64"/>
        <v>0</v>
      </c>
      <c r="Y202" s="204">
        <f>IF('1042Ei Calcolo'!D206="",0,1)</f>
        <v>0</v>
      </c>
      <c r="Z202" s="45" t="e">
        <f t="shared" si="65"/>
        <v>#VALUE!</v>
      </c>
      <c r="AA202" s="45">
        <f t="shared" si="66"/>
        <v>0</v>
      </c>
      <c r="AB202" s="56" t="str">
        <f t="shared" si="67"/>
        <v/>
      </c>
      <c r="AC202" s="45" t="str">
        <f t="shared" si="68"/>
        <v/>
      </c>
      <c r="AD202" s="45" t="str">
        <f t="shared" si="69"/>
        <v/>
      </c>
      <c r="AE202" s="45" t="str">
        <f t="shared" si="70"/>
        <v/>
      </c>
      <c r="AF202" s="45" t="str">
        <f t="shared" si="71"/>
        <v/>
      </c>
      <c r="AG202" s="205" t="str">
        <f t="shared" si="72"/>
        <v/>
      </c>
      <c r="AH202" s="206" t="str">
        <f t="shared" si="73"/>
        <v/>
      </c>
      <c r="AI202" s="205" t="str">
        <f t="shared" si="74"/>
        <v/>
      </c>
      <c r="AJ202" s="205" t="str">
        <f>IF(AG202&lt;AH202,Übersetzungstexte!A$184,"")</f>
        <v/>
      </c>
      <c r="AK202" s="206" t="str">
        <f t="shared" si="75"/>
        <v/>
      </c>
      <c r="AL202" s="118"/>
    </row>
    <row r="203" spans="1:38" s="207" customFormat="1" ht="16.899999999999999" customHeight="1">
      <c r="A203" s="415"/>
      <c r="B203" s="416"/>
      <c r="C203" s="416"/>
      <c r="D203" s="277"/>
      <c r="E203" s="175"/>
      <c r="F203" s="176"/>
      <c r="G203" s="382"/>
      <c r="H203" s="75"/>
      <c r="I203" s="274"/>
      <c r="J203" s="75"/>
      <c r="K203" s="275"/>
      <c r="L203" s="175" t="str">
        <f t="shared" si="63"/>
        <v/>
      </c>
      <c r="M203" s="176"/>
      <c r="N203" s="203"/>
      <c r="O203" s="176"/>
      <c r="P203" s="203"/>
      <c r="Q203" s="176"/>
      <c r="R203" s="75"/>
      <c r="S203" s="275"/>
      <c r="T203" s="383"/>
      <c r="U203" s="278"/>
      <c r="V203" s="279"/>
      <c r="W203" s="198"/>
      <c r="X203" s="204">
        <f t="shared" si="64"/>
        <v>0</v>
      </c>
      <c r="Y203" s="204">
        <f>IF('1042Ei Calcolo'!D207="",0,1)</f>
        <v>0</v>
      </c>
      <c r="Z203" s="45" t="e">
        <f t="shared" si="65"/>
        <v>#VALUE!</v>
      </c>
      <c r="AA203" s="45">
        <f t="shared" si="66"/>
        <v>0</v>
      </c>
      <c r="AB203" s="56" t="str">
        <f t="shared" si="67"/>
        <v/>
      </c>
      <c r="AC203" s="45" t="str">
        <f t="shared" si="68"/>
        <v/>
      </c>
      <c r="AD203" s="45" t="str">
        <f t="shared" si="69"/>
        <v/>
      </c>
      <c r="AE203" s="45" t="str">
        <f t="shared" si="70"/>
        <v/>
      </c>
      <c r="AF203" s="45" t="str">
        <f t="shared" si="71"/>
        <v/>
      </c>
      <c r="AG203" s="205" t="str">
        <f t="shared" si="72"/>
        <v/>
      </c>
      <c r="AH203" s="206" t="str">
        <f t="shared" si="73"/>
        <v/>
      </c>
      <c r="AI203" s="205" t="str">
        <f t="shared" si="74"/>
        <v/>
      </c>
      <c r="AJ203" s="205" t="str">
        <f>IF(AG203&lt;AH203,Übersetzungstexte!A$184,"")</f>
        <v/>
      </c>
      <c r="AK203" s="206" t="str">
        <f t="shared" si="75"/>
        <v/>
      </c>
      <c r="AL203" s="118"/>
    </row>
    <row r="204" spans="1:38" s="207" customFormat="1" ht="16.899999999999999" customHeight="1">
      <c r="A204" s="415"/>
      <c r="B204" s="416"/>
      <c r="C204" s="416"/>
      <c r="D204" s="277"/>
      <c r="E204" s="175"/>
      <c r="F204" s="176"/>
      <c r="G204" s="382"/>
      <c r="H204" s="75"/>
      <c r="I204" s="274"/>
      <c r="J204" s="75"/>
      <c r="K204" s="275"/>
      <c r="L204" s="175" t="str">
        <f t="shared" si="63"/>
        <v/>
      </c>
      <c r="M204" s="176"/>
      <c r="N204" s="203"/>
      <c r="O204" s="176"/>
      <c r="P204" s="203"/>
      <c r="Q204" s="176"/>
      <c r="R204" s="75"/>
      <c r="S204" s="275"/>
      <c r="T204" s="383"/>
      <c r="U204" s="278"/>
      <c r="V204" s="279"/>
      <c r="W204" s="198"/>
      <c r="X204" s="204">
        <f t="shared" si="64"/>
        <v>0</v>
      </c>
      <c r="Y204" s="204">
        <f>IF('1042Ei Calcolo'!D208="",0,1)</f>
        <v>0</v>
      </c>
      <c r="Z204" s="45" t="e">
        <f t="shared" si="65"/>
        <v>#VALUE!</v>
      </c>
      <c r="AA204" s="45">
        <f t="shared" si="66"/>
        <v>0</v>
      </c>
      <c r="AB204" s="56" t="str">
        <f t="shared" si="67"/>
        <v/>
      </c>
      <c r="AC204" s="45" t="str">
        <f t="shared" si="68"/>
        <v/>
      </c>
      <c r="AD204" s="45" t="str">
        <f t="shared" si="69"/>
        <v/>
      </c>
      <c r="AE204" s="45" t="str">
        <f t="shared" si="70"/>
        <v/>
      </c>
      <c r="AF204" s="45" t="str">
        <f t="shared" si="71"/>
        <v/>
      </c>
      <c r="AG204" s="205" t="str">
        <f t="shared" si="72"/>
        <v/>
      </c>
      <c r="AH204" s="206" t="str">
        <f t="shared" si="73"/>
        <v/>
      </c>
      <c r="AI204" s="205" t="str">
        <f t="shared" si="74"/>
        <v/>
      </c>
      <c r="AJ204" s="205" t="str">
        <f>IF(AG204&lt;AH204,Übersetzungstexte!A$184,"")</f>
        <v/>
      </c>
      <c r="AK204" s="206" t="str">
        <f t="shared" si="75"/>
        <v/>
      </c>
      <c r="AL204" s="118"/>
    </row>
    <row r="205" spans="1:38" s="207" customFormat="1" ht="16.899999999999999" customHeight="1">
      <c r="A205" s="415"/>
      <c r="B205" s="416"/>
      <c r="C205" s="416"/>
      <c r="D205" s="277"/>
      <c r="E205" s="175"/>
      <c r="F205" s="176"/>
      <c r="G205" s="382"/>
      <c r="H205" s="75"/>
      <c r="I205" s="274"/>
      <c r="J205" s="75"/>
      <c r="K205" s="275"/>
      <c r="L205" s="175" t="str">
        <f t="shared" si="63"/>
        <v/>
      </c>
      <c r="M205" s="176"/>
      <c r="N205" s="203"/>
      <c r="O205" s="176"/>
      <c r="P205" s="203"/>
      <c r="Q205" s="176"/>
      <c r="R205" s="75"/>
      <c r="S205" s="275"/>
      <c r="T205" s="383"/>
      <c r="U205" s="278"/>
      <c r="V205" s="279"/>
      <c r="W205" s="198"/>
      <c r="X205" s="204">
        <f t="shared" si="64"/>
        <v>0</v>
      </c>
      <c r="Y205" s="204">
        <f>IF('1042Ei Calcolo'!D209="",0,1)</f>
        <v>0</v>
      </c>
      <c r="Z205" s="45" t="e">
        <f t="shared" si="65"/>
        <v>#VALUE!</v>
      </c>
      <c r="AA205" s="45">
        <f t="shared" si="66"/>
        <v>0</v>
      </c>
      <c r="AB205" s="56" t="str">
        <f t="shared" si="67"/>
        <v/>
      </c>
      <c r="AC205" s="45" t="str">
        <f t="shared" si="68"/>
        <v/>
      </c>
      <c r="AD205" s="45" t="str">
        <f t="shared" si="69"/>
        <v/>
      </c>
      <c r="AE205" s="45" t="str">
        <f t="shared" si="70"/>
        <v/>
      </c>
      <c r="AF205" s="45" t="str">
        <f t="shared" si="71"/>
        <v/>
      </c>
      <c r="AG205" s="205" t="str">
        <f t="shared" si="72"/>
        <v/>
      </c>
      <c r="AH205" s="206" t="str">
        <f t="shared" si="73"/>
        <v/>
      </c>
      <c r="AI205" s="205" t="str">
        <f t="shared" si="74"/>
        <v/>
      </c>
      <c r="AJ205" s="205" t="str">
        <f>IF(AG205&lt;AH205,Übersetzungstexte!A$184,"")</f>
        <v/>
      </c>
      <c r="AK205" s="206" t="str">
        <f t="shared" si="75"/>
        <v/>
      </c>
      <c r="AL205" s="118"/>
    </row>
    <row r="206" spans="1:38" s="207" customFormat="1" ht="16.899999999999999" customHeight="1">
      <c r="A206" s="415"/>
      <c r="B206" s="416"/>
      <c r="C206" s="416"/>
      <c r="D206" s="277"/>
      <c r="E206" s="175"/>
      <c r="F206" s="176"/>
      <c r="G206" s="382"/>
      <c r="H206" s="75"/>
      <c r="I206" s="274"/>
      <c r="J206" s="75"/>
      <c r="K206" s="275"/>
      <c r="L206" s="175" t="str">
        <f t="shared" si="63"/>
        <v/>
      </c>
      <c r="M206" s="176"/>
      <c r="N206" s="203"/>
      <c r="O206" s="176"/>
      <c r="P206" s="203"/>
      <c r="Q206" s="176"/>
      <c r="R206" s="75"/>
      <c r="S206" s="275"/>
      <c r="T206" s="383"/>
      <c r="U206" s="278"/>
      <c r="V206" s="279"/>
      <c r="W206" s="198"/>
      <c r="X206" s="204">
        <f t="shared" si="64"/>
        <v>0</v>
      </c>
      <c r="Y206" s="204">
        <f>IF('1042Ei Calcolo'!D210="",0,1)</f>
        <v>0</v>
      </c>
      <c r="Z206" s="45" t="e">
        <f t="shared" si="65"/>
        <v>#VALUE!</v>
      </c>
      <c r="AA206" s="45">
        <f t="shared" si="66"/>
        <v>0</v>
      </c>
      <c r="AB206" s="56" t="str">
        <f t="shared" si="67"/>
        <v/>
      </c>
      <c r="AC206" s="45" t="str">
        <f t="shared" si="68"/>
        <v/>
      </c>
      <c r="AD206" s="45" t="str">
        <f t="shared" si="69"/>
        <v/>
      </c>
      <c r="AE206" s="45" t="str">
        <f t="shared" si="70"/>
        <v/>
      </c>
      <c r="AF206" s="45" t="str">
        <f t="shared" si="71"/>
        <v/>
      </c>
      <c r="AG206" s="205" t="str">
        <f t="shared" si="72"/>
        <v/>
      </c>
      <c r="AH206" s="206" t="str">
        <f t="shared" si="73"/>
        <v/>
      </c>
      <c r="AI206" s="205" t="str">
        <f t="shared" si="74"/>
        <v/>
      </c>
      <c r="AJ206" s="205" t="str">
        <f>IF(AG206&lt;AH206,Übersetzungstexte!A$184,"")</f>
        <v/>
      </c>
      <c r="AK206" s="206" t="str">
        <f t="shared" si="75"/>
        <v/>
      </c>
      <c r="AL206" s="118"/>
    </row>
    <row r="207" spans="1:38" s="207" customFormat="1" ht="16.899999999999999" customHeight="1">
      <c r="A207" s="417"/>
      <c r="B207" s="418"/>
      <c r="C207" s="418"/>
      <c r="D207" s="419"/>
      <c r="E207" s="420"/>
      <c r="F207" s="421"/>
      <c r="G207" s="422"/>
      <c r="H207" s="423"/>
      <c r="I207" s="424"/>
      <c r="J207" s="423"/>
      <c r="K207" s="425"/>
      <c r="L207" s="420" t="str">
        <f t="shared" si="63"/>
        <v/>
      </c>
      <c r="M207" s="421"/>
      <c r="N207" s="426"/>
      <c r="O207" s="421"/>
      <c r="P207" s="426"/>
      <c r="Q207" s="421"/>
      <c r="R207" s="423"/>
      <c r="S207" s="425"/>
      <c r="T207" s="427"/>
      <c r="U207" s="428"/>
      <c r="V207" s="429"/>
      <c r="W207" s="198"/>
      <c r="X207" s="204">
        <f t="shared" si="64"/>
        <v>0</v>
      </c>
      <c r="Y207" s="204">
        <f>IF('1042Ei Calcolo'!D211="",0,1)</f>
        <v>0</v>
      </c>
      <c r="Z207" s="45" t="e">
        <f t="shared" si="65"/>
        <v>#VALUE!</v>
      </c>
      <c r="AA207" s="45">
        <f t="shared" si="66"/>
        <v>0</v>
      </c>
      <c r="AB207" s="56" t="str">
        <f t="shared" si="67"/>
        <v/>
      </c>
      <c r="AC207" s="45" t="str">
        <f t="shared" si="68"/>
        <v/>
      </c>
      <c r="AD207" s="45" t="str">
        <f t="shared" si="69"/>
        <v/>
      </c>
      <c r="AE207" s="45" t="str">
        <f t="shared" si="70"/>
        <v/>
      </c>
      <c r="AF207" s="45" t="str">
        <f t="shared" si="71"/>
        <v/>
      </c>
      <c r="AG207" s="205" t="str">
        <f t="shared" si="72"/>
        <v/>
      </c>
      <c r="AH207" s="206" t="str">
        <f t="shared" si="73"/>
        <v/>
      </c>
      <c r="AI207" s="205" t="str">
        <f t="shared" si="74"/>
        <v/>
      </c>
      <c r="AJ207" s="205" t="str">
        <f>IF(AG207&lt;AH207,Übersetzungstexte!A$184,"")</f>
        <v/>
      </c>
      <c r="AK207" s="206" t="str">
        <f t="shared" si="75"/>
        <v/>
      </c>
      <c r="AL207" s="118"/>
    </row>
    <row r="208" spans="1:38"/>
  </sheetData>
  <sheetProtection algorithmName="SHA-512" hashValue="1COpOT/oI/0IMEJoJDyl2S/HYSRYzFii3JhvB3A2Ku49puHgRlm6et18rLLKAK3GPf1a4pQjlD6zQFhL3v9umg==" saltValue="8Yh830a+JszfMQE5zDMSEw==" spinCount="100000" sheet="1" objects="1" scenarios="1" selectLockedCells="1"/>
  <mergeCells count="22">
    <mergeCell ref="C5:C6"/>
    <mergeCell ref="D5:D6"/>
    <mergeCell ref="A5:A6"/>
    <mergeCell ref="B5:B6"/>
    <mergeCell ref="I5:I6"/>
    <mergeCell ref="F5:F6"/>
    <mergeCell ref="S5:S6"/>
    <mergeCell ref="T5:T6"/>
    <mergeCell ref="U5:U6"/>
    <mergeCell ref="V5:V6"/>
    <mergeCell ref="C1:D1"/>
    <mergeCell ref="C2:D2"/>
    <mergeCell ref="J5:J6"/>
    <mergeCell ref="K5:K6"/>
    <mergeCell ref="L5:M5"/>
    <mergeCell ref="R5:R6"/>
    <mergeCell ref="G5:G6"/>
    <mergeCell ref="H5:H6"/>
    <mergeCell ref="P5:Q5"/>
    <mergeCell ref="N5:N6"/>
    <mergeCell ref="O5:O6"/>
    <mergeCell ref="E5:E6"/>
  </mergeCells>
  <phoneticPr fontId="10" type="noConversion"/>
  <conditionalFormatting sqref="A8:A101">
    <cfRule type="cellIs" dxfId="72" priority="68" operator="between">
      <formula>7560000000000</formula>
      <formula>7569999999999</formula>
    </cfRule>
    <cfRule type="cellIs" dxfId="71" priority="69" operator="between">
      <formula>0</formula>
      <formula>9999999999</formula>
    </cfRule>
  </conditionalFormatting>
  <conditionalFormatting sqref="T8:V101">
    <cfRule type="expression" dxfId="70" priority="67">
      <formula>T8=""</formula>
    </cfRule>
  </conditionalFormatting>
  <conditionalFormatting sqref="A8:S101">
    <cfRule type="expression" dxfId="69" priority="64">
      <formula>A8=""</formula>
    </cfRule>
  </conditionalFormatting>
  <conditionalFormatting sqref="E8:E101 E195:E199">
    <cfRule type="expression" dxfId="68" priority="63">
      <formula>F8&lt;&gt;""</formula>
    </cfRule>
  </conditionalFormatting>
  <conditionalFormatting sqref="F8:F101 F195:F199">
    <cfRule type="expression" dxfId="67" priority="62">
      <formula>E8&lt;&gt;""</formula>
    </cfRule>
  </conditionalFormatting>
  <conditionalFormatting sqref="A102:A189">
    <cfRule type="cellIs" dxfId="66" priority="60" operator="between">
      <formula>7560000000000</formula>
      <formula>7569999999999</formula>
    </cfRule>
    <cfRule type="cellIs" dxfId="65" priority="61" operator="between">
      <formula>0</formula>
      <formula>9999999999</formula>
    </cfRule>
  </conditionalFormatting>
  <conditionalFormatting sqref="T102:V189">
    <cfRule type="expression" dxfId="64" priority="59">
      <formula>T102=""</formula>
    </cfRule>
  </conditionalFormatting>
  <conditionalFormatting sqref="A102:S189">
    <cfRule type="expression" dxfId="63" priority="58">
      <formula>A102=""</formula>
    </cfRule>
  </conditionalFormatting>
  <conditionalFormatting sqref="E102:E189">
    <cfRule type="expression" dxfId="62" priority="57">
      <formula>F102&lt;&gt;""</formula>
    </cfRule>
  </conditionalFormatting>
  <conditionalFormatting sqref="F102:F189">
    <cfRule type="expression" dxfId="61" priority="56">
      <formula>E102&lt;&gt;""</formula>
    </cfRule>
  </conditionalFormatting>
  <conditionalFormatting sqref="A195:A199">
    <cfRule type="cellIs" dxfId="60" priority="24" operator="between">
      <formula>7560000000000</formula>
      <formula>7569999999999</formula>
    </cfRule>
    <cfRule type="cellIs" dxfId="59" priority="25" operator="between">
      <formula>0</formula>
      <formula>9999999999</formula>
    </cfRule>
  </conditionalFormatting>
  <conditionalFormatting sqref="T195:V199">
    <cfRule type="expression" dxfId="58" priority="23">
      <formula>T195=""</formula>
    </cfRule>
  </conditionalFormatting>
  <conditionalFormatting sqref="A195:S199">
    <cfRule type="expression" dxfId="57" priority="22">
      <formula>A195=""</formula>
    </cfRule>
  </conditionalFormatting>
  <conditionalFormatting sqref="A190:A194">
    <cfRule type="cellIs" dxfId="56" priority="30" operator="between">
      <formula>7560000000000</formula>
      <formula>7569999999999</formula>
    </cfRule>
    <cfRule type="cellIs" dxfId="55" priority="31" operator="between">
      <formula>0</formula>
      <formula>9999999999</formula>
    </cfRule>
  </conditionalFormatting>
  <conditionalFormatting sqref="T190:V194">
    <cfRule type="expression" dxfId="54" priority="29">
      <formula>T190=""</formula>
    </cfRule>
  </conditionalFormatting>
  <conditionalFormatting sqref="A190:S194">
    <cfRule type="expression" dxfId="53" priority="28">
      <formula>A190=""</formula>
    </cfRule>
  </conditionalFormatting>
  <conditionalFormatting sqref="E190:E194">
    <cfRule type="expression" dxfId="52" priority="27">
      <formula>F190&lt;&gt;""</formula>
    </cfRule>
  </conditionalFormatting>
  <conditionalFormatting sqref="F190:F194">
    <cfRule type="expression" dxfId="51" priority="26">
      <formula>E190&lt;&gt;""</formula>
    </cfRule>
  </conditionalFormatting>
  <conditionalFormatting sqref="E205:E207">
    <cfRule type="expression" dxfId="50" priority="19">
      <formula>F205&lt;&gt;""</formula>
    </cfRule>
  </conditionalFormatting>
  <conditionalFormatting sqref="F205:F207">
    <cfRule type="expression" dxfId="49" priority="18">
      <formula>E205&lt;&gt;""</formula>
    </cfRule>
  </conditionalFormatting>
  <conditionalFormatting sqref="A205:A207">
    <cfRule type="cellIs" dxfId="48" priority="10" operator="between">
      <formula>7560000000000</formula>
      <formula>7569999999999</formula>
    </cfRule>
    <cfRule type="cellIs" dxfId="47" priority="11" operator="between">
      <formula>0</formula>
      <formula>9999999999</formula>
    </cfRule>
  </conditionalFormatting>
  <conditionalFormatting sqref="T205:V207">
    <cfRule type="expression" dxfId="46" priority="9">
      <formula>T205=""</formula>
    </cfRule>
  </conditionalFormatting>
  <conditionalFormatting sqref="A205:S207">
    <cfRule type="expression" dxfId="45" priority="8">
      <formula>A205=""</formula>
    </cfRule>
  </conditionalFormatting>
  <conditionalFormatting sqref="A200:A204">
    <cfRule type="cellIs" dxfId="44" priority="16" operator="between">
      <formula>7560000000000</formula>
      <formula>7569999999999</formula>
    </cfRule>
    <cfRule type="cellIs" dxfId="43" priority="17" operator="between">
      <formula>0</formula>
      <formula>9999999999</formula>
    </cfRule>
  </conditionalFormatting>
  <conditionalFormatting sqref="T200:V204">
    <cfRule type="expression" dxfId="42" priority="15">
      <formula>T200=""</formula>
    </cfRule>
  </conditionalFormatting>
  <conditionalFormatting sqref="A200:S204">
    <cfRule type="expression" dxfId="41" priority="14">
      <formula>A200=""</formula>
    </cfRule>
  </conditionalFormatting>
  <conditionalFormatting sqref="E200:E204">
    <cfRule type="expression" dxfId="40" priority="13">
      <formula>F200&lt;&gt;""</formula>
    </cfRule>
  </conditionalFormatting>
  <conditionalFormatting sqref="F200:F204">
    <cfRule type="expression" dxfId="39" priority="12">
      <formula>E200&lt;&gt;""</formula>
    </cfRule>
  </conditionalFormatting>
  <conditionalFormatting sqref="T7:V7">
    <cfRule type="expression" dxfId="38" priority="5">
      <formula>T7=""</formula>
    </cfRule>
  </conditionalFormatting>
  <conditionalFormatting sqref="A7">
    <cfRule type="cellIs" dxfId="37" priority="4" operator="between">
      <formula>7560000000000</formula>
      <formula>7569999999999</formula>
    </cfRule>
  </conditionalFormatting>
  <conditionalFormatting sqref="A7:D7">
    <cfRule type="expression" dxfId="36" priority="6">
      <formula>A7=""</formula>
    </cfRule>
  </conditionalFormatting>
  <conditionalFormatting sqref="A7:S7">
    <cfRule type="expression" dxfId="35" priority="3">
      <formula>A7=""</formula>
    </cfRule>
  </conditionalFormatting>
  <conditionalFormatting sqref="E7">
    <cfRule type="expression" dxfId="34" priority="2">
      <formula>F7&lt;&gt;""</formula>
    </cfRule>
  </conditionalFormatting>
  <conditionalFormatting sqref="F7">
    <cfRule type="expression" dxfId="33" priority="1">
      <formula>E7&lt;&gt;""</formula>
    </cfRule>
  </conditionalFormatting>
  <dataValidations xWindow="573" yWindow="458" count="8">
    <dataValidation allowBlank="1" showInputMessage="1" showErrorMessage="1" prompt="Inserire il numero AVS senza punti. Il codice Paese (prime tre cifre = 756) non è obbligatorio. Il numero AVS viene formattato automaticamente." sqref="A8:A207" xr:uid="{00000000-0002-0000-0200-000000000000}"/>
    <dataValidation allowBlank="1" showInputMessage="1" showErrorMessage="1" prompt="Inserire il salario mensile o il salario orario._x000a_" sqref="E8:F207" xr:uid="{00000000-0002-0000-0200-000001000000}"/>
    <dataValidation allowBlank="1" showInputMessage="1" showErrorMessage="1" prompt="Numero effettivo di giorni festivi concessi. Attenzione per i dipendenti a tempo parziale, leggere le istruzioni._x000a_" sqref="J8:J207" xr:uid="{00000000-0002-0000-0200-000002000000}"/>
    <dataValidation allowBlank="1" showInputMessage="1" showErrorMessage="1" prompt="Intervallo di ingresso valido: + / - 20 ore_x000a_" sqref="P8:Q207" xr:uid="{00000000-0002-0000-0200-000003000000}"/>
    <dataValidation type="decimal" allowBlank="1" showInputMessage="1" showErrorMessage="1" errorTitle="Fehler!" error="Es dürfen nur Gleitzeitsaldi mit maximal +/- 20 Stunden berücksichtigt werden!" prompt="Gültiger Eingabebereich: _x000a_+/- 20 Stunden" sqref="P7:Q7" xr:uid="{00000000-0002-0000-0200-000004000000}">
      <formula1>-20</formula1>
      <formula2>20</formula2>
    </dataValidation>
    <dataValidation allowBlank="1" showInputMessage="1" showErrorMessage="1" prompt="Effektiv gewährte Feiertage. Achtung bei Teilzeitangestellten, lesen Sie die Anleitung." sqref="J7" xr:uid="{00000000-0002-0000-0200-000005000000}"/>
    <dataValidation allowBlank="1" showInputMessage="1" showErrorMessage="1" prompt="Entweder Monatslohn oder Stundenlohn angeben." sqref="E7:F7" xr:uid="{00000000-0002-0000-0200-000006000000}"/>
    <dataValidation type="whole" allowBlank="1" showInputMessage="1" showErrorMessage="1" errorTitle="Fehlerhafte Eingabe:" error="Es sind nur die ganzen Zahlen 12 oder 13 erlaubt!" prompt="Anzahl vereinbarte Monatslöhne pro Jahr." sqref="G7" xr:uid="{00000000-0002-0000-0200-000007000000}">
      <formula1>12</formula1>
      <formula2>13</formula2>
    </dataValidation>
  </dataValidations>
  <pageMargins left="0.70866141732283472" right="0.70866141732283472" top="0.78740157480314965" bottom="0.78740157480314965" header="0.31496062992125984" footer="0.31496062992125984"/>
  <pageSetup paperSize="9" scale="42" fitToHeight="0" orientation="landscape" horizontalDpi="300" verticalDpi="300" r:id="rId1"/>
  <headerFooter>
    <oddHeader>&amp;C&amp;"Arial,Fett"&amp;28Dati di base lav.</oddHeader>
    <oddFooter>&amp;L&amp;F / &amp;A&amp;RPagina &amp;P / &amp;N</oddFooter>
  </headerFooter>
  <drawing r:id="rId2"/>
  <extLst>
    <ext xmlns:x14="http://schemas.microsoft.com/office/spreadsheetml/2009/9/main" uri="{CCE6A557-97BC-4b89-ADB6-D9C93CAAB3DF}">
      <x14:dataValidations xmlns:xm="http://schemas.microsoft.com/office/excel/2006/main" xWindow="573" yWindow="458" count="1">
        <x14:dataValidation type="list" allowBlank="1" showInputMessage="1" showErrorMessage="1" xr:uid="{00000000-0002-0000-0200-000008000000}">
          <x14:formula1>
            <xm:f>Hilfsdaten!$F$8:$F$16</xm:f>
          </x14:formula1>
          <xm:sqref>T8:T207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Z212"/>
  <sheetViews>
    <sheetView showGridLines="0" zoomScale="85" zoomScaleNormal="85" zoomScaleSheetLayoutView="90" zoomScalePageLayoutView="85" workbookViewId="0">
      <selection activeCell="F12" sqref="F12"/>
    </sheetView>
  </sheetViews>
  <sheetFormatPr baseColWidth="10" defaultColWidth="0" defaultRowHeight="12.75" zeroHeight="1"/>
  <cols>
    <col min="1" max="1" width="16.7109375" style="29" customWidth="1"/>
    <col min="2" max="3" width="20.7109375" style="7" customWidth="1"/>
    <col min="4" max="4" width="11.7109375" style="31" customWidth="1"/>
    <col min="5" max="6" width="10.7109375" style="7" customWidth="1"/>
    <col min="7" max="7" width="11.42578125" style="7" customWidth="1"/>
    <col min="8" max="14" width="10.7109375" style="7" customWidth="1"/>
    <col min="15" max="15" width="5.7109375" style="7" customWidth="1"/>
    <col min="16" max="19" width="11.5703125" style="26" hidden="1" customWidth="1"/>
    <col min="20" max="16384" width="11.5703125" style="7" hidden="1"/>
  </cols>
  <sheetData>
    <row r="1" spans="1:26" ht="16.899999999999999" customHeight="1">
      <c r="B1" s="150" t="s">
        <v>134</v>
      </c>
      <c r="C1" s="550" t="str">
        <f>'1042Ai Domanda'!$D$6</f>
        <v xml:space="preserve"> / </v>
      </c>
      <c r="D1" s="551"/>
      <c r="F1" s="41"/>
      <c r="G1" s="35"/>
      <c r="H1" s="35"/>
      <c r="I1" s="39"/>
      <c r="J1" s="34"/>
      <c r="K1" s="29"/>
      <c r="L1" s="26"/>
      <c r="M1" s="38"/>
      <c r="N1" s="38"/>
      <c r="O1" s="25"/>
    </row>
    <row r="2" spans="1:26" ht="16.899999999999999" customHeight="1" thickBot="1">
      <c r="B2" s="151" t="s">
        <v>135</v>
      </c>
      <c r="C2" s="552" t="str">
        <f>'1042Ai Domanda'!$D$24</f>
        <v/>
      </c>
      <c r="D2" s="553"/>
      <c r="E2" s="40"/>
      <c r="F2" s="42"/>
      <c r="G2" s="40"/>
      <c r="H2" s="42"/>
      <c r="I2" s="42"/>
      <c r="J2" s="42"/>
      <c r="K2" s="40"/>
      <c r="L2" s="43"/>
      <c r="M2" s="43"/>
      <c r="N2" s="43"/>
      <c r="O2" s="25"/>
    </row>
    <row r="3" spans="1:26" ht="16.899999999999999" customHeight="1" thickBot="1">
      <c r="B3" s="24"/>
      <c r="C3" s="38"/>
      <c r="D3" s="36"/>
      <c r="E3" s="40"/>
      <c r="F3" s="42"/>
      <c r="G3" s="40"/>
      <c r="H3" s="42"/>
      <c r="I3" s="42"/>
      <c r="J3" s="42"/>
      <c r="K3" s="40"/>
      <c r="L3" s="43"/>
      <c r="M3" s="43"/>
      <c r="N3" s="43"/>
      <c r="O3" s="25"/>
    </row>
    <row r="4" spans="1:26" ht="16.899999999999999" customHeight="1">
      <c r="A4" s="47"/>
      <c r="D4" s="30"/>
      <c r="E4" s="33"/>
      <c r="F4" s="48"/>
      <c r="G4" s="49"/>
      <c r="H4" s="50" t="str">
        <f>CONCATENATE("Perdita in % per il periodo ",TEXT(MONTH(P$6),"00"),".",YEAR(P$7),":")</f>
        <v>Perdita in % per il periodo 01.3798:</v>
      </c>
      <c r="I4" s="51">
        <f>T6</f>
        <v>0</v>
      </c>
      <c r="J4" s="52"/>
      <c r="K4" s="49"/>
      <c r="L4" s="53"/>
      <c r="M4" s="50" t="str">
        <f>CONCATENATE("Perdita in % per il periodo ",TEXT(MONTH(P$7),"00"),".",YEAR(P$6),":")</f>
        <v>Perdita in % per il periodo 01.3799:</v>
      </c>
      <c r="N4" s="54">
        <f>W6</f>
        <v>0</v>
      </c>
      <c r="O4" s="25"/>
      <c r="P4" s="73">
        <f>YEAR('1042Ai Domanda'!B$24)-1</f>
        <v>1899</v>
      </c>
      <c r="Q4" s="25"/>
      <c r="R4" s="25"/>
      <c r="S4" s="25"/>
    </row>
    <row r="5" spans="1:26" ht="16.899999999999999" customHeight="1" thickBot="1">
      <c r="A5" s="47"/>
      <c r="B5" s="152" t="s">
        <v>174</v>
      </c>
      <c r="C5" s="152"/>
      <c r="D5" s="30"/>
      <c r="E5" s="564" t="str">
        <f>CONCATENATE("Perdita media per i due anni di riferimento ",W7*100,"%")</f>
        <v>Perdita media per i due anni di riferimento 0%</v>
      </c>
      <c r="F5" s="565"/>
      <c r="G5" s="565"/>
      <c r="H5" s="565"/>
      <c r="I5" s="565"/>
      <c r="J5" s="565"/>
      <c r="K5" s="565"/>
      <c r="L5" s="565"/>
      <c r="M5" s="565"/>
      <c r="N5" s="566"/>
      <c r="O5" s="25"/>
      <c r="P5" s="73">
        <f>MONTH('1042Ai Domanda'!B$24)</f>
        <v>1</v>
      </c>
      <c r="Q5" s="25"/>
      <c r="R5" s="25"/>
      <c r="S5" s="46"/>
      <c r="T5" s="27">
        <f t="shared" ref="T5:Y5" si="0">SUM(T12:T211)</f>
        <v>0</v>
      </c>
      <c r="U5" s="27">
        <f t="shared" si="0"/>
        <v>0</v>
      </c>
      <c r="V5" s="27">
        <f t="shared" si="0"/>
        <v>0</v>
      </c>
      <c r="W5" s="27">
        <f t="shared" si="0"/>
        <v>0</v>
      </c>
      <c r="X5" s="27">
        <f t="shared" si="0"/>
        <v>0</v>
      </c>
      <c r="Y5" s="27">
        <f t="shared" si="0"/>
        <v>0</v>
      </c>
    </row>
    <row r="6" spans="1:26" ht="16.899999999999999" customHeight="1" thickBot="1">
      <c r="B6" s="153" t="s">
        <v>175</v>
      </c>
      <c r="C6" s="153"/>
      <c r="D6" s="30"/>
      <c r="E6" s="45"/>
      <c r="F6" s="56"/>
      <c r="O6" s="25"/>
      <c r="P6" s="44">
        <f>DATE(P4,P5,1)</f>
        <v>693598</v>
      </c>
      <c r="Q6" s="25"/>
      <c r="R6" s="25"/>
      <c r="S6" s="26" t="s">
        <v>176</v>
      </c>
      <c r="T6" s="55">
        <f>IF(V5=0,0,ROUND(V5/(T5-U5),4))</f>
        <v>0</v>
      </c>
      <c r="V6" s="7" t="s">
        <v>177</v>
      </c>
      <c r="W6" s="55">
        <f>IF(Y5=0,0,ROUND(Y5/(W5-X5),4))</f>
        <v>0</v>
      </c>
    </row>
    <row r="7" spans="1:26" s="57" customFormat="1" ht="16.899999999999999" customHeight="1">
      <c r="D7" s="30"/>
      <c r="E7" s="94" t="s">
        <v>178</v>
      </c>
      <c r="F7" s="93"/>
      <c r="G7" s="93"/>
      <c r="H7" s="93"/>
      <c r="I7" s="58">
        <f>P7</f>
        <v>693233</v>
      </c>
      <c r="J7" s="92" t="s">
        <v>179</v>
      </c>
      <c r="K7" s="95"/>
      <c r="L7" s="95"/>
      <c r="M7" s="95"/>
      <c r="N7" s="58">
        <f>P6</f>
        <v>693598</v>
      </c>
      <c r="P7" s="44">
        <f>DATE(P4-1,P5,1)</f>
        <v>693233</v>
      </c>
      <c r="Q7" s="25"/>
      <c r="R7" s="25"/>
      <c r="S7" s="26"/>
      <c r="T7" s="55"/>
      <c r="U7" s="7"/>
      <c r="V7" s="26" t="s">
        <v>180</v>
      </c>
      <c r="W7" s="55">
        <f>ROUND((T6+W6)/2,4)</f>
        <v>0</v>
      </c>
      <c r="X7" s="7"/>
      <c r="Y7" s="7"/>
    </row>
    <row r="8" spans="1:26" ht="16.899999999999999" customHeight="1" thickBot="1">
      <c r="D8" s="74"/>
      <c r="E8" s="154" t="s">
        <v>181</v>
      </c>
      <c r="F8" s="155">
        <f>T5</f>
        <v>0</v>
      </c>
      <c r="G8" s="156">
        <f>SUM(G12:G111)</f>
        <v>0</v>
      </c>
      <c r="H8" s="155">
        <f>U5</f>
        <v>0</v>
      </c>
      <c r="I8" s="157">
        <f>V5</f>
        <v>0</v>
      </c>
      <c r="J8" s="154" t="s">
        <v>181</v>
      </c>
      <c r="K8" s="155">
        <f>W5</f>
        <v>0</v>
      </c>
      <c r="L8" s="156">
        <f>SUM(L12:L111)</f>
        <v>0</v>
      </c>
      <c r="M8" s="155">
        <f>X5</f>
        <v>0</v>
      </c>
      <c r="N8" s="157">
        <f>Y5</f>
        <v>0</v>
      </c>
    </row>
    <row r="9" spans="1:26" ht="35.450000000000003" customHeight="1">
      <c r="A9" s="542" t="s">
        <v>141</v>
      </c>
      <c r="B9" s="538" t="s">
        <v>142</v>
      </c>
      <c r="C9" s="560" t="s">
        <v>143</v>
      </c>
      <c r="D9" s="561"/>
      <c r="E9" s="554" t="s">
        <v>182</v>
      </c>
      <c r="F9" s="555"/>
      <c r="G9" s="556" t="s">
        <v>79</v>
      </c>
      <c r="H9" s="534" t="s">
        <v>81</v>
      </c>
      <c r="I9" s="558" t="s">
        <v>183</v>
      </c>
      <c r="J9" s="554" t="s">
        <v>184</v>
      </c>
      <c r="K9" s="555"/>
      <c r="L9" s="556" t="s">
        <v>79</v>
      </c>
      <c r="M9" s="534" t="s">
        <v>81</v>
      </c>
      <c r="N9" s="558" t="s">
        <v>183</v>
      </c>
    </row>
    <row r="10" spans="1:26" s="29" customFormat="1" ht="39.6" customHeight="1">
      <c r="A10" s="543"/>
      <c r="B10" s="539"/>
      <c r="C10" s="562"/>
      <c r="D10" s="563"/>
      <c r="E10" s="394" t="s">
        <v>153</v>
      </c>
      <c r="F10" s="140" t="s">
        <v>154</v>
      </c>
      <c r="G10" s="557"/>
      <c r="H10" s="535"/>
      <c r="I10" s="559"/>
      <c r="J10" s="394" t="s">
        <v>153</v>
      </c>
      <c r="K10" s="140" t="s">
        <v>154</v>
      </c>
      <c r="L10" s="557"/>
      <c r="M10" s="535"/>
      <c r="N10" s="559"/>
      <c r="O10" s="28"/>
      <c r="P10" s="82" t="s">
        <v>185</v>
      </c>
      <c r="Q10" s="82" t="s">
        <v>186</v>
      </c>
      <c r="R10" s="82" t="s">
        <v>187</v>
      </c>
      <c r="S10" s="82" t="s">
        <v>188</v>
      </c>
      <c r="T10" s="83" t="s">
        <v>189</v>
      </c>
      <c r="U10" s="83" t="s">
        <v>190</v>
      </c>
      <c r="V10" s="83" t="s">
        <v>188</v>
      </c>
      <c r="W10" s="83" t="s">
        <v>191</v>
      </c>
      <c r="X10" s="83" t="s">
        <v>192</v>
      </c>
      <c r="Y10" s="83" t="s">
        <v>187</v>
      </c>
      <c r="Z10" s="83" t="s">
        <v>193</v>
      </c>
    </row>
    <row r="11" spans="1:26" s="206" customFormat="1" ht="16.899999999999999" customHeight="1">
      <c r="A11" s="470" t="s">
        <v>171</v>
      </c>
      <c r="B11" s="471" t="s">
        <v>194</v>
      </c>
      <c r="C11" s="548" t="s">
        <v>195</v>
      </c>
      <c r="D11" s="549"/>
      <c r="E11" s="285">
        <v>42</v>
      </c>
      <c r="F11" s="286">
        <v>180</v>
      </c>
      <c r="G11" s="284">
        <v>129</v>
      </c>
      <c r="H11" s="284">
        <v>1</v>
      </c>
      <c r="I11" s="287">
        <v>50</v>
      </c>
      <c r="J11" s="285">
        <v>42.5</v>
      </c>
      <c r="K11" s="286">
        <v>188</v>
      </c>
      <c r="L11" s="284">
        <v>41.5</v>
      </c>
      <c r="M11" s="284">
        <v>0</v>
      </c>
      <c r="N11" s="287">
        <v>146.5</v>
      </c>
      <c r="O11" s="288"/>
      <c r="P11" s="209"/>
      <c r="Q11" s="209"/>
      <c r="R11" s="208"/>
      <c r="S11" s="208"/>
      <c r="T11" s="210"/>
      <c r="U11" s="210"/>
      <c r="V11" s="210"/>
      <c r="W11" s="210"/>
      <c r="X11" s="210"/>
      <c r="Y11" s="210"/>
      <c r="Z11" s="205"/>
    </row>
    <row r="12" spans="1:26" s="206" customFormat="1" ht="16.899999999999999" customHeight="1">
      <c r="A12" s="472" t="str">
        <f>IF('1042Bi Dati di base lav.'!A8="","",'1042Bi Dati di base lav.'!A8)</f>
        <v/>
      </c>
      <c r="B12" s="473" t="str">
        <f>IF('1042Bi Dati di base lav.'!B8="","",'1042Bi Dati di base lav.'!B8)</f>
        <v/>
      </c>
      <c r="C12" s="546" t="str">
        <f>IF('1042Bi Dati di base lav.'!C8="","",'1042Bi Dati di base lav.'!C8)</f>
        <v/>
      </c>
      <c r="D12" s="547"/>
      <c r="E12" s="175" t="str">
        <f>IF(A12="","",'1042Bi Dati di base lav.'!L8)</f>
        <v/>
      </c>
      <c r="F12" s="176"/>
      <c r="G12" s="75"/>
      <c r="H12" s="75"/>
      <c r="I12" s="76" t="str">
        <f>R12</f>
        <v/>
      </c>
      <c r="J12" s="180" t="str">
        <f>IF(A12="","",'1042Bi Dati di base lav.'!L8)</f>
        <v/>
      </c>
      <c r="K12" s="176"/>
      <c r="L12" s="75"/>
      <c r="M12" s="75"/>
      <c r="N12" s="77" t="str">
        <f>S12</f>
        <v/>
      </c>
      <c r="O12" s="208"/>
      <c r="P12" s="209" t="str">
        <f>IF($C12="","",'1042Ei Calcolo'!D12)</f>
        <v/>
      </c>
      <c r="Q12" s="209" t="str">
        <f>IF(OR($C12="",'1042Bi Dati di base lav.'!L8=""),"",'1042Bi Dati di base lav.'!L8)</f>
        <v/>
      </c>
      <c r="R12" s="208" t="str">
        <f>IF(OR($C12="",F12="",G12="",H12=""),"",MAX(F12-G12-H12,0))</f>
        <v/>
      </c>
      <c r="S12" s="208" t="str">
        <f>IF(OR(K12="",L12="",M12=""),"",MAX(K12-L12-M12,0))</f>
        <v/>
      </c>
      <c r="T12" s="210">
        <f>IF(OR(I12&lt;=0,I12=""),0,F12)</f>
        <v>0</v>
      </c>
      <c r="U12" s="210">
        <f>IF(OR(I12&lt;=0,I12=""),0,H12)</f>
        <v>0</v>
      </c>
      <c r="V12" s="210">
        <f>IF(OR(I12&lt;=0,I12=""),0,R12)</f>
        <v>0</v>
      </c>
      <c r="W12" s="210">
        <f>IF(OR(N12&lt;=0,N12=""),0,K12)</f>
        <v>0</v>
      </c>
      <c r="X12" s="210">
        <f>IF(OR(N12&lt;=0,N12=""),0,M12)</f>
        <v>0</v>
      </c>
      <c r="Y12" s="210">
        <f>IF(OR(N12&lt;=0,N12=""),0,S12)</f>
        <v>0</v>
      </c>
      <c r="Z12" s="205">
        <f>MAX(P12:Y12)</f>
        <v>0</v>
      </c>
    </row>
    <row r="13" spans="1:26" s="206" customFormat="1" ht="16.899999999999999" customHeight="1">
      <c r="A13" s="472" t="str">
        <f>IF('1042Bi Dati di base lav.'!A9="","",'1042Bi Dati di base lav.'!A9)</f>
        <v/>
      </c>
      <c r="B13" s="473" t="str">
        <f>IF('1042Bi Dati di base lav.'!B9="","",'1042Bi Dati di base lav.'!B9)</f>
        <v/>
      </c>
      <c r="C13" s="546" t="str">
        <f>IF('1042Bi Dati di base lav.'!C9="","",'1042Bi Dati di base lav.'!C9)</f>
        <v/>
      </c>
      <c r="D13" s="547"/>
      <c r="E13" s="175" t="str">
        <f>IF(A13="","",'1042Bi Dati di base lav.'!L9)</f>
        <v/>
      </c>
      <c r="F13" s="177"/>
      <c r="G13" s="148"/>
      <c r="H13" s="148"/>
      <c r="I13" s="76" t="str">
        <f>R13</f>
        <v/>
      </c>
      <c r="J13" s="175" t="str">
        <f>IF(A13="","",'1042Bi Dati di base lav.'!L9)</f>
        <v/>
      </c>
      <c r="K13" s="176"/>
      <c r="L13" s="148"/>
      <c r="M13" s="148"/>
      <c r="N13" s="78" t="str">
        <f>S13</f>
        <v/>
      </c>
      <c r="O13" s="208"/>
      <c r="P13" s="209" t="str">
        <f>IF($C13="","",'1042Ei Calcolo'!D13)</f>
        <v/>
      </c>
      <c r="Q13" s="209" t="str">
        <f>IF(OR($C13="",'1042Bi Dati di base lav.'!L9=""),"",'1042Bi Dati di base lav.'!L9)</f>
        <v/>
      </c>
      <c r="R13" s="208" t="str">
        <f>IF(OR($C13="",F13="",G13="",H13=""),"",MAX(F13-G13-H13,0))</f>
        <v/>
      </c>
      <c r="S13" s="208" t="str">
        <f>IF(OR(K13="",L13="",M13=""),"",MAX(K13-L13-M13,0))</f>
        <v/>
      </c>
      <c r="T13" s="210">
        <f>IF(OR(I13=""),0,F13)</f>
        <v>0</v>
      </c>
      <c r="U13" s="210">
        <f>IF(OR(I13=""),0,H13)</f>
        <v>0</v>
      </c>
      <c r="V13" s="210">
        <f>IF(OR(I13&lt;=0,I13=""),0,R13)</f>
        <v>0</v>
      </c>
      <c r="W13" s="210">
        <f>IF(OR(N13=""),0,K13)</f>
        <v>0</v>
      </c>
      <c r="X13" s="210">
        <f>IF(OR(N13=""),0,M13)</f>
        <v>0</v>
      </c>
      <c r="Y13" s="210">
        <f>IF(OR(N13&lt;=0,N13=""),0,S13)</f>
        <v>0</v>
      </c>
      <c r="Z13" s="205">
        <f>MAX(P13:Y13)</f>
        <v>0</v>
      </c>
    </row>
    <row r="14" spans="1:26" s="206" customFormat="1" ht="16.899999999999999" customHeight="1">
      <c r="A14" s="472" t="str">
        <f>IF('1042Bi Dati di base lav.'!A10="","",'1042Bi Dati di base lav.'!A10)</f>
        <v/>
      </c>
      <c r="B14" s="473" t="str">
        <f>IF('1042Bi Dati di base lav.'!B10="","",'1042Bi Dati di base lav.'!B10)</f>
        <v/>
      </c>
      <c r="C14" s="546" t="str">
        <f>IF('1042Bi Dati di base lav.'!C10="","",'1042Bi Dati di base lav.'!C10)</f>
        <v/>
      </c>
      <c r="D14" s="547"/>
      <c r="E14" s="175" t="str">
        <f>IF(A14="","",'1042Bi Dati di base lav.'!L10)</f>
        <v/>
      </c>
      <c r="F14" s="177"/>
      <c r="G14" s="148"/>
      <c r="H14" s="148"/>
      <c r="I14" s="76" t="str">
        <f t="shared" ref="I14:I38" si="1">R14</f>
        <v/>
      </c>
      <c r="J14" s="175" t="str">
        <f>IF(A14="","",'1042Bi Dati di base lav.'!L10)</f>
        <v/>
      </c>
      <c r="K14" s="176"/>
      <c r="L14" s="148"/>
      <c r="M14" s="148"/>
      <c r="N14" s="78" t="str">
        <f t="shared" ref="N14:N38" si="2">S14</f>
        <v/>
      </c>
      <c r="O14" s="208"/>
      <c r="P14" s="209" t="str">
        <f>IF($C14="","",'1042Ei Calcolo'!D14)</f>
        <v/>
      </c>
      <c r="Q14" s="209" t="str">
        <f>IF(OR($C14="",'1042Bi Dati di base lav.'!L10=""),"",'1042Bi Dati di base lav.'!L10)</f>
        <v/>
      </c>
      <c r="R14" s="208" t="str">
        <f t="shared" ref="R14:R38" si="3">IF(OR($C14="",F14="",G14="",H14=""),"",MAX(F14-G14-H14,0))</f>
        <v/>
      </c>
      <c r="S14" s="208" t="str">
        <f t="shared" ref="S14:S38" si="4">IF(OR(K14="",L14="",M14=""),"",MAX(K14-L14-M14,0))</f>
        <v/>
      </c>
      <c r="T14" s="210">
        <f t="shared" ref="T14:T38" si="5">IF(OR(I14=""),0,F14)</f>
        <v>0</v>
      </c>
      <c r="U14" s="210">
        <f t="shared" ref="U14:U38" si="6">IF(OR(I14=""),0,H14)</f>
        <v>0</v>
      </c>
      <c r="V14" s="210">
        <f t="shared" ref="V14:V38" si="7">IF(OR(I14&lt;=0,I14=""),0,R14)</f>
        <v>0</v>
      </c>
      <c r="W14" s="210">
        <f t="shared" ref="W14:W38" si="8">IF(OR(N14=""),0,K14)</f>
        <v>0</v>
      </c>
      <c r="X14" s="210">
        <f t="shared" ref="X14:X38" si="9">IF(OR(N14=""),0,M14)</f>
        <v>0</v>
      </c>
      <c r="Y14" s="210">
        <f t="shared" ref="Y14:Y38" si="10">IF(OR(N14&lt;=0,N14=""),0,S14)</f>
        <v>0</v>
      </c>
      <c r="Z14" s="205">
        <f t="shared" ref="Z14:Z38" si="11">MAX(P14:Y14)</f>
        <v>0</v>
      </c>
    </row>
    <row r="15" spans="1:26" s="206" customFormat="1" ht="16.899999999999999" customHeight="1">
      <c r="A15" s="472" t="str">
        <f>IF('1042Bi Dati di base lav.'!A11="","",'1042Bi Dati di base lav.'!A11)</f>
        <v/>
      </c>
      <c r="B15" s="473" t="str">
        <f>IF('1042Bi Dati di base lav.'!B11="","",'1042Bi Dati di base lav.'!B11)</f>
        <v/>
      </c>
      <c r="C15" s="546" t="str">
        <f>IF('1042Bi Dati di base lav.'!C11="","",'1042Bi Dati di base lav.'!C11)</f>
        <v/>
      </c>
      <c r="D15" s="547"/>
      <c r="E15" s="175" t="str">
        <f>IF(A15="","",'1042Bi Dati di base lav.'!L11)</f>
        <v/>
      </c>
      <c r="F15" s="177"/>
      <c r="G15" s="148"/>
      <c r="H15" s="148"/>
      <c r="I15" s="76" t="str">
        <f t="shared" si="1"/>
        <v/>
      </c>
      <c r="J15" s="175" t="str">
        <f>IF(A15="","",'1042Bi Dati di base lav.'!L11)</f>
        <v/>
      </c>
      <c r="K15" s="176"/>
      <c r="L15" s="148"/>
      <c r="M15" s="148"/>
      <c r="N15" s="78" t="str">
        <f t="shared" si="2"/>
        <v/>
      </c>
      <c r="O15" s="208"/>
      <c r="P15" s="209" t="str">
        <f>IF($C15="","",'1042Ei Calcolo'!D15)</f>
        <v/>
      </c>
      <c r="Q15" s="209" t="str">
        <f>IF(OR($C15="",'1042Bi Dati di base lav.'!L11=""),"",'1042Bi Dati di base lav.'!L11)</f>
        <v/>
      </c>
      <c r="R15" s="208" t="str">
        <f t="shared" si="3"/>
        <v/>
      </c>
      <c r="S15" s="208" t="str">
        <f t="shared" si="4"/>
        <v/>
      </c>
      <c r="T15" s="210">
        <f t="shared" si="5"/>
        <v>0</v>
      </c>
      <c r="U15" s="210">
        <f t="shared" si="6"/>
        <v>0</v>
      </c>
      <c r="V15" s="210">
        <f t="shared" si="7"/>
        <v>0</v>
      </c>
      <c r="W15" s="210">
        <f t="shared" si="8"/>
        <v>0</v>
      </c>
      <c r="X15" s="210">
        <f t="shared" si="9"/>
        <v>0</v>
      </c>
      <c r="Y15" s="210">
        <f t="shared" si="10"/>
        <v>0</v>
      </c>
      <c r="Z15" s="205">
        <f t="shared" si="11"/>
        <v>0</v>
      </c>
    </row>
    <row r="16" spans="1:26" s="206" customFormat="1" ht="16.899999999999999" customHeight="1">
      <c r="A16" s="472" t="str">
        <f>IF('1042Bi Dati di base lav.'!A12="","",'1042Bi Dati di base lav.'!A12)</f>
        <v/>
      </c>
      <c r="B16" s="473" t="str">
        <f>IF('1042Bi Dati di base lav.'!B12="","",'1042Bi Dati di base lav.'!B12)</f>
        <v/>
      </c>
      <c r="C16" s="546" t="str">
        <f>IF('1042Bi Dati di base lav.'!C12="","",'1042Bi Dati di base lav.'!C12)</f>
        <v/>
      </c>
      <c r="D16" s="547"/>
      <c r="E16" s="175" t="str">
        <f>IF(A16="","",'1042Bi Dati di base lav.'!L12)</f>
        <v/>
      </c>
      <c r="F16" s="177"/>
      <c r="G16" s="148"/>
      <c r="H16" s="148"/>
      <c r="I16" s="76" t="str">
        <f t="shared" si="1"/>
        <v/>
      </c>
      <c r="J16" s="175" t="str">
        <f>IF(A16="","",'1042Bi Dati di base lav.'!L12)</f>
        <v/>
      </c>
      <c r="K16" s="176"/>
      <c r="L16" s="148"/>
      <c r="M16" s="148"/>
      <c r="N16" s="78" t="str">
        <f t="shared" si="2"/>
        <v/>
      </c>
      <c r="O16" s="208"/>
      <c r="P16" s="209" t="str">
        <f>IF($C16="","",'1042Ei Calcolo'!D16)</f>
        <v/>
      </c>
      <c r="Q16" s="209" t="str">
        <f>IF(OR($C16="",'1042Bi Dati di base lav.'!L12=""),"",'1042Bi Dati di base lav.'!L12)</f>
        <v/>
      </c>
      <c r="R16" s="208" t="str">
        <f t="shared" si="3"/>
        <v/>
      </c>
      <c r="S16" s="208" t="str">
        <f t="shared" si="4"/>
        <v/>
      </c>
      <c r="T16" s="210">
        <f t="shared" si="5"/>
        <v>0</v>
      </c>
      <c r="U16" s="210">
        <f t="shared" si="6"/>
        <v>0</v>
      </c>
      <c r="V16" s="210">
        <f t="shared" si="7"/>
        <v>0</v>
      </c>
      <c r="W16" s="210">
        <f t="shared" si="8"/>
        <v>0</v>
      </c>
      <c r="X16" s="210">
        <f t="shared" si="9"/>
        <v>0</v>
      </c>
      <c r="Y16" s="210">
        <f t="shared" si="10"/>
        <v>0</v>
      </c>
      <c r="Z16" s="205">
        <f t="shared" si="11"/>
        <v>0</v>
      </c>
    </row>
    <row r="17" spans="1:26" s="206" customFormat="1" ht="16.899999999999999" customHeight="1">
      <c r="A17" s="472" t="str">
        <f>IF('1042Bi Dati di base lav.'!A13="","",'1042Bi Dati di base lav.'!A13)</f>
        <v/>
      </c>
      <c r="B17" s="473" t="str">
        <f>IF('1042Bi Dati di base lav.'!B13="","",'1042Bi Dati di base lav.'!B13)</f>
        <v/>
      </c>
      <c r="C17" s="546" t="str">
        <f>IF('1042Bi Dati di base lav.'!C13="","",'1042Bi Dati di base lav.'!C13)</f>
        <v/>
      </c>
      <c r="D17" s="547"/>
      <c r="E17" s="175" t="str">
        <f>IF(A17="","",'1042Bi Dati di base lav.'!L13)</f>
        <v/>
      </c>
      <c r="F17" s="177"/>
      <c r="G17" s="148"/>
      <c r="H17" s="148"/>
      <c r="I17" s="76" t="str">
        <f t="shared" si="1"/>
        <v/>
      </c>
      <c r="J17" s="175" t="str">
        <f>IF(A17="","",'1042Bi Dati di base lav.'!L13)</f>
        <v/>
      </c>
      <c r="K17" s="176"/>
      <c r="L17" s="148"/>
      <c r="M17" s="148"/>
      <c r="N17" s="78" t="str">
        <f t="shared" si="2"/>
        <v/>
      </c>
      <c r="O17" s="208"/>
      <c r="P17" s="209" t="str">
        <f>IF($C17="","",'1042Ei Calcolo'!D17)</f>
        <v/>
      </c>
      <c r="Q17" s="209" t="str">
        <f>IF(OR($C17="",'1042Bi Dati di base lav.'!L13=""),"",'1042Bi Dati di base lav.'!L13)</f>
        <v/>
      </c>
      <c r="R17" s="208" t="str">
        <f t="shared" si="3"/>
        <v/>
      </c>
      <c r="S17" s="208" t="str">
        <f t="shared" si="4"/>
        <v/>
      </c>
      <c r="T17" s="210">
        <f t="shared" si="5"/>
        <v>0</v>
      </c>
      <c r="U17" s="210">
        <f t="shared" si="6"/>
        <v>0</v>
      </c>
      <c r="V17" s="210">
        <f t="shared" si="7"/>
        <v>0</v>
      </c>
      <c r="W17" s="210">
        <f t="shared" si="8"/>
        <v>0</v>
      </c>
      <c r="X17" s="210">
        <f t="shared" si="9"/>
        <v>0</v>
      </c>
      <c r="Y17" s="210">
        <f t="shared" si="10"/>
        <v>0</v>
      </c>
      <c r="Z17" s="205">
        <f t="shared" si="11"/>
        <v>0</v>
      </c>
    </row>
    <row r="18" spans="1:26" s="206" customFormat="1" ht="16.899999999999999" customHeight="1">
      <c r="A18" s="472" t="str">
        <f>IF('1042Bi Dati di base lav.'!A14="","",'1042Bi Dati di base lav.'!A14)</f>
        <v/>
      </c>
      <c r="B18" s="473" t="str">
        <f>IF('1042Bi Dati di base lav.'!B14="","",'1042Bi Dati di base lav.'!B14)</f>
        <v/>
      </c>
      <c r="C18" s="546" t="str">
        <f>IF('1042Bi Dati di base lav.'!C14="","",'1042Bi Dati di base lav.'!C14)</f>
        <v/>
      </c>
      <c r="D18" s="547"/>
      <c r="E18" s="175" t="str">
        <f>IF(A18="","",'1042Bi Dati di base lav.'!L14)</f>
        <v/>
      </c>
      <c r="F18" s="177"/>
      <c r="G18" s="148"/>
      <c r="H18" s="148"/>
      <c r="I18" s="76" t="str">
        <f t="shared" si="1"/>
        <v/>
      </c>
      <c r="J18" s="175" t="str">
        <f>IF(A18="","",'1042Bi Dati di base lav.'!L14)</f>
        <v/>
      </c>
      <c r="K18" s="176"/>
      <c r="L18" s="148"/>
      <c r="M18" s="148"/>
      <c r="N18" s="78" t="str">
        <f t="shared" si="2"/>
        <v/>
      </c>
      <c r="O18" s="208"/>
      <c r="P18" s="209" t="str">
        <f>IF($C18="","",'1042Ei Calcolo'!D18)</f>
        <v/>
      </c>
      <c r="Q18" s="209" t="str">
        <f>IF(OR($C18="",'1042Bi Dati di base lav.'!L14=""),"",'1042Bi Dati di base lav.'!L14)</f>
        <v/>
      </c>
      <c r="R18" s="208" t="str">
        <f t="shared" si="3"/>
        <v/>
      </c>
      <c r="S18" s="208" t="str">
        <f t="shared" si="4"/>
        <v/>
      </c>
      <c r="T18" s="210">
        <f t="shared" si="5"/>
        <v>0</v>
      </c>
      <c r="U18" s="210">
        <f t="shared" si="6"/>
        <v>0</v>
      </c>
      <c r="V18" s="210">
        <f t="shared" si="7"/>
        <v>0</v>
      </c>
      <c r="W18" s="210">
        <f t="shared" si="8"/>
        <v>0</v>
      </c>
      <c r="X18" s="210">
        <f t="shared" si="9"/>
        <v>0</v>
      </c>
      <c r="Y18" s="210">
        <f t="shared" si="10"/>
        <v>0</v>
      </c>
      <c r="Z18" s="205">
        <f t="shared" si="11"/>
        <v>0</v>
      </c>
    </row>
    <row r="19" spans="1:26" s="206" customFormat="1" ht="16.899999999999999" customHeight="1">
      <c r="A19" s="472" t="str">
        <f>IF('1042Bi Dati di base lav.'!A15="","",'1042Bi Dati di base lav.'!A15)</f>
        <v/>
      </c>
      <c r="B19" s="473" t="str">
        <f>IF('1042Bi Dati di base lav.'!B15="","",'1042Bi Dati di base lav.'!B15)</f>
        <v/>
      </c>
      <c r="C19" s="546" t="str">
        <f>IF('1042Bi Dati di base lav.'!C15="","",'1042Bi Dati di base lav.'!C15)</f>
        <v/>
      </c>
      <c r="D19" s="547"/>
      <c r="E19" s="175" t="str">
        <f>IF(A19="","",'1042Bi Dati di base lav.'!L15)</f>
        <v/>
      </c>
      <c r="F19" s="177"/>
      <c r="G19" s="148"/>
      <c r="H19" s="148"/>
      <c r="I19" s="76" t="str">
        <f t="shared" si="1"/>
        <v/>
      </c>
      <c r="J19" s="175" t="str">
        <f>IF(A19="","",'1042Bi Dati di base lav.'!L15)</f>
        <v/>
      </c>
      <c r="K19" s="176"/>
      <c r="L19" s="148"/>
      <c r="M19" s="148"/>
      <c r="N19" s="78" t="str">
        <f t="shared" si="2"/>
        <v/>
      </c>
      <c r="O19" s="208"/>
      <c r="P19" s="209" t="str">
        <f>IF($C19="","",'1042Ei Calcolo'!D19)</f>
        <v/>
      </c>
      <c r="Q19" s="209" t="str">
        <f>IF(OR($C19="",'1042Bi Dati di base lav.'!L15=""),"",'1042Bi Dati di base lav.'!L15)</f>
        <v/>
      </c>
      <c r="R19" s="208" t="str">
        <f t="shared" si="3"/>
        <v/>
      </c>
      <c r="S19" s="208" t="str">
        <f t="shared" si="4"/>
        <v/>
      </c>
      <c r="T19" s="210">
        <f t="shared" si="5"/>
        <v>0</v>
      </c>
      <c r="U19" s="210">
        <f t="shared" si="6"/>
        <v>0</v>
      </c>
      <c r="V19" s="210">
        <f t="shared" si="7"/>
        <v>0</v>
      </c>
      <c r="W19" s="210">
        <f t="shared" si="8"/>
        <v>0</v>
      </c>
      <c r="X19" s="210">
        <f t="shared" si="9"/>
        <v>0</v>
      </c>
      <c r="Y19" s="210">
        <f t="shared" si="10"/>
        <v>0</v>
      </c>
      <c r="Z19" s="205">
        <f t="shared" si="11"/>
        <v>0</v>
      </c>
    </row>
    <row r="20" spans="1:26" s="206" customFormat="1" ht="16.899999999999999" customHeight="1">
      <c r="A20" s="472" t="str">
        <f>IF('1042Bi Dati di base lav.'!A16="","",'1042Bi Dati di base lav.'!A16)</f>
        <v/>
      </c>
      <c r="B20" s="473" t="str">
        <f>IF('1042Bi Dati di base lav.'!B16="","",'1042Bi Dati di base lav.'!B16)</f>
        <v/>
      </c>
      <c r="C20" s="546" t="str">
        <f>IF('1042Bi Dati di base lav.'!C16="","",'1042Bi Dati di base lav.'!C16)</f>
        <v/>
      </c>
      <c r="D20" s="547"/>
      <c r="E20" s="175" t="str">
        <f>IF(A20="","",'1042Bi Dati di base lav.'!L16)</f>
        <v/>
      </c>
      <c r="F20" s="177"/>
      <c r="G20" s="148"/>
      <c r="H20" s="148"/>
      <c r="I20" s="76" t="str">
        <f t="shared" si="1"/>
        <v/>
      </c>
      <c r="J20" s="175" t="str">
        <f>IF(A20="","",'1042Bi Dati di base lav.'!L16)</f>
        <v/>
      </c>
      <c r="K20" s="176"/>
      <c r="L20" s="148"/>
      <c r="M20" s="148"/>
      <c r="N20" s="78" t="str">
        <f t="shared" si="2"/>
        <v/>
      </c>
      <c r="O20" s="208"/>
      <c r="P20" s="209" t="str">
        <f>IF($C20="","",'1042Ei Calcolo'!D20)</f>
        <v/>
      </c>
      <c r="Q20" s="209" t="str">
        <f>IF(OR($C20="",'1042Bi Dati di base lav.'!L16=""),"",'1042Bi Dati di base lav.'!L16)</f>
        <v/>
      </c>
      <c r="R20" s="208" t="str">
        <f t="shared" si="3"/>
        <v/>
      </c>
      <c r="S20" s="208" t="str">
        <f t="shared" si="4"/>
        <v/>
      </c>
      <c r="T20" s="210">
        <f t="shared" si="5"/>
        <v>0</v>
      </c>
      <c r="U20" s="210">
        <f t="shared" si="6"/>
        <v>0</v>
      </c>
      <c r="V20" s="210">
        <f t="shared" si="7"/>
        <v>0</v>
      </c>
      <c r="W20" s="210">
        <f t="shared" si="8"/>
        <v>0</v>
      </c>
      <c r="X20" s="210">
        <f t="shared" si="9"/>
        <v>0</v>
      </c>
      <c r="Y20" s="210">
        <f t="shared" si="10"/>
        <v>0</v>
      </c>
      <c r="Z20" s="205">
        <f t="shared" si="11"/>
        <v>0</v>
      </c>
    </row>
    <row r="21" spans="1:26" s="206" customFormat="1" ht="16.899999999999999" customHeight="1">
      <c r="A21" s="472" t="str">
        <f>IF('1042Bi Dati di base lav.'!A17="","",'1042Bi Dati di base lav.'!A17)</f>
        <v/>
      </c>
      <c r="B21" s="473" t="str">
        <f>IF('1042Bi Dati di base lav.'!B17="","",'1042Bi Dati di base lav.'!B17)</f>
        <v/>
      </c>
      <c r="C21" s="546" t="str">
        <f>IF('1042Bi Dati di base lav.'!C17="","",'1042Bi Dati di base lav.'!C17)</f>
        <v/>
      </c>
      <c r="D21" s="547"/>
      <c r="E21" s="175" t="str">
        <f>IF(A21="","",'1042Bi Dati di base lav.'!L17)</f>
        <v/>
      </c>
      <c r="F21" s="177"/>
      <c r="G21" s="148"/>
      <c r="H21" s="148"/>
      <c r="I21" s="76" t="str">
        <f t="shared" si="1"/>
        <v/>
      </c>
      <c r="J21" s="175" t="str">
        <f>IF(A21="","",'1042Bi Dati di base lav.'!L17)</f>
        <v/>
      </c>
      <c r="K21" s="176"/>
      <c r="L21" s="148"/>
      <c r="M21" s="148"/>
      <c r="N21" s="78" t="str">
        <f t="shared" si="2"/>
        <v/>
      </c>
      <c r="O21" s="208"/>
      <c r="P21" s="209" t="str">
        <f>IF($C21="","",'1042Ei Calcolo'!D21)</f>
        <v/>
      </c>
      <c r="Q21" s="209" t="str">
        <f>IF(OR($C21="",'1042Bi Dati di base lav.'!L17=""),"",'1042Bi Dati di base lav.'!L17)</f>
        <v/>
      </c>
      <c r="R21" s="208" t="str">
        <f t="shared" si="3"/>
        <v/>
      </c>
      <c r="S21" s="208" t="str">
        <f t="shared" si="4"/>
        <v/>
      </c>
      <c r="T21" s="210">
        <f t="shared" si="5"/>
        <v>0</v>
      </c>
      <c r="U21" s="210">
        <f t="shared" si="6"/>
        <v>0</v>
      </c>
      <c r="V21" s="210">
        <f t="shared" si="7"/>
        <v>0</v>
      </c>
      <c r="W21" s="210">
        <f t="shared" si="8"/>
        <v>0</v>
      </c>
      <c r="X21" s="210">
        <f t="shared" si="9"/>
        <v>0</v>
      </c>
      <c r="Y21" s="210">
        <f t="shared" si="10"/>
        <v>0</v>
      </c>
      <c r="Z21" s="205">
        <f t="shared" si="11"/>
        <v>0</v>
      </c>
    </row>
    <row r="22" spans="1:26" s="206" customFormat="1" ht="16.899999999999999" customHeight="1">
      <c r="A22" s="472" t="str">
        <f>IF('1042Bi Dati di base lav.'!A18="","",'1042Bi Dati di base lav.'!A18)</f>
        <v/>
      </c>
      <c r="B22" s="473" t="str">
        <f>IF('1042Bi Dati di base lav.'!B18="","",'1042Bi Dati di base lav.'!B18)</f>
        <v/>
      </c>
      <c r="C22" s="546" t="str">
        <f>IF('1042Bi Dati di base lav.'!C18="","",'1042Bi Dati di base lav.'!C18)</f>
        <v/>
      </c>
      <c r="D22" s="547"/>
      <c r="E22" s="175" t="str">
        <f>IF(A22="","",'1042Bi Dati di base lav.'!L18)</f>
        <v/>
      </c>
      <c r="F22" s="177"/>
      <c r="G22" s="148"/>
      <c r="H22" s="148"/>
      <c r="I22" s="76" t="str">
        <f t="shared" si="1"/>
        <v/>
      </c>
      <c r="J22" s="175" t="str">
        <f>IF(A22="","",'1042Bi Dati di base lav.'!L18)</f>
        <v/>
      </c>
      <c r="K22" s="176"/>
      <c r="L22" s="148"/>
      <c r="M22" s="148"/>
      <c r="N22" s="78" t="str">
        <f t="shared" si="2"/>
        <v/>
      </c>
      <c r="O22" s="208"/>
      <c r="P22" s="209" t="str">
        <f>IF($C22="","",'1042Ei Calcolo'!D22)</f>
        <v/>
      </c>
      <c r="Q22" s="209" t="str">
        <f>IF(OR($C22="",'1042Bi Dati di base lav.'!L18=""),"",'1042Bi Dati di base lav.'!L18)</f>
        <v/>
      </c>
      <c r="R22" s="208" t="str">
        <f t="shared" si="3"/>
        <v/>
      </c>
      <c r="S22" s="208" t="str">
        <f t="shared" si="4"/>
        <v/>
      </c>
      <c r="T22" s="210">
        <f t="shared" si="5"/>
        <v>0</v>
      </c>
      <c r="U22" s="210">
        <f t="shared" si="6"/>
        <v>0</v>
      </c>
      <c r="V22" s="210">
        <f t="shared" si="7"/>
        <v>0</v>
      </c>
      <c r="W22" s="210">
        <f t="shared" si="8"/>
        <v>0</v>
      </c>
      <c r="X22" s="210">
        <f t="shared" si="9"/>
        <v>0</v>
      </c>
      <c r="Y22" s="210">
        <f t="shared" si="10"/>
        <v>0</v>
      </c>
      <c r="Z22" s="205">
        <f t="shared" si="11"/>
        <v>0</v>
      </c>
    </row>
    <row r="23" spans="1:26" s="206" customFormat="1" ht="16.899999999999999" customHeight="1">
      <c r="A23" s="472" t="str">
        <f>IF('1042Bi Dati di base lav.'!A19="","",'1042Bi Dati di base lav.'!A19)</f>
        <v/>
      </c>
      <c r="B23" s="473" t="str">
        <f>IF('1042Bi Dati di base lav.'!B19="","",'1042Bi Dati di base lav.'!B19)</f>
        <v/>
      </c>
      <c r="C23" s="546" t="str">
        <f>IF('1042Bi Dati di base lav.'!C19="","",'1042Bi Dati di base lav.'!C19)</f>
        <v/>
      </c>
      <c r="D23" s="547"/>
      <c r="E23" s="175" t="str">
        <f>IF(A23="","",'1042Bi Dati di base lav.'!L19)</f>
        <v/>
      </c>
      <c r="F23" s="177"/>
      <c r="G23" s="148"/>
      <c r="H23" s="148"/>
      <c r="I23" s="76" t="str">
        <f t="shared" si="1"/>
        <v/>
      </c>
      <c r="J23" s="175" t="str">
        <f>IF(A23="","",'1042Bi Dati di base lav.'!L19)</f>
        <v/>
      </c>
      <c r="K23" s="176"/>
      <c r="L23" s="148"/>
      <c r="M23" s="148"/>
      <c r="N23" s="78" t="str">
        <f t="shared" si="2"/>
        <v/>
      </c>
      <c r="O23" s="208"/>
      <c r="P23" s="209" t="str">
        <f>IF($C23="","",'1042Ei Calcolo'!D23)</f>
        <v/>
      </c>
      <c r="Q23" s="209" t="str">
        <f>IF(OR($C23="",'1042Bi Dati di base lav.'!L19=""),"",'1042Bi Dati di base lav.'!L19)</f>
        <v/>
      </c>
      <c r="R23" s="208" t="str">
        <f t="shared" si="3"/>
        <v/>
      </c>
      <c r="S23" s="208" t="str">
        <f t="shared" si="4"/>
        <v/>
      </c>
      <c r="T23" s="210">
        <f t="shared" si="5"/>
        <v>0</v>
      </c>
      <c r="U23" s="210">
        <f t="shared" si="6"/>
        <v>0</v>
      </c>
      <c r="V23" s="210">
        <f t="shared" si="7"/>
        <v>0</v>
      </c>
      <c r="W23" s="210">
        <f t="shared" si="8"/>
        <v>0</v>
      </c>
      <c r="X23" s="210">
        <f t="shared" si="9"/>
        <v>0</v>
      </c>
      <c r="Y23" s="210">
        <f t="shared" si="10"/>
        <v>0</v>
      </c>
      <c r="Z23" s="205">
        <f t="shared" si="11"/>
        <v>0</v>
      </c>
    </row>
    <row r="24" spans="1:26" s="206" customFormat="1" ht="16.899999999999999" customHeight="1">
      <c r="A24" s="472" t="str">
        <f>IF('1042Bi Dati di base lav.'!A20="","",'1042Bi Dati di base lav.'!A20)</f>
        <v/>
      </c>
      <c r="B24" s="473" t="str">
        <f>IF('1042Bi Dati di base lav.'!B20="","",'1042Bi Dati di base lav.'!B20)</f>
        <v/>
      </c>
      <c r="C24" s="546" t="str">
        <f>IF('1042Bi Dati di base lav.'!C20="","",'1042Bi Dati di base lav.'!C20)</f>
        <v/>
      </c>
      <c r="D24" s="547"/>
      <c r="E24" s="175" t="str">
        <f>IF(A24="","",'1042Bi Dati di base lav.'!L20)</f>
        <v/>
      </c>
      <c r="F24" s="177"/>
      <c r="G24" s="148"/>
      <c r="H24" s="148"/>
      <c r="I24" s="76" t="str">
        <f t="shared" si="1"/>
        <v/>
      </c>
      <c r="J24" s="175" t="str">
        <f>IF(A24="","",'1042Bi Dati di base lav.'!L20)</f>
        <v/>
      </c>
      <c r="K24" s="176"/>
      <c r="L24" s="148"/>
      <c r="M24" s="148"/>
      <c r="N24" s="78" t="str">
        <f t="shared" si="2"/>
        <v/>
      </c>
      <c r="O24" s="208"/>
      <c r="P24" s="209" t="str">
        <f>IF($C24="","",'1042Ei Calcolo'!D24)</f>
        <v/>
      </c>
      <c r="Q24" s="209" t="str">
        <f>IF(OR($C24="",'1042Bi Dati di base lav.'!L20=""),"",'1042Bi Dati di base lav.'!L20)</f>
        <v/>
      </c>
      <c r="R24" s="208" t="str">
        <f t="shared" si="3"/>
        <v/>
      </c>
      <c r="S24" s="208" t="str">
        <f t="shared" si="4"/>
        <v/>
      </c>
      <c r="T24" s="210">
        <f t="shared" si="5"/>
        <v>0</v>
      </c>
      <c r="U24" s="210">
        <f t="shared" si="6"/>
        <v>0</v>
      </c>
      <c r="V24" s="210">
        <f t="shared" si="7"/>
        <v>0</v>
      </c>
      <c r="W24" s="210">
        <f t="shared" si="8"/>
        <v>0</v>
      </c>
      <c r="X24" s="210">
        <f t="shared" si="9"/>
        <v>0</v>
      </c>
      <c r="Y24" s="210">
        <f t="shared" si="10"/>
        <v>0</v>
      </c>
      <c r="Z24" s="205">
        <f t="shared" si="11"/>
        <v>0</v>
      </c>
    </row>
    <row r="25" spans="1:26" s="206" customFormat="1" ht="16.899999999999999" customHeight="1">
      <c r="A25" s="472" t="str">
        <f>IF('1042Bi Dati di base lav.'!A21="","",'1042Bi Dati di base lav.'!A21)</f>
        <v/>
      </c>
      <c r="B25" s="473" t="str">
        <f>IF('1042Bi Dati di base lav.'!B21="","",'1042Bi Dati di base lav.'!B21)</f>
        <v/>
      </c>
      <c r="C25" s="546" t="str">
        <f>IF('1042Bi Dati di base lav.'!C21="","",'1042Bi Dati di base lav.'!C21)</f>
        <v/>
      </c>
      <c r="D25" s="547"/>
      <c r="E25" s="175" t="str">
        <f>IF(A25="","",'1042Bi Dati di base lav.'!L21)</f>
        <v/>
      </c>
      <c r="F25" s="177"/>
      <c r="G25" s="148"/>
      <c r="H25" s="148"/>
      <c r="I25" s="76" t="str">
        <f t="shared" si="1"/>
        <v/>
      </c>
      <c r="J25" s="175" t="str">
        <f>IF(A25="","",'1042Bi Dati di base lav.'!L21)</f>
        <v/>
      </c>
      <c r="K25" s="176"/>
      <c r="L25" s="148"/>
      <c r="M25" s="148"/>
      <c r="N25" s="78" t="str">
        <f t="shared" si="2"/>
        <v/>
      </c>
      <c r="O25" s="208"/>
      <c r="P25" s="209" t="str">
        <f>IF($C25="","",'1042Ei Calcolo'!D25)</f>
        <v/>
      </c>
      <c r="Q25" s="209" t="str">
        <f>IF(OR($C25="",'1042Bi Dati di base lav.'!L21=""),"",'1042Bi Dati di base lav.'!L21)</f>
        <v/>
      </c>
      <c r="R25" s="208" t="str">
        <f t="shared" si="3"/>
        <v/>
      </c>
      <c r="S25" s="208" t="str">
        <f t="shared" si="4"/>
        <v/>
      </c>
      <c r="T25" s="210">
        <f t="shared" si="5"/>
        <v>0</v>
      </c>
      <c r="U25" s="210">
        <f t="shared" si="6"/>
        <v>0</v>
      </c>
      <c r="V25" s="210">
        <f t="shared" si="7"/>
        <v>0</v>
      </c>
      <c r="W25" s="210">
        <f t="shared" si="8"/>
        <v>0</v>
      </c>
      <c r="X25" s="210">
        <f t="shared" si="9"/>
        <v>0</v>
      </c>
      <c r="Y25" s="210">
        <f t="shared" si="10"/>
        <v>0</v>
      </c>
      <c r="Z25" s="205">
        <f t="shared" si="11"/>
        <v>0</v>
      </c>
    </row>
    <row r="26" spans="1:26" s="206" customFormat="1" ht="16.899999999999999" customHeight="1">
      <c r="A26" s="472" t="str">
        <f>IF('1042Bi Dati di base lav.'!A22="","",'1042Bi Dati di base lav.'!A22)</f>
        <v/>
      </c>
      <c r="B26" s="473" t="str">
        <f>IF('1042Bi Dati di base lav.'!B22="","",'1042Bi Dati di base lav.'!B22)</f>
        <v/>
      </c>
      <c r="C26" s="546" t="str">
        <f>IF('1042Bi Dati di base lav.'!C22="","",'1042Bi Dati di base lav.'!C22)</f>
        <v/>
      </c>
      <c r="D26" s="547"/>
      <c r="E26" s="175" t="str">
        <f>IF(A26="","",'1042Bi Dati di base lav.'!L22)</f>
        <v/>
      </c>
      <c r="F26" s="177"/>
      <c r="G26" s="148"/>
      <c r="H26" s="148"/>
      <c r="I26" s="76" t="str">
        <f t="shared" si="1"/>
        <v/>
      </c>
      <c r="J26" s="175" t="str">
        <f>IF(A26="","",'1042Bi Dati di base lav.'!L22)</f>
        <v/>
      </c>
      <c r="K26" s="176"/>
      <c r="L26" s="148"/>
      <c r="M26" s="148"/>
      <c r="N26" s="78" t="str">
        <f t="shared" si="2"/>
        <v/>
      </c>
      <c r="O26" s="208"/>
      <c r="P26" s="209" t="str">
        <f>IF($C26="","",'1042Ei Calcolo'!D26)</f>
        <v/>
      </c>
      <c r="Q26" s="209" t="str">
        <f>IF(OR($C26="",'1042Bi Dati di base lav.'!L22=""),"",'1042Bi Dati di base lav.'!L22)</f>
        <v/>
      </c>
      <c r="R26" s="208" t="str">
        <f t="shared" si="3"/>
        <v/>
      </c>
      <c r="S26" s="208" t="str">
        <f t="shared" si="4"/>
        <v/>
      </c>
      <c r="T26" s="210">
        <f t="shared" si="5"/>
        <v>0</v>
      </c>
      <c r="U26" s="210">
        <f t="shared" si="6"/>
        <v>0</v>
      </c>
      <c r="V26" s="210">
        <f t="shared" si="7"/>
        <v>0</v>
      </c>
      <c r="W26" s="210">
        <f t="shared" si="8"/>
        <v>0</v>
      </c>
      <c r="X26" s="210">
        <f t="shared" si="9"/>
        <v>0</v>
      </c>
      <c r="Y26" s="210">
        <f t="shared" si="10"/>
        <v>0</v>
      </c>
      <c r="Z26" s="205">
        <f t="shared" si="11"/>
        <v>0</v>
      </c>
    </row>
    <row r="27" spans="1:26" s="206" customFormat="1" ht="16.899999999999999" customHeight="1">
      <c r="A27" s="472" t="str">
        <f>IF('1042Bi Dati di base lav.'!A23="","",'1042Bi Dati di base lav.'!A23)</f>
        <v/>
      </c>
      <c r="B27" s="473" t="str">
        <f>IF('1042Bi Dati di base lav.'!B23="","",'1042Bi Dati di base lav.'!B23)</f>
        <v/>
      </c>
      <c r="C27" s="546" t="str">
        <f>IF('1042Bi Dati di base lav.'!C23="","",'1042Bi Dati di base lav.'!C23)</f>
        <v/>
      </c>
      <c r="D27" s="547"/>
      <c r="E27" s="175" t="str">
        <f>IF(A27="","",'1042Bi Dati di base lav.'!L23)</f>
        <v/>
      </c>
      <c r="F27" s="177"/>
      <c r="G27" s="148"/>
      <c r="H27" s="148"/>
      <c r="I27" s="76" t="str">
        <f t="shared" si="1"/>
        <v/>
      </c>
      <c r="J27" s="175" t="str">
        <f>IF(A27="","",'1042Bi Dati di base lav.'!L23)</f>
        <v/>
      </c>
      <c r="K27" s="176"/>
      <c r="L27" s="148"/>
      <c r="M27" s="148"/>
      <c r="N27" s="78" t="str">
        <f t="shared" si="2"/>
        <v/>
      </c>
      <c r="O27" s="208"/>
      <c r="P27" s="209" t="str">
        <f>IF($C27="","",'1042Ei Calcolo'!D27)</f>
        <v/>
      </c>
      <c r="Q27" s="209" t="str">
        <f>IF(OR($C27="",'1042Bi Dati di base lav.'!L23=""),"",'1042Bi Dati di base lav.'!L23)</f>
        <v/>
      </c>
      <c r="R27" s="208" t="str">
        <f t="shared" si="3"/>
        <v/>
      </c>
      <c r="S27" s="208" t="str">
        <f t="shared" si="4"/>
        <v/>
      </c>
      <c r="T27" s="210">
        <f t="shared" si="5"/>
        <v>0</v>
      </c>
      <c r="U27" s="210">
        <f t="shared" si="6"/>
        <v>0</v>
      </c>
      <c r="V27" s="210">
        <f t="shared" si="7"/>
        <v>0</v>
      </c>
      <c r="W27" s="210">
        <f t="shared" si="8"/>
        <v>0</v>
      </c>
      <c r="X27" s="210">
        <f t="shared" si="9"/>
        <v>0</v>
      </c>
      <c r="Y27" s="210">
        <f t="shared" si="10"/>
        <v>0</v>
      </c>
      <c r="Z27" s="205">
        <f t="shared" si="11"/>
        <v>0</v>
      </c>
    </row>
    <row r="28" spans="1:26" s="206" customFormat="1" ht="16.899999999999999" customHeight="1">
      <c r="A28" s="472" t="str">
        <f>IF('1042Bi Dati di base lav.'!A24="","",'1042Bi Dati di base lav.'!A24)</f>
        <v/>
      </c>
      <c r="B28" s="473" t="str">
        <f>IF('1042Bi Dati di base lav.'!B24="","",'1042Bi Dati di base lav.'!B24)</f>
        <v/>
      </c>
      <c r="C28" s="546" t="str">
        <f>IF('1042Bi Dati di base lav.'!C24="","",'1042Bi Dati di base lav.'!C24)</f>
        <v/>
      </c>
      <c r="D28" s="547"/>
      <c r="E28" s="175" t="str">
        <f>IF(A28="","",'1042Bi Dati di base lav.'!L24)</f>
        <v/>
      </c>
      <c r="F28" s="177"/>
      <c r="G28" s="148"/>
      <c r="H28" s="148"/>
      <c r="I28" s="76" t="str">
        <f t="shared" si="1"/>
        <v/>
      </c>
      <c r="J28" s="175" t="str">
        <f>IF(A28="","",'1042Bi Dati di base lav.'!L24)</f>
        <v/>
      </c>
      <c r="K28" s="176"/>
      <c r="L28" s="148"/>
      <c r="M28" s="148"/>
      <c r="N28" s="78" t="str">
        <f t="shared" si="2"/>
        <v/>
      </c>
      <c r="O28" s="208"/>
      <c r="P28" s="209" t="str">
        <f>IF($C28="","",'1042Ei Calcolo'!D28)</f>
        <v/>
      </c>
      <c r="Q28" s="209" t="str">
        <f>IF(OR($C28="",'1042Bi Dati di base lav.'!L24=""),"",'1042Bi Dati di base lav.'!L24)</f>
        <v/>
      </c>
      <c r="R28" s="208" t="str">
        <f t="shared" si="3"/>
        <v/>
      </c>
      <c r="S28" s="208" t="str">
        <f t="shared" si="4"/>
        <v/>
      </c>
      <c r="T28" s="210">
        <f t="shared" si="5"/>
        <v>0</v>
      </c>
      <c r="U28" s="210">
        <f t="shared" si="6"/>
        <v>0</v>
      </c>
      <c r="V28" s="210">
        <f t="shared" si="7"/>
        <v>0</v>
      </c>
      <c r="W28" s="210">
        <f t="shared" si="8"/>
        <v>0</v>
      </c>
      <c r="X28" s="210">
        <f t="shared" si="9"/>
        <v>0</v>
      </c>
      <c r="Y28" s="210">
        <f t="shared" si="10"/>
        <v>0</v>
      </c>
      <c r="Z28" s="205">
        <f t="shared" si="11"/>
        <v>0</v>
      </c>
    </row>
    <row r="29" spans="1:26" s="206" customFormat="1" ht="16.899999999999999" customHeight="1">
      <c r="A29" s="472" t="str">
        <f>IF('1042Bi Dati di base lav.'!A25="","",'1042Bi Dati di base lav.'!A25)</f>
        <v/>
      </c>
      <c r="B29" s="473" t="str">
        <f>IF('1042Bi Dati di base lav.'!B25="","",'1042Bi Dati di base lav.'!B25)</f>
        <v/>
      </c>
      <c r="C29" s="546" t="str">
        <f>IF('1042Bi Dati di base lav.'!C25="","",'1042Bi Dati di base lav.'!C25)</f>
        <v/>
      </c>
      <c r="D29" s="547"/>
      <c r="E29" s="175" t="str">
        <f>IF(A29="","",'1042Bi Dati di base lav.'!L25)</f>
        <v/>
      </c>
      <c r="F29" s="177"/>
      <c r="G29" s="148"/>
      <c r="H29" s="148"/>
      <c r="I29" s="76" t="str">
        <f t="shared" si="1"/>
        <v/>
      </c>
      <c r="J29" s="175" t="str">
        <f>IF(A29="","",'1042Bi Dati di base lav.'!L25)</f>
        <v/>
      </c>
      <c r="K29" s="176"/>
      <c r="L29" s="148"/>
      <c r="M29" s="148"/>
      <c r="N29" s="78" t="str">
        <f t="shared" si="2"/>
        <v/>
      </c>
      <c r="O29" s="208"/>
      <c r="P29" s="209" t="str">
        <f>IF($C29="","",'1042Ei Calcolo'!D29)</f>
        <v/>
      </c>
      <c r="Q29" s="209" t="str">
        <f>IF(OR($C29="",'1042Bi Dati di base lav.'!L25=""),"",'1042Bi Dati di base lav.'!L25)</f>
        <v/>
      </c>
      <c r="R29" s="208" t="str">
        <f t="shared" si="3"/>
        <v/>
      </c>
      <c r="S29" s="208" t="str">
        <f t="shared" si="4"/>
        <v/>
      </c>
      <c r="T29" s="210">
        <f t="shared" si="5"/>
        <v>0</v>
      </c>
      <c r="U29" s="210">
        <f t="shared" si="6"/>
        <v>0</v>
      </c>
      <c r="V29" s="210">
        <f t="shared" si="7"/>
        <v>0</v>
      </c>
      <c r="W29" s="210">
        <f t="shared" si="8"/>
        <v>0</v>
      </c>
      <c r="X29" s="210">
        <f t="shared" si="9"/>
        <v>0</v>
      </c>
      <c r="Y29" s="210">
        <f t="shared" si="10"/>
        <v>0</v>
      </c>
      <c r="Z29" s="205">
        <f t="shared" si="11"/>
        <v>0</v>
      </c>
    </row>
    <row r="30" spans="1:26" s="206" customFormat="1" ht="16.899999999999999" customHeight="1">
      <c r="A30" s="472" t="str">
        <f>IF('1042Bi Dati di base lav.'!A26="","",'1042Bi Dati di base lav.'!A26)</f>
        <v/>
      </c>
      <c r="B30" s="473" t="str">
        <f>IF('1042Bi Dati di base lav.'!B26="","",'1042Bi Dati di base lav.'!B26)</f>
        <v/>
      </c>
      <c r="C30" s="546" t="str">
        <f>IF('1042Bi Dati di base lav.'!C26="","",'1042Bi Dati di base lav.'!C26)</f>
        <v/>
      </c>
      <c r="D30" s="547"/>
      <c r="E30" s="175" t="str">
        <f>IF(A30="","",'1042Bi Dati di base lav.'!L26)</f>
        <v/>
      </c>
      <c r="F30" s="177"/>
      <c r="G30" s="148"/>
      <c r="H30" s="148"/>
      <c r="I30" s="76" t="str">
        <f t="shared" si="1"/>
        <v/>
      </c>
      <c r="J30" s="175" t="str">
        <f>IF(A30="","",'1042Bi Dati di base lav.'!L26)</f>
        <v/>
      </c>
      <c r="K30" s="176"/>
      <c r="L30" s="148"/>
      <c r="M30" s="148"/>
      <c r="N30" s="78" t="str">
        <f t="shared" si="2"/>
        <v/>
      </c>
      <c r="O30" s="208"/>
      <c r="P30" s="209" t="str">
        <f>IF($C30="","",'1042Ei Calcolo'!D30)</f>
        <v/>
      </c>
      <c r="Q30" s="209" t="str">
        <f>IF(OR($C30="",'1042Bi Dati di base lav.'!L26=""),"",'1042Bi Dati di base lav.'!L26)</f>
        <v/>
      </c>
      <c r="R30" s="208" t="str">
        <f t="shared" si="3"/>
        <v/>
      </c>
      <c r="S30" s="208" t="str">
        <f t="shared" si="4"/>
        <v/>
      </c>
      <c r="T30" s="210">
        <f t="shared" si="5"/>
        <v>0</v>
      </c>
      <c r="U30" s="210">
        <f t="shared" si="6"/>
        <v>0</v>
      </c>
      <c r="V30" s="210">
        <f t="shared" si="7"/>
        <v>0</v>
      </c>
      <c r="W30" s="210">
        <f t="shared" si="8"/>
        <v>0</v>
      </c>
      <c r="X30" s="210">
        <f t="shared" si="9"/>
        <v>0</v>
      </c>
      <c r="Y30" s="210">
        <f t="shared" si="10"/>
        <v>0</v>
      </c>
      <c r="Z30" s="205">
        <f t="shared" si="11"/>
        <v>0</v>
      </c>
    </row>
    <row r="31" spans="1:26" s="206" customFormat="1" ht="16.899999999999999" customHeight="1">
      <c r="A31" s="472" t="str">
        <f>IF('1042Bi Dati di base lav.'!A27="","",'1042Bi Dati di base lav.'!A27)</f>
        <v/>
      </c>
      <c r="B31" s="473" t="str">
        <f>IF('1042Bi Dati di base lav.'!B27="","",'1042Bi Dati di base lav.'!B27)</f>
        <v/>
      </c>
      <c r="C31" s="546" t="str">
        <f>IF('1042Bi Dati di base lav.'!C27="","",'1042Bi Dati di base lav.'!C27)</f>
        <v/>
      </c>
      <c r="D31" s="547"/>
      <c r="E31" s="175" t="str">
        <f>IF(A31="","",'1042Bi Dati di base lav.'!L27)</f>
        <v/>
      </c>
      <c r="F31" s="177"/>
      <c r="G31" s="148"/>
      <c r="H31" s="148"/>
      <c r="I31" s="76" t="str">
        <f t="shared" si="1"/>
        <v/>
      </c>
      <c r="J31" s="175" t="str">
        <f>IF(A31="","",'1042Bi Dati di base lav.'!L27)</f>
        <v/>
      </c>
      <c r="K31" s="176"/>
      <c r="L31" s="148"/>
      <c r="M31" s="148"/>
      <c r="N31" s="78" t="str">
        <f t="shared" si="2"/>
        <v/>
      </c>
      <c r="O31" s="208"/>
      <c r="P31" s="209" t="str">
        <f>IF($C31="","",'1042Ei Calcolo'!D31)</f>
        <v/>
      </c>
      <c r="Q31" s="209" t="str">
        <f>IF(OR($C31="",'1042Bi Dati di base lav.'!L27=""),"",'1042Bi Dati di base lav.'!L27)</f>
        <v/>
      </c>
      <c r="R31" s="208" t="str">
        <f t="shared" si="3"/>
        <v/>
      </c>
      <c r="S31" s="208" t="str">
        <f t="shared" si="4"/>
        <v/>
      </c>
      <c r="T31" s="210">
        <f t="shared" si="5"/>
        <v>0</v>
      </c>
      <c r="U31" s="210">
        <f t="shared" si="6"/>
        <v>0</v>
      </c>
      <c r="V31" s="210">
        <f t="shared" si="7"/>
        <v>0</v>
      </c>
      <c r="W31" s="210">
        <f t="shared" si="8"/>
        <v>0</v>
      </c>
      <c r="X31" s="210">
        <f t="shared" si="9"/>
        <v>0</v>
      </c>
      <c r="Y31" s="210">
        <f t="shared" si="10"/>
        <v>0</v>
      </c>
      <c r="Z31" s="205">
        <f t="shared" si="11"/>
        <v>0</v>
      </c>
    </row>
    <row r="32" spans="1:26" s="206" customFormat="1" ht="16.899999999999999" customHeight="1">
      <c r="A32" s="472" t="str">
        <f>IF('1042Bi Dati di base lav.'!A28="","",'1042Bi Dati di base lav.'!A28)</f>
        <v/>
      </c>
      <c r="B32" s="473" t="str">
        <f>IF('1042Bi Dati di base lav.'!B28="","",'1042Bi Dati di base lav.'!B28)</f>
        <v/>
      </c>
      <c r="C32" s="546" t="str">
        <f>IF('1042Bi Dati di base lav.'!C28="","",'1042Bi Dati di base lav.'!C28)</f>
        <v/>
      </c>
      <c r="D32" s="547"/>
      <c r="E32" s="175" t="str">
        <f>IF(A32="","",'1042Bi Dati di base lav.'!L28)</f>
        <v/>
      </c>
      <c r="F32" s="177"/>
      <c r="G32" s="148"/>
      <c r="H32" s="148"/>
      <c r="I32" s="76" t="str">
        <f t="shared" si="1"/>
        <v/>
      </c>
      <c r="J32" s="175" t="str">
        <f>IF(A32="","",'1042Bi Dati di base lav.'!L28)</f>
        <v/>
      </c>
      <c r="K32" s="176"/>
      <c r="L32" s="148"/>
      <c r="M32" s="148"/>
      <c r="N32" s="78" t="str">
        <f t="shared" si="2"/>
        <v/>
      </c>
      <c r="O32" s="208"/>
      <c r="P32" s="209" t="str">
        <f>IF($C32="","",'1042Ei Calcolo'!D32)</f>
        <v/>
      </c>
      <c r="Q32" s="209" t="str">
        <f>IF(OR($C32="",'1042Bi Dati di base lav.'!L28=""),"",'1042Bi Dati di base lav.'!L28)</f>
        <v/>
      </c>
      <c r="R32" s="208" t="str">
        <f t="shared" si="3"/>
        <v/>
      </c>
      <c r="S32" s="208" t="str">
        <f t="shared" si="4"/>
        <v/>
      </c>
      <c r="T32" s="210">
        <f t="shared" si="5"/>
        <v>0</v>
      </c>
      <c r="U32" s="210">
        <f t="shared" si="6"/>
        <v>0</v>
      </c>
      <c r="V32" s="210">
        <f t="shared" si="7"/>
        <v>0</v>
      </c>
      <c r="W32" s="210">
        <f t="shared" si="8"/>
        <v>0</v>
      </c>
      <c r="X32" s="210">
        <f t="shared" si="9"/>
        <v>0</v>
      </c>
      <c r="Y32" s="210">
        <f t="shared" si="10"/>
        <v>0</v>
      </c>
      <c r="Z32" s="205">
        <f t="shared" si="11"/>
        <v>0</v>
      </c>
    </row>
    <row r="33" spans="1:26" s="206" customFormat="1" ht="16.899999999999999" customHeight="1">
      <c r="A33" s="472" t="str">
        <f>IF('1042Bi Dati di base lav.'!A29="","",'1042Bi Dati di base lav.'!A29)</f>
        <v/>
      </c>
      <c r="B33" s="473" t="str">
        <f>IF('1042Bi Dati di base lav.'!B29="","",'1042Bi Dati di base lav.'!B29)</f>
        <v/>
      </c>
      <c r="C33" s="546" t="str">
        <f>IF('1042Bi Dati di base lav.'!C29="","",'1042Bi Dati di base lav.'!C29)</f>
        <v/>
      </c>
      <c r="D33" s="547"/>
      <c r="E33" s="175" t="str">
        <f>IF(A33="","",'1042Bi Dati di base lav.'!L29)</f>
        <v/>
      </c>
      <c r="F33" s="177"/>
      <c r="G33" s="148"/>
      <c r="H33" s="148"/>
      <c r="I33" s="76" t="str">
        <f t="shared" si="1"/>
        <v/>
      </c>
      <c r="J33" s="175" t="str">
        <f>IF(A33="","",'1042Bi Dati di base lav.'!L29)</f>
        <v/>
      </c>
      <c r="K33" s="176"/>
      <c r="L33" s="148"/>
      <c r="M33" s="148"/>
      <c r="N33" s="78" t="str">
        <f t="shared" si="2"/>
        <v/>
      </c>
      <c r="O33" s="208"/>
      <c r="P33" s="209" t="str">
        <f>IF($C33="","",'1042Ei Calcolo'!D33)</f>
        <v/>
      </c>
      <c r="Q33" s="209" t="str">
        <f>IF(OR($C33="",'1042Bi Dati di base lav.'!L29=""),"",'1042Bi Dati di base lav.'!L29)</f>
        <v/>
      </c>
      <c r="R33" s="208" t="str">
        <f t="shared" si="3"/>
        <v/>
      </c>
      <c r="S33" s="208" t="str">
        <f t="shared" si="4"/>
        <v/>
      </c>
      <c r="T33" s="210">
        <f t="shared" si="5"/>
        <v>0</v>
      </c>
      <c r="U33" s="210">
        <f t="shared" si="6"/>
        <v>0</v>
      </c>
      <c r="V33" s="210">
        <f t="shared" si="7"/>
        <v>0</v>
      </c>
      <c r="W33" s="210">
        <f t="shared" si="8"/>
        <v>0</v>
      </c>
      <c r="X33" s="210">
        <f t="shared" si="9"/>
        <v>0</v>
      </c>
      <c r="Y33" s="210">
        <f t="shared" si="10"/>
        <v>0</v>
      </c>
      <c r="Z33" s="205">
        <f t="shared" si="11"/>
        <v>0</v>
      </c>
    </row>
    <row r="34" spans="1:26" s="206" customFormat="1" ht="16.899999999999999" customHeight="1">
      <c r="A34" s="472" t="str">
        <f>IF('1042Bi Dati di base lav.'!A30="","",'1042Bi Dati di base lav.'!A30)</f>
        <v/>
      </c>
      <c r="B34" s="473" t="str">
        <f>IF('1042Bi Dati di base lav.'!B30="","",'1042Bi Dati di base lav.'!B30)</f>
        <v/>
      </c>
      <c r="C34" s="546" t="str">
        <f>IF('1042Bi Dati di base lav.'!C30="","",'1042Bi Dati di base lav.'!C30)</f>
        <v/>
      </c>
      <c r="D34" s="547"/>
      <c r="E34" s="175" t="str">
        <f>IF(A34="","",'1042Bi Dati di base lav.'!L30)</f>
        <v/>
      </c>
      <c r="F34" s="177"/>
      <c r="G34" s="148"/>
      <c r="H34" s="148"/>
      <c r="I34" s="76" t="str">
        <f t="shared" si="1"/>
        <v/>
      </c>
      <c r="J34" s="175" t="str">
        <f>IF(A34="","",'1042Bi Dati di base lav.'!L30)</f>
        <v/>
      </c>
      <c r="K34" s="176"/>
      <c r="L34" s="148"/>
      <c r="M34" s="148"/>
      <c r="N34" s="78" t="str">
        <f t="shared" si="2"/>
        <v/>
      </c>
      <c r="O34" s="208"/>
      <c r="P34" s="209" t="str">
        <f>IF($C34="","",'1042Ei Calcolo'!D34)</f>
        <v/>
      </c>
      <c r="Q34" s="209" t="str">
        <f>IF(OR($C34="",'1042Bi Dati di base lav.'!L30=""),"",'1042Bi Dati di base lav.'!L30)</f>
        <v/>
      </c>
      <c r="R34" s="208" t="str">
        <f t="shared" si="3"/>
        <v/>
      </c>
      <c r="S34" s="208" t="str">
        <f t="shared" si="4"/>
        <v/>
      </c>
      <c r="T34" s="210">
        <f t="shared" si="5"/>
        <v>0</v>
      </c>
      <c r="U34" s="210">
        <f t="shared" si="6"/>
        <v>0</v>
      </c>
      <c r="V34" s="210">
        <f t="shared" si="7"/>
        <v>0</v>
      </c>
      <c r="W34" s="210">
        <f t="shared" si="8"/>
        <v>0</v>
      </c>
      <c r="X34" s="210">
        <f t="shared" si="9"/>
        <v>0</v>
      </c>
      <c r="Y34" s="210">
        <f t="shared" si="10"/>
        <v>0</v>
      </c>
      <c r="Z34" s="205">
        <f t="shared" si="11"/>
        <v>0</v>
      </c>
    </row>
    <row r="35" spans="1:26" s="206" customFormat="1" ht="16.899999999999999" customHeight="1">
      <c r="A35" s="472" t="str">
        <f>IF('1042Bi Dati di base lav.'!A31="","",'1042Bi Dati di base lav.'!A31)</f>
        <v/>
      </c>
      <c r="B35" s="473" t="str">
        <f>IF('1042Bi Dati di base lav.'!B31="","",'1042Bi Dati di base lav.'!B31)</f>
        <v/>
      </c>
      <c r="C35" s="546" t="str">
        <f>IF('1042Bi Dati di base lav.'!C31="","",'1042Bi Dati di base lav.'!C31)</f>
        <v/>
      </c>
      <c r="D35" s="547"/>
      <c r="E35" s="175" t="str">
        <f>IF(A35="","",'1042Bi Dati di base lav.'!L31)</f>
        <v/>
      </c>
      <c r="F35" s="177"/>
      <c r="G35" s="148"/>
      <c r="H35" s="148"/>
      <c r="I35" s="76" t="str">
        <f t="shared" si="1"/>
        <v/>
      </c>
      <c r="J35" s="175" t="str">
        <f>IF(A35="","",'1042Bi Dati di base lav.'!L31)</f>
        <v/>
      </c>
      <c r="K35" s="176"/>
      <c r="L35" s="148"/>
      <c r="M35" s="148"/>
      <c r="N35" s="78" t="str">
        <f t="shared" si="2"/>
        <v/>
      </c>
      <c r="O35" s="208"/>
      <c r="P35" s="209" t="str">
        <f>IF($C35="","",'1042Ei Calcolo'!D35)</f>
        <v/>
      </c>
      <c r="Q35" s="209" t="str">
        <f>IF(OR($C35="",'1042Bi Dati di base lav.'!L31=""),"",'1042Bi Dati di base lav.'!L31)</f>
        <v/>
      </c>
      <c r="R35" s="208" t="str">
        <f t="shared" si="3"/>
        <v/>
      </c>
      <c r="S35" s="208" t="str">
        <f t="shared" si="4"/>
        <v/>
      </c>
      <c r="T35" s="210">
        <f t="shared" si="5"/>
        <v>0</v>
      </c>
      <c r="U35" s="210">
        <f t="shared" si="6"/>
        <v>0</v>
      </c>
      <c r="V35" s="210">
        <f t="shared" si="7"/>
        <v>0</v>
      </c>
      <c r="W35" s="210">
        <f t="shared" si="8"/>
        <v>0</v>
      </c>
      <c r="X35" s="210">
        <f t="shared" si="9"/>
        <v>0</v>
      </c>
      <c r="Y35" s="210">
        <f t="shared" si="10"/>
        <v>0</v>
      </c>
      <c r="Z35" s="205">
        <f t="shared" si="11"/>
        <v>0</v>
      </c>
    </row>
    <row r="36" spans="1:26" s="206" customFormat="1" ht="16.899999999999999" customHeight="1">
      <c r="A36" s="472" t="str">
        <f>IF('1042Bi Dati di base lav.'!A32="","",'1042Bi Dati di base lav.'!A32)</f>
        <v/>
      </c>
      <c r="B36" s="473" t="str">
        <f>IF('1042Bi Dati di base lav.'!B32="","",'1042Bi Dati di base lav.'!B32)</f>
        <v/>
      </c>
      <c r="C36" s="546" t="str">
        <f>IF('1042Bi Dati di base lav.'!C32="","",'1042Bi Dati di base lav.'!C32)</f>
        <v/>
      </c>
      <c r="D36" s="547"/>
      <c r="E36" s="175" t="str">
        <f>IF(A36="","",'1042Bi Dati di base lav.'!L32)</f>
        <v/>
      </c>
      <c r="F36" s="177"/>
      <c r="G36" s="148"/>
      <c r="H36" s="148"/>
      <c r="I36" s="76" t="str">
        <f t="shared" si="1"/>
        <v/>
      </c>
      <c r="J36" s="175" t="str">
        <f>IF(A36="","",'1042Bi Dati di base lav.'!L32)</f>
        <v/>
      </c>
      <c r="K36" s="176"/>
      <c r="L36" s="148"/>
      <c r="M36" s="148"/>
      <c r="N36" s="78" t="str">
        <f t="shared" si="2"/>
        <v/>
      </c>
      <c r="O36" s="208"/>
      <c r="P36" s="209" t="str">
        <f>IF($C36="","",'1042Ei Calcolo'!D36)</f>
        <v/>
      </c>
      <c r="Q36" s="209" t="str">
        <f>IF(OR($C36="",'1042Bi Dati di base lav.'!L32=""),"",'1042Bi Dati di base lav.'!L32)</f>
        <v/>
      </c>
      <c r="R36" s="208" t="str">
        <f t="shared" si="3"/>
        <v/>
      </c>
      <c r="S36" s="208" t="str">
        <f t="shared" si="4"/>
        <v/>
      </c>
      <c r="T36" s="210">
        <f t="shared" si="5"/>
        <v>0</v>
      </c>
      <c r="U36" s="210">
        <f t="shared" si="6"/>
        <v>0</v>
      </c>
      <c r="V36" s="210">
        <f t="shared" si="7"/>
        <v>0</v>
      </c>
      <c r="W36" s="210">
        <f t="shared" si="8"/>
        <v>0</v>
      </c>
      <c r="X36" s="210">
        <f t="shared" si="9"/>
        <v>0</v>
      </c>
      <c r="Y36" s="210">
        <f t="shared" si="10"/>
        <v>0</v>
      </c>
      <c r="Z36" s="205">
        <f t="shared" si="11"/>
        <v>0</v>
      </c>
    </row>
    <row r="37" spans="1:26" s="206" customFormat="1" ht="16.899999999999999" customHeight="1">
      <c r="A37" s="472" t="str">
        <f>IF('1042Bi Dati di base lav.'!A33="","",'1042Bi Dati di base lav.'!A33)</f>
        <v/>
      </c>
      <c r="B37" s="473" t="str">
        <f>IF('1042Bi Dati di base lav.'!B33="","",'1042Bi Dati di base lav.'!B33)</f>
        <v/>
      </c>
      <c r="C37" s="546" t="str">
        <f>IF('1042Bi Dati di base lav.'!C33="","",'1042Bi Dati di base lav.'!C33)</f>
        <v/>
      </c>
      <c r="D37" s="547"/>
      <c r="E37" s="175" t="str">
        <f>IF(A37="","",'1042Bi Dati di base lav.'!L33)</f>
        <v/>
      </c>
      <c r="F37" s="177"/>
      <c r="G37" s="148"/>
      <c r="H37" s="148"/>
      <c r="I37" s="76" t="str">
        <f t="shared" si="1"/>
        <v/>
      </c>
      <c r="J37" s="175" t="str">
        <f>IF(A37="","",'1042Bi Dati di base lav.'!L33)</f>
        <v/>
      </c>
      <c r="K37" s="176"/>
      <c r="L37" s="148"/>
      <c r="M37" s="148"/>
      <c r="N37" s="78" t="str">
        <f t="shared" si="2"/>
        <v/>
      </c>
      <c r="O37" s="208"/>
      <c r="P37" s="209" t="str">
        <f>IF($C37="","",'1042Ei Calcolo'!D37)</f>
        <v/>
      </c>
      <c r="Q37" s="209" t="str">
        <f>IF(OR($C37="",'1042Bi Dati di base lav.'!L33=""),"",'1042Bi Dati di base lav.'!L33)</f>
        <v/>
      </c>
      <c r="R37" s="208" t="str">
        <f t="shared" si="3"/>
        <v/>
      </c>
      <c r="S37" s="208" t="str">
        <f t="shared" si="4"/>
        <v/>
      </c>
      <c r="T37" s="210">
        <f t="shared" si="5"/>
        <v>0</v>
      </c>
      <c r="U37" s="210">
        <f t="shared" si="6"/>
        <v>0</v>
      </c>
      <c r="V37" s="210">
        <f t="shared" si="7"/>
        <v>0</v>
      </c>
      <c r="W37" s="210">
        <f t="shared" si="8"/>
        <v>0</v>
      </c>
      <c r="X37" s="210">
        <f t="shared" si="9"/>
        <v>0</v>
      </c>
      <c r="Y37" s="210">
        <f t="shared" si="10"/>
        <v>0</v>
      </c>
      <c r="Z37" s="205">
        <f t="shared" si="11"/>
        <v>0</v>
      </c>
    </row>
    <row r="38" spans="1:26" s="206" customFormat="1" ht="16.899999999999999" customHeight="1">
      <c r="A38" s="472" t="str">
        <f>IF('1042Bi Dati di base lav.'!A34="","",'1042Bi Dati di base lav.'!A34)</f>
        <v/>
      </c>
      <c r="B38" s="473" t="str">
        <f>IF('1042Bi Dati di base lav.'!B34="","",'1042Bi Dati di base lav.'!B34)</f>
        <v/>
      </c>
      <c r="C38" s="546" t="str">
        <f>IF('1042Bi Dati di base lav.'!C34="","",'1042Bi Dati di base lav.'!C34)</f>
        <v/>
      </c>
      <c r="D38" s="547"/>
      <c r="E38" s="175" t="str">
        <f>IF(A38="","",'1042Bi Dati di base lav.'!L34)</f>
        <v/>
      </c>
      <c r="F38" s="177"/>
      <c r="G38" s="148"/>
      <c r="H38" s="148"/>
      <c r="I38" s="76" t="str">
        <f t="shared" si="1"/>
        <v/>
      </c>
      <c r="J38" s="175" t="str">
        <f>IF(A38="","",'1042Bi Dati di base lav.'!L34)</f>
        <v/>
      </c>
      <c r="K38" s="176"/>
      <c r="L38" s="148"/>
      <c r="M38" s="148"/>
      <c r="N38" s="78" t="str">
        <f t="shared" si="2"/>
        <v/>
      </c>
      <c r="O38" s="208"/>
      <c r="P38" s="209" t="str">
        <f>IF($C38="","",'1042Ei Calcolo'!D38)</f>
        <v/>
      </c>
      <c r="Q38" s="209" t="str">
        <f>IF(OR($C38="",'1042Bi Dati di base lav.'!L34=""),"",'1042Bi Dati di base lav.'!L34)</f>
        <v/>
      </c>
      <c r="R38" s="208" t="str">
        <f t="shared" si="3"/>
        <v/>
      </c>
      <c r="S38" s="208" t="str">
        <f t="shared" si="4"/>
        <v/>
      </c>
      <c r="T38" s="210">
        <f t="shared" si="5"/>
        <v>0</v>
      </c>
      <c r="U38" s="210">
        <f t="shared" si="6"/>
        <v>0</v>
      </c>
      <c r="V38" s="210">
        <f t="shared" si="7"/>
        <v>0</v>
      </c>
      <c r="W38" s="210">
        <f t="shared" si="8"/>
        <v>0</v>
      </c>
      <c r="X38" s="210">
        <f t="shared" si="9"/>
        <v>0</v>
      </c>
      <c r="Y38" s="210">
        <f t="shared" si="10"/>
        <v>0</v>
      </c>
      <c r="Z38" s="205">
        <f t="shared" si="11"/>
        <v>0</v>
      </c>
    </row>
    <row r="39" spans="1:26" s="206" customFormat="1" ht="16.899999999999999" customHeight="1">
      <c r="A39" s="472" t="str">
        <f>IF('1042Bi Dati di base lav.'!A35="","",'1042Bi Dati di base lav.'!A35)</f>
        <v/>
      </c>
      <c r="B39" s="473" t="str">
        <f>IF('1042Bi Dati di base lav.'!B35="","",'1042Bi Dati di base lav.'!B35)</f>
        <v/>
      </c>
      <c r="C39" s="546" t="str">
        <f>IF('1042Bi Dati di base lav.'!C35="","",'1042Bi Dati di base lav.'!C35)</f>
        <v/>
      </c>
      <c r="D39" s="547"/>
      <c r="E39" s="175" t="str">
        <f>IF(A39="","",'1042Bi Dati di base lav.'!L35)</f>
        <v/>
      </c>
      <c r="F39" s="177"/>
      <c r="G39" s="148"/>
      <c r="H39" s="148"/>
      <c r="I39" s="76" t="str">
        <f t="shared" ref="I39:I102" si="12">R39</f>
        <v/>
      </c>
      <c r="J39" s="175" t="str">
        <f>IF(A39="","",'1042Bi Dati di base lav.'!L35)</f>
        <v/>
      </c>
      <c r="K39" s="176"/>
      <c r="L39" s="148"/>
      <c r="M39" s="148"/>
      <c r="N39" s="78" t="str">
        <f t="shared" ref="N39:N102" si="13">S39</f>
        <v/>
      </c>
      <c r="O39" s="208"/>
      <c r="P39" s="209" t="str">
        <f>IF($C39="","",'1042Ei Calcolo'!D39)</f>
        <v/>
      </c>
      <c r="Q39" s="209" t="str">
        <f>IF(OR($C39="",'1042Bi Dati di base lav.'!L35=""),"",'1042Bi Dati di base lav.'!L35)</f>
        <v/>
      </c>
      <c r="R39" s="208" t="str">
        <f t="shared" ref="R39:R102" si="14">IF(OR($C39="",F39="",G39="",H39=""),"",MAX(F39-G39-H39,0))</f>
        <v/>
      </c>
      <c r="S39" s="208" t="str">
        <f t="shared" ref="S39:S102" si="15">IF(OR(K39="",L39="",M39=""),"",MAX(K39-L39-M39,0))</f>
        <v/>
      </c>
      <c r="T39" s="210">
        <f t="shared" ref="T39:T102" si="16">IF(OR(I39=""),0,F39)</f>
        <v>0</v>
      </c>
      <c r="U39" s="210">
        <f t="shared" ref="U39:U102" si="17">IF(OR(I39=""),0,H39)</f>
        <v>0</v>
      </c>
      <c r="V39" s="210">
        <f t="shared" ref="V39:V102" si="18">IF(OR(I39&lt;=0,I39=""),0,R39)</f>
        <v>0</v>
      </c>
      <c r="W39" s="210">
        <f t="shared" ref="W39:W102" si="19">IF(OR(N39=""),0,K39)</f>
        <v>0</v>
      </c>
      <c r="X39" s="210">
        <f t="shared" ref="X39:X102" si="20">IF(OR(N39=""),0,M39)</f>
        <v>0</v>
      </c>
      <c r="Y39" s="210">
        <f t="shared" ref="Y39:Y102" si="21">IF(OR(N39&lt;=0,N39=""),0,S39)</f>
        <v>0</v>
      </c>
      <c r="Z39" s="205">
        <f t="shared" ref="Z39:Z102" si="22">MAX(P39:Y39)</f>
        <v>0</v>
      </c>
    </row>
    <row r="40" spans="1:26" s="206" customFormat="1" ht="16.899999999999999" customHeight="1">
      <c r="A40" s="472" t="str">
        <f>IF('1042Bi Dati di base lav.'!A36="","",'1042Bi Dati di base lav.'!A36)</f>
        <v/>
      </c>
      <c r="B40" s="473" t="str">
        <f>IF('1042Bi Dati di base lav.'!B36="","",'1042Bi Dati di base lav.'!B36)</f>
        <v/>
      </c>
      <c r="C40" s="546" t="str">
        <f>IF('1042Bi Dati di base lav.'!C36="","",'1042Bi Dati di base lav.'!C36)</f>
        <v/>
      </c>
      <c r="D40" s="547"/>
      <c r="E40" s="175" t="str">
        <f>IF(A40="","",'1042Bi Dati di base lav.'!L36)</f>
        <v/>
      </c>
      <c r="F40" s="177"/>
      <c r="G40" s="148"/>
      <c r="H40" s="148"/>
      <c r="I40" s="76" t="str">
        <f t="shared" si="12"/>
        <v/>
      </c>
      <c r="J40" s="175" t="str">
        <f>IF(A40="","",'1042Bi Dati di base lav.'!L36)</f>
        <v/>
      </c>
      <c r="K40" s="176"/>
      <c r="L40" s="148"/>
      <c r="M40" s="148"/>
      <c r="N40" s="78" t="str">
        <f t="shared" si="13"/>
        <v/>
      </c>
      <c r="O40" s="208"/>
      <c r="P40" s="209" t="str">
        <f>IF($C40="","",'1042Ei Calcolo'!D40)</f>
        <v/>
      </c>
      <c r="Q40" s="209" t="str">
        <f>IF(OR($C40="",'1042Bi Dati di base lav.'!L36=""),"",'1042Bi Dati di base lav.'!L36)</f>
        <v/>
      </c>
      <c r="R40" s="208" t="str">
        <f t="shared" si="14"/>
        <v/>
      </c>
      <c r="S40" s="208" t="str">
        <f t="shared" si="15"/>
        <v/>
      </c>
      <c r="T40" s="210">
        <f t="shared" si="16"/>
        <v>0</v>
      </c>
      <c r="U40" s="210">
        <f t="shared" si="17"/>
        <v>0</v>
      </c>
      <c r="V40" s="210">
        <f t="shared" si="18"/>
        <v>0</v>
      </c>
      <c r="W40" s="210">
        <f t="shared" si="19"/>
        <v>0</v>
      </c>
      <c r="X40" s="210">
        <f t="shared" si="20"/>
        <v>0</v>
      </c>
      <c r="Y40" s="210">
        <f t="shared" si="21"/>
        <v>0</v>
      </c>
      <c r="Z40" s="205">
        <f t="shared" si="22"/>
        <v>0</v>
      </c>
    </row>
    <row r="41" spans="1:26" s="206" customFormat="1" ht="16.899999999999999" customHeight="1">
      <c r="A41" s="472" t="str">
        <f>IF('1042Bi Dati di base lav.'!A37="","",'1042Bi Dati di base lav.'!A37)</f>
        <v/>
      </c>
      <c r="B41" s="473" t="str">
        <f>IF('1042Bi Dati di base lav.'!B37="","",'1042Bi Dati di base lav.'!B37)</f>
        <v/>
      </c>
      <c r="C41" s="546" t="str">
        <f>IF('1042Bi Dati di base lav.'!C37="","",'1042Bi Dati di base lav.'!C37)</f>
        <v/>
      </c>
      <c r="D41" s="547"/>
      <c r="E41" s="175" t="str">
        <f>IF(A41="","",'1042Bi Dati di base lav.'!L37)</f>
        <v/>
      </c>
      <c r="F41" s="177"/>
      <c r="G41" s="148"/>
      <c r="H41" s="148"/>
      <c r="I41" s="76" t="str">
        <f t="shared" si="12"/>
        <v/>
      </c>
      <c r="J41" s="175" t="str">
        <f>IF(A41="","",'1042Bi Dati di base lav.'!L37)</f>
        <v/>
      </c>
      <c r="K41" s="176"/>
      <c r="L41" s="148"/>
      <c r="M41" s="148"/>
      <c r="N41" s="78" t="str">
        <f t="shared" si="13"/>
        <v/>
      </c>
      <c r="O41" s="208"/>
      <c r="P41" s="209" t="str">
        <f>IF($C41="","",'1042Ei Calcolo'!D41)</f>
        <v/>
      </c>
      <c r="Q41" s="209" t="str">
        <f>IF(OR($C41="",'1042Bi Dati di base lav.'!L37=""),"",'1042Bi Dati di base lav.'!L37)</f>
        <v/>
      </c>
      <c r="R41" s="208" t="str">
        <f t="shared" si="14"/>
        <v/>
      </c>
      <c r="S41" s="208" t="str">
        <f t="shared" si="15"/>
        <v/>
      </c>
      <c r="T41" s="210">
        <f t="shared" si="16"/>
        <v>0</v>
      </c>
      <c r="U41" s="210">
        <f t="shared" si="17"/>
        <v>0</v>
      </c>
      <c r="V41" s="210">
        <f t="shared" si="18"/>
        <v>0</v>
      </c>
      <c r="W41" s="210">
        <f t="shared" si="19"/>
        <v>0</v>
      </c>
      <c r="X41" s="210">
        <f t="shared" si="20"/>
        <v>0</v>
      </c>
      <c r="Y41" s="210">
        <f t="shared" si="21"/>
        <v>0</v>
      </c>
      <c r="Z41" s="205">
        <f t="shared" si="22"/>
        <v>0</v>
      </c>
    </row>
    <row r="42" spans="1:26" s="206" customFormat="1" ht="16.899999999999999" customHeight="1">
      <c r="A42" s="472" t="str">
        <f>IF('1042Bi Dati di base lav.'!A38="","",'1042Bi Dati di base lav.'!A38)</f>
        <v/>
      </c>
      <c r="B42" s="473" t="str">
        <f>IF('1042Bi Dati di base lav.'!B38="","",'1042Bi Dati di base lav.'!B38)</f>
        <v/>
      </c>
      <c r="C42" s="546" t="str">
        <f>IF('1042Bi Dati di base lav.'!C38="","",'1042Bi Dati di base lav.'!C38)</f>
        <v/>
      </c>
      <c r="D42" s="547"/>
      <c r="E42" s="175" t="str">
        <f>IF(A42="","",'1042Bi Dati di base lav.'!L38)</f>
        <v/>
      </c>
      <c r="F42" s="177"/>
      <c r="G42" s="148"/>
      <c r="H42" s="148"/>
      <c r="I42" s="76" t="str">
        <f t="shared" si="12"/>
        <v/>
      </c>
      <c r="J42" s="175" t="str">
        <f>IF(A42="","",'1042Bi Dati di base lav.'!L38)</f>
        <v/>
      </c>
      <c r="K42" s="176"/>
      <c r="L42" s="148"/>
      <c r="M42" s="148"/>
      <c r="N42" s="78" t="str">
        <f t="shared" si="13"/>
        <v/>
      </c>
      <c r="O42" s="208"/>
      <c r="P42" s="209" t="str">
        <f>IF($C42="","",'1042Ei Calcolo'!D42)</f>
        <v/>
      </c>
      <c r="Q42" s="209" t="str">
        <f>IF(OR($C42="",'1042Bi Dati di base lav.'!L38=""),"",'1042Bi Dati di base lav.'!L38)</f>
        <v/>
      </c>
      <c r="R42" s="208" t="str">
        <f t="shared" si="14"/>
        <v/>
      </c>
      <c r="S42" s="208" t="str">
        <f t="shared" si="15"/>
        <v/>
      </c>
      <c r="T42" s="210">
        <f t="shared" si="16"/>
        <v>0</v>
      </c>
      <c r="U42" s="210">
        <f t="shared" si="17"/>
        <v>0</v>
      </c>
      <c r="V42" s="210">
        <f t="shared" si="18"/>
        <v>0</v>
      </c>
      <c r="W42" s="210">
        <f t="shared" si="19"/>
        <v>0</v>
      </c>
      <c r="X42" s="210">
        <f t="shared" si="20"/>
        <v>0</v>
      </c>
      <c r="Y42" s="210">
        <f t="shared" si="21"/>
        <v>0</v>
      </c>
      <c r="Z42" s="205">
        <f t="shared" si="22"/>
        <v>0</v>
      </c>
    </row>
    <row r="43" spans="1:26" s="206" customFormat="1" ht="16.899999999999999" customHeight="1">
      <c r="A43" s="472" t="str">
        <f>IF('1042Bi Dati di base lav.'!A39="","",'1042Bi Dati di base lav.'!A39)</f>
        <v/>
      </c>
      <c r="B43" s="473" t="str">
        <f>IF('1042Bi Dati di base lav.'!B39="","",'1042Bi Dati di base lav.'!B39)</f>
        <v/>
      </c>
      <c r="C43" s="546" t="str">
        <f>IF('1042Bi Dati di base lav.'!C39="","",'1042Bi Dati di base lav.'!C39)</f>
        <v/>
      </c>
      <c r="D43" s="547"/>
      <c r="E43" s="175" t="str">
        <f>IF(A43="","",'1042Bi Dati di base lav.'!L39)</f>
        <v/>
      </c>
      <c r="F43" s="177"/>
      <c r="G43" s="148"/>
      <c r="H43" s="148"/>
      <c r="I43" s="76" t="str">
        <f t="shared" si="12"/>
        <v/>
      </c>
      <c r="J43" s="175" t="str">
        <f>IF(A43="","",'1042Bi Dati di base lav.'!L39)</f>
        <v/>
      </c>
      <c r="K43" s="176"/>
      <c r="L43" s="148"/>
      <c r="M43" s="148"/>
      <c r="N43" s="78" t="str">
        <f t="shared" si="13"/>
        <v/>
      </c>
      <c r="O43" s="208"/>
      <c r="P43" s="209" t="str">
        <f>IF($C43="","",'1042Ei Calcolo'!D43)</f>
        <v/>
      </c>
      <c r="Q43" s="209" t="str">
        <f>IF(OR($C43="",'1042Bi Dati di base lav.'!L39=""),"",'1042Bi Dati di base lav.'!L39)</f>
        <v/>
      </c>
      <c r="R43" s="208" t="str">
        <f t="shared" si="14"/>
        <v/>
      </c>
      <c r="S43" s="208" t="str">
        <f t="shared" si="15"/>
        <v/>
      </c>
      <c r="T43" s="210">
        <f t="shared" si="16"/>
        <v>0</v>
      </c>
      <c r="U43" s="210">
        <f t="shared" si="17"/>
        <v>0</v>
      </c>
      <c r="V43" s="210">
        <f t="shared" si="18"/>
        <v>0</v>
      </c>
      <c r="W43" s="210">
        <f t="shared" si="19"/>
        <v>0</v>
      </c>
      <c r="X43" s="210">
        <f t="shared" si="20"/>
        <v>0</v>
      </c>
      <c r="Y43" s="210">
        <f t="shared" si="21"/>
        <v>0</v>
      </c>
      <c r="Z43" s="205">
        <f t="shared" si="22"/>
        <v>0</v>
      </c>
    </row>
    <row r="44" spans="1:26" s="206" customFormat="1" ht="16.899999999999999" customHeight="1">
      <c r="A44" s="472" t="str">
        <f>IF('1042Bi Dati di base lav.'!A40="","",'1042Bi Dati di base lav.'!A40)</f>
        <v/>
      </c>
      <c r="B44" s="473" t="str">
        <f>IF('1042Bi Dati di base lav.'!B40="","",'1042Bi Dati di base lav.'!B40)</f>
        <v/>
      </c>
      <c r="C44" s="546" t="str">
        <f>IF('1042Bi Dati di base lav.'!C40="","",'1042Bi Dati di base lav.'!C40)</f>
        <v/>
      </c>
      <c r="D44" s="547"/>
      <c r="E44" s="175" t="str">
        <f>IF(A44="","",'1042Bi Dati di base lav.'!L40)</f>
        <v/>
      </c>
      <c r="F44" s="177"/>
      <c r="G44" s="148"/>
      <c r="H44" s="148"/>
      <c r="I44" s="76" t="str">
        <f t="shared" si="12"/>
        <v/>
      </c>
      <c r="J44" s="175" t="str">
        <f>IF(A44="","",'1042Bi Dati di base lav.'!L40)</f>
        <v/>
      </c>
      <c r="K44" s="176"/>
      <c r="L44" s="148"/>
      <c r="M44" s="148"/>
      <c r="N44" s="78" t="str">
        <f t="shared" si="13"/>
        <v/>
      </c>
      <c r="O44" s="208"/>
      <c r="P44" s="209" t="str">
        <f>IF($C44="","",'1042Ei Calcolo'!D44)</f>
        <v/>
      </c>
      <c r="Q44" s="209" t="str">
        <f>IF(OR($C44="",'1042Bi Dati di base lav.'!L40=""),"",'1042Bi Dati di base lav.'!L40)</f>
        <v/>
      </c>
      <c r="R44" s="208" t="str">
        <f t="shared" si="14"/>
        <v/>
      </c>
      <c r="S44" s="208" t="str">
        <f t="shared" si="15"/>
        <v/>
      </c>
      <c r="T44" s="210">
        <f t="shared" si="16"/>
        <v>0</v>
      </c>
      <c r="U44" s="210">
        <f t="shared" si="17"/>
        <v>0</v>
      </c>
      <c r="V44" s="210">
        <f t="shared" si="18"/>
        <v>0</v>
      </c>
      <c r="W44" s="210">
        <f t="shared" si="19"/>
        <v>0</v>
      </c>
      <c r="X44" s="210">
        <f t="shared" si="20"/>
        <v>0</v>
      </c>
      <c r="Y44" s="210">
        <f t="shared" si="21"/>
        <v>0</v>
      </c>
      <c r="Z44" s="205">
        <f t="shared" si="22"/>
        <v>0</v>
      </c>
    </row>
    <row r="45" spans="1:26" s="206" customFormat="1" ht="16.899999999999999" customHeight="1">
      <c r="A45" s="472" t="str">
        <f>IF('1042Bi Dati di base lav.'!A41="","",'1042Bi Dati di base lav.'!A41)</f>
        <v/>
      </c>
      <c r="B45" s="473" t="str">
        <f>IF('1042Bi Dati di base lav.'!B41="","",'1042Bi Dati di base lav.'!B41)</f>
        <v/>
      </c>
      <c r="C45" s="546" t="str">
        <f>IF('1042Bi Dati di base lav.'!C41="","",'1042Bi Dati di base lav.'!C41)</f>
        <v/>
      </c>
      <c r="D45" s="547"/>
      <c r="E45" s="175" t="str">
        <f>IF(A45="","",'1042Bi Dati di base lav.'!L41)</f>
        <v/>
      </c>
      <c r="F45" s="177"/>
      <c r="G45" s="148"/>
      <c r="H45" s="148"/>
      <c r="I45" s="76" t="str">
        <f t="shared" si="12"/>
        <v/>
      </c>
      <c r="J45" s="175" t="str">
        <f>IF(A45="","",'1042Bi Dati di base lav.'!L41)</f>
        <v/>
      </c>
      <c r="K45" s="176"/>
      <c r="L45" s="148"/>
      <c r="M45" s="148"/>
      <c r="N45" s="78" t="str">
        <f t="shared" si="13"/>
        <v/>
      </c>
      <c r="O45" s="208"/>
      <c r="P45" s="209" t="str">
        <f>IF($C45="","",'1042Ei Calcolo'!D45)</f>
        <v/>
      </c>
      <c r="Q45" s="209" t="str">
        <f>IF(OR($C45="",'1042Bi Dati di base lav.'!L41=""),"",'1042Bi Dati di base lav.'!L41)</f>
        <v/>
      </c>
      <c r="R45" s="208" t="str">
        <f t="shared" si="14"/>
        <v/>
      </c>
      <c r="S45" s="208" t="str">
        <f t="shared" si="15"/>
        <v/>
      </c>
      <c r="T45" s="210">
        <f t="shared" si="16"/>
        <v>0</v>
      </c>
      <c r="U45" s="210">
        <f t="shared" si="17"/>
        <v>0</v>
      </c>
      <c r="V45" s="210">
        <f t="shared" si="18"/>
        <v>0</v>
      </c>
      <c r="W45" s="210">
        <f t="shared" si="19"/>
        <v>0</v>
      </c>
      <c r="X45" s="210">
        <f t="shared" si="20"/>
        <v>0</v>
      </c>
      <c r="Y45" s="210">
        <f t="shared" si="21"/>
        <v>0</v>
      </c>
      <c r="Z45" s="205">
        <f t="shared" si="22"/>
        <v>0</v>
      </c>
    </row>
    <row r="46" spans="1:26" s="206" customFormat="1" ht="16.899999999999999" customHeight="1">
      <c r="A46" s="472" t="str">
        <f>IF('1042Bi Dati di base lav.'!A42="","",'1042Bi Dati di base lav.'!A42)</f>
        <v/>
      </c>
      <c r="B46" s="473" t="str">
        <f>IF('1042Bi Dati di base lav.'!B42="","",'1042Bi Dati di base lav.'!B42)</f>
        <v/>
      </c>
      <c r="C46" s="546" t="str">
        <f>IF('1042Bi Dati di base lav.'!C42="","",'1042Bi Dati di base lav.'!C42)</f>
        <v/>
      </c>
      <c r="D46" s="547"/>
      <c r="E46" s="175" t="str">
        <f>IF(A46="","",'1042Bi Dati di base lav.'!L42)</f>
        <v/>
      </c>
      <c r="F46" s="177"/>
      <c r="G46" s="148"/>
      <c r="H46" s="148"/>
      <c r="I46" s="76" t="str">
        <f t="shared" si="12"/>
        <v/>
      </c>
      <c r="J46" s="175" t="str">
        <f>IF(A46="","",'1042Bi Dati di base lav.'!L42)</f>
        <v/>
      </c>
      <c r="K46" s="176"/>
      <c r="L46" s="148"/>
      <c r="M46" s="148"/>
      <c r="N46" s="78" t="str">
        <f t="shared" si="13"/>
        <v/>
      </c>
      <c r="O46" s="208"/>
      <c r="P46" s="209" t="str">
        <f>IF($C46="","",'1042Ei Calcolo'!D46)</f>
        <v/>
      </c>
      <c r="Q46" s="209" t="str">
        <f>IF(OR($C46="",'1042Bi Dati di base lav.'!L42=""),"",'1042Bi Dati di base lav.'!L42)</f>
        <v/>
      </c>
      <c r="R46" s="208" t="str">
        <f t="shared" si="14"/>
        <v/>
      </c>
      <c r="S46" s="208" t="str">
        <f t="shared" si="15"/>
        <v/>
      </c>
      <c r="T46" s="210">
        <f t="shared" si="16"/>
        <v>0</v>
      </c>
      <c r="U46" s="210">
        <f t="shared" si="17"/>
        <v>0</v>
      </c>
      <c r="V46" s="210">
        <f t="shared" si="18"/>
        <v>0</v>
      </c>
      <c r="W46" s="210">
        <f t="shared" si="19"/>
        <v>0</v>
      </c>
      <c r="X46" s="210">
        <f t="shared" si="20"/>
        <v>0</v>
      </c>
      <c r="Y46" s="210">
        <f t="shared" si="21"/>
        <v>0</v>
      </c>
      <c r="Z46" s="205">
        <f t="shared" si="22"/>
        <v>0</v>
      </c>
    </row>
    <row r="47" spans="1:26" s="206" customFormat="1" ht="16.899999999999999" customHeight="1">
      <c r="A47" s="472" t="str">
        <f>IF('1042Bi Dati di base lav.'!A43="","",'1042Bi Dati di base lav.'!A43)</f>
        <v/>
      </c>
      <c r="B47" s="473" t="str">
        <f>IF('1042Bi Dati di base lav.'!B43="","",'1042Bi Dati di base lav.'!B43)</f>
        <v/>
      </c>
      <c r="C47" s="546" t="str">
        <f>IF('1042Bi Dati di base lav.'!C43="","",'1042Bi Dati di base lav.'!C43)</f>
        <v/>
      </c>
      <c r="D47" s="547"/>
      <c r="E47" s="175" t="str">
        <f>IF(A47="","",'1042Bi Dati di base lav.'!L43)</f>
        <v/>
      </c>
      <c r="F47" s="177"/>
      <c r="G47" s="148"/>
      <c r="H47" s="148"/>
      <c r="I47" s="76" t="str">
        <f t="shared" si="12"/>
        <v/>
      </c>
      <c r="J47" s="175" t="str">
        <f>IF(A47="","",'1042Bi Dati di base lav.'!L43)</f>
        <v/>
      </c>
      <c r="K47" s="176"/>
      <c r="L47" s="148"/>
      <c r="M47" s="148"/>
      <c r="N47" s="78" t="str">
        <f t="shared" si="13"/>
        <v/>
      </c>
      <c r="O47" s="208"/>
      <c r="P47" s="209" t="str">
        <f>IF($C47="","",'1042Ei Calcolo'!D47)</f>
        <v/>
      </c>
      <c r="Q47" s="209" t="str">
        <f>IF(OR($C47="",'1042Bi Dati di base lav.'!L43=""),"",'1042Bi Dati di base lav.'!L43)</f>
        <v/>
      </c>
      <c r="R47" s="208" t="str">
        <f t="shared" si="14"/>
        <v/>
      </c>
      <c r="S47" s="208" t="str">
        <f t="shared" si="15"/>
        <v/>
      </c>
      <c r="T47" s="210">
        <f t="shared" si="16"/>
        <v>0</v>
      </c>
      <c r="U47" s="210">
        <f t="shared" si="17"/>
        <v>0</v>
      </c>
      <c r="V47" s="210">
        <f t="shared" si="18"/>
        <v>0</v>
      </c>
      <c r="W47" s="210">
        <f t="shared" si="19"/>
        <v>0</v>
      </c>
      <c r="X47" s="210">
        <f t="shared" si="20"/>
        <v>0</v>
      </c>
      <c r="Y47" s="210">
        <f t="shared" si="21"/>
        <v>0</v>
      </c>
      <c r="Z47" s="205">
        <f t="shared" si="22"/>
        <v>0</v>
      </c>
    </row>
    <row r="48" spans="1:26" s="206" customFormat="1" ht="16.899999999999999" customHeight="1">
      <c r="A48" s="472" t="str">
        <f>IF('1042Bi Dati di base lav.'!A44="","",'1042Bi Dati di base lav.'!A44)</f>
        <v/>
      </c>
      <c r="B48" s="473" t="str">
        <f>IF('1042Bi Dati di base lav.'!B44="","",'1042Bi Dati di base lav.'!B44)</f>
        <v/>
      </c>
      <c r="C48" s="546" t="str">
        <f>IF('1042Bi Dati di base lav.'!C44="","",'1042Bi Dati di base lav.'!C44)</f>
        <v/>
      </c>
      <c r="D48" s="547"/>
      <c r="E48" s="175" t="str">
        <f>IF(A48="","",'1042Bi Dati di base lav.'!L44)</f>
        <v/>
      </c>
      <c r="F48" s="177"/>
      <c r="G48" s="148"/>
      <c r="H48" s="148"/>
      <c r="I48" s="76" t="str">
        <f t="shared" si="12"/>
        <v/>
      </c>
      <c r="J48" s="175" t="str">
        <f>IF(A48="","",'1042Bi Dati di base lav.'!L44)</f>
        <v/>
      </c>
      <c r="K48" s="176"/>
      <c r="L48" s="148"/>
      <c r="M48" s="148"/>
      <c r="N48" s="78" t="str">
        <f t="shared" si="13"/>
        <v/>
      </c>
      <c r="O48" s="208"/>
      <c r="P48" s="209" t="str">
        <f>IF($C48="","",'1042Ei Calcolo'!D48)</f>
        <v/>
      </c>
      <c r="Q48" s="209" t="str">
        <f>IF(OR($C48="",'1042Bi Dati di base lav.'!L44=""),"",'1042Bi Dati di base lav.'!L44)</f>
        <v/>
      </c>
      <c r="R48" s="208" t="str">
        <f t="shared" si="14"/>
        <v/>
      </c>
      <c r="S48" s="208" t="str">
        <f t="shared" si="15"/>
        <v/>
      </c>
      <c r="T48" s="210">
        <f t="shared" si="16"/>
        <v>0</v>
      </c>
      <c r="U48" s="210">
        <f t="shared" si="17"/>
        <v>0</v>
      </c>
      <c r="V48" s="210">
        <f t="shared" si="18"/>
        <v>0</v>
      </c>
      <c r="W48" s="210">
        <f t="shared" si="19"/>
        <v>0</v>
      </c>
      <c r="X48" s="210">
        <f t="shared" si="20"/>
        <v>0</v>
      </c>
      <c r="Y48" s="210">
        <f t="shared" si="21"/>
        <v>0</v>
      </c>
      <c r="Z48" s="205">
        <f t="shared" si="22"/>
        <v>0</v>
      </c>
    </row>
    <row r="49" spans="1:26" s="206" customFormat="1" ht="16.899999999999999" customHeight="1">
      <c r="A49" s="472" t="str">
        <f>IF('1042Bi Dati di base lav.'!A45="","",'1042Bi Dati di base lav.'!A45)</f>
        <v/>
      </c>
      <c r="B49" s="473" t="str">
        <f>IF('1042Bi Dati di base lav.'!B45="","",'1042Bi Dati di base lav.'!B45)</f>
        <v/>
      </c>
      <c r="C49" s="546" t="str">
        <f>IF('1042Bi Dati di base lav.'!C45="","",'1042Bi Dati di base lav.'!C45)</f>
        <v/>
      </c>
      <c r="D49" s="547"/>
      <c r="E49" s="175" t="str">
        <f>IF(A49="","",'1042Bi Dati di base lav.'!L45)</f>
        <v/>
      </c>
      <c r="F49" s="177"/>
      <c r="G49" s="148"/>
      <c r="H49" s="148"/>
      <c r="I49" s="76" t="str">
        <f t="shared" si="12"/>
        <v/>
      </c>
      <c r="J49" s="175" t="str">
        <f>IF(A49="","",'1042Bi Dati di base lav.'!L45)</f>
        <v/>
      </c>
      <c r="K49" s="176"/>
      <c r="L49" s="148"/>
      <c r="M49" s="148"/>
      <c r="N49" s="78" t="str">
        <f t="shared" si="13"/>
        <v/>
      </c>
      <c r="O49" s="208"/>
      <c r="P49" s="209" t="str">
        <f>IF($C49="","",'1042Ei Calcolo'!D49)</f>
        <v/>
      </c>
      <c r="Q49" s="209" t="str">
        <f>IF(OR($C49="",'1042Bi Dati di base lav.'!L45=""),"",'1042Bi Dati di base lav.'!L45)</f>
        <v/>
      </c>
      <c r="R49" s="208" t="str">
        <f t="shared" si="14"/>
        <v/>
      </c>
      <c r="S49" s="208" t="str">
        <f t="shared" si="15"/>
        <v/>
      </c>
      <c r="T49" s="210">
        <f t="shared" si="16"/>
        <v>0</v>
      </c>
      <c r="U49" s="210">
        <f t="shared" si="17"/>
        <v>0</v>
      </c>
      <c r="V49" s="210">
        <f t="shared" si="18"/>
        <v>0</v>
      </c>
      <c r="W49" s="210">
        <f t="shared" si="19"/>
        <v>0</v>
      </c>
      <c r="X49" s="210">
        <f t="shared" si="20"/>
        <v>0</v>
      </c>
      <c r="Y49" s="210">
        <f t="shared" si="21"/>
        <v>0</v>
      </c>
      <c r="Z49" s="205">
        <f t="shared" si="22"/>
        <v>0</v>
      </c>
    </row>
    <row r="50" spans="1:26" s="206" customFormat="1" ht="16.899999999999999" customHeight="1">
      <c r="A50" s="472" t="str">
        <f>IF('1042Bi Dati di base lav.'!A46="","",'1042Bi Dati di base lav.'!A46)</f>
        <v/>
      </c>
      <c r="B50" s="473" t="str">
        <f>IF('1042Bi Dati di base lav.'!B46="","",'1042Bi Dati di base lav.'!B46)</f>
        <v/>
      </c>
      <c r="C50" s="546" t="str">
        <f>IF('1042Bi Dati di base lav.'!C46="","",'1042Bi Dati di base lav.'!C46)</f>
        <v/>
      </c>
      <c r="D50" s="547"/>
      <c r="E50" s="175" t="str">
        <f>IF(A50="","",'1042Bi Dati di base lav.'!L46)</f>
        <v/>
      </c>
      <c r="F50" s="177"/>
      <c r="G50" s="148"/>
      <c r="H50" s="148"/>
      <c r="I50" s="76" t="str">
        <f t="shared" si="12"/>
        <v/>
      </c>
      <c r="J50" s="175" t="str">
        <f>IF(A50="","",'1042Bi Dati di base lav.'!L46)</f>
        <v/>
      </c>
      <c r="K50" s="176"/>
      <c r="L50" s="148"/>
      <c r="M50" s="148"/>
      <c r="N50" s="78" t="str">
        <f t="shared" si="13"/>
        <v/>
      </c>
      <c r="O50" s="208"/>
      <c r="P50" s="209" t="str">
        <f>IF($C50="","",'1042Ei Calcolo'!D50)</f>
        <v/>
      </c>
      <c r="Q50" s="209" t="str">
        <f>IF(OR($C50="",'1042Bi Dati di base lav.'!L46=""),"",'1042Bi Dati di base lav.'!L46)</f>
        <v/>
      </c>
      <c r="R50" s="208" t="str">
        <f t="shared" si="14"/>
        <v/>
      </c>
      <c r="S50" s="208" t="str">
        <f t="shared" si="15"/>
        <v/>
      </c>
      <c r="T50" s="210">
        <f t="shared" si="16"/>
        <v>0</v>
      </c>
      <c r="U50" s="210">
        <f t="shared" si="17"/>
        <v>0</v>
      </c>
      <c r="V50" s="210">
        <f t="shared" si="18"/>
        <v>0</v>
      </c>
      <c r="W50" s="210">
        <f t="shared" si="19"/>
        <v>0</v>
      </c>
      <c r="X50" s="210">
        <f t="shared" si="20"/>
        <v>0</v>
      </c>
      <c r="Y50" s="210">
        <f t="shared" si="21"/>
        <v>0</v>
      </c>
      <c r="Z50" s="205">
        <f t="shared" si="22"/>
        <v>0</v>
      </c>
    </row>
    <row r="51" spans="1:26" s="206" customFormat="1" ht="16.899999999999999" customHeight="1">
      <c r="A51" s="472" t="str">
        <f>IF('1042Bi Dati di base lav.'!A47="","",'1042Bi Dati di base lav.'!A47)</f>
        <v/>
      </c>
      <c r="B51" s="473" t="str">
        <f>IF('1042Bi Dati di base lav.'!B47="","",'1042Bi Dati di base lav.'!B47)</f>
        <v/>
      </c>
      <c r="C51" s="546" t="str">
        <f>IF('1042Bi Dati di base lav.'!C47="","",'1042Bi Dati di base lav.'!C47)</f>
        <v/>
      </c>
      <c r="D51" s="547"/>
      <c r="E51" s="175" t="str">
        <f>IF(A51="","",'1042Bi Dati di base lav.'!L47)</f>
        <v/>
      </c>
      <c r="F51" s="177"/>
      <c r="G51" s="148"/>
      <c r="H51" s="148"/>
      <c r="I51" s="76" t="str">
        <f t="shared" si="12"/>
        <v/>
      </c>
      <c r="J51" s="175" t="str">
        <f>IF(A51="","",'1042Bi Dati di base lav.'!L47)</f>
        <v/>
      </c>
      <c r="K51" s="176"/>
      <c r="L51" s="148"/>
      <c r="M51" s="148"/>
      <c r="N51" s="78" t="str">
        <f t="shared" si="13"/>
        <v/>
      </c>
      <c r="O51" s="208"/>
      <c r="P51" s="209" t="str">
        <f>IF($C51="","",'1042Ei Calcolo'!D51)</f>
        <v/>
      </c>
      <c r="Q51" s="209" t="str">
        <f>IF(OR($C51="",'1042Bi Dati di base lav.'!L47=""),"",'1042Bi Dati di base lav.'!L47)</f>
        <v/>
      </c>
      <c r="R51" s="208" t="str">
        <f t="shared" si="14"/>
        <v/>
      </c>
      <c r="S51" s="208" t="str">
        <f t="shared" si="15"/>
        <v/>
      </c>
      <c r="T51" s="210">
        <f t="shared" si="16"/>
        <v>0</v>
      </c>
      <c r="U51" s="210">
        <f t="shared" si="17"/>
        <v>0</v>
      </c>
      <c r="V51" s="210">
        <f t="shared" si="18"/>
        <v>0</v>
      </c>
      <c r="W51" s="210">
        <f t="shared" si="19"/>
        <v>0</v>
      </c>
      <c r="X51" s="210">
        <f t="shared" si="20"/>
        <v>0</v>
      </c>
      <c r="Y51" s="210">
        <f t="shared" si="21"/>
        <v>0</v>
      </c>
      <c r="Z51" s="205">
        <f t="shared" si="22"/>
        <v>0</v>
      </c>
    </row>
    <row r="52" spans="1:26" s="206" customFormat="1" ht="16.899999999999999" customHeight="1">
      <c r="A52" s="472" t="str">
        <f>IF('1042Bi Dati di base lav.'!A48="","",'1042Bi Dati di base lav.'!A48)</f>
        <v/>
      </c>
      <c r="B52" s="473" t="str">
        <f>IF('1042Bi Dati di base lav.'!B48="","",'1042Bi Dati di base lav.'!B48)</f>
        <v/>
      </c>
      <c r="C52" s="546" t="str">
        <f>IF('1042Bi Dati di base lav.'!C48="","",'1042Bi Dati di base lav.'!C48)</f>
        <v/>
      </c>
      <c r="D52" s="547"/>
      <c r="E52" s="175" t="str">
        <f>IF(A52="","",'1042Bi Dati di base lav.'!L48)</f>
        <v/>
      </c>
      <c r="F52" s="177"/>
      <c r="G52" s="148"/>
      <c r="H52" s="148"/>
      <c r="I52" s="76" t="str">
        <f t="shared" si="12"/>
        <v/>
      </c>
      <c r="J52" s="175" t="str">
        <f>IF(A52="","",'1042Bi Dati di base lav.'!L48)</f>
        <v/>
      </c>
      <c r="K52" s="176"/>
      <c r="L52" s="148"/>
      <c r="M52" s="148"/>
      <c r="N52" s="78" t="str">
        <f t="shared" si="13"/>
        <v/>
      </c>
      <c r="O52" s="208"/>
      <c r="P52" s="209" t="str">
        <f>IF($C52="","",'1042Ei Calcolo'!D52)</f>
        <v/>
      </c>
      <c r="Q52" s="209" t="str">
        <f>IF(OR($C52="",'1042Bi Dati di base lav.'!L48=""),"",'1042Bi Dati di base lav.'!L48)</f>
        <v/>
      </c>
      <c r="R52" s="208" t="str">
        <f t="shared" si="14"/>
        <v/>
      </c>
      <c r="S52" s="208" t="str">
        <f t="shared" si="15"/>
        <v/>
      </c>
      <c r="T52" s="210">
        <f t="shared" si="16"/>
        <v>0</v>
      </c>
      <c r="U52" s="210">
        <f t="shared" si="17"/>
        <v>0</v>
      </c>
      <c r="V52" s="210">
        <f t="shared" si="18"/>
        <v>0</v>
      </c>
      <c r="W52" s="210">
        <f t="shared" si="19"/>
        <v>0</v>
      </c>
      <c r="X52" s="210">
        <f t="shared" si="20"/>
        <v>0</v>
      </c>
      <c r="Y52" s="210">
        <f t="shared" si="21"/>
        <v>0</v>
      </c>
      <c r="Z52" s="205">
        <f t="shared" si="22"/>
        <v>0</v>
      </c>
    </row>
    <row r="53" spans="1:26" s="206" customFormat="1" ht="16.899999999999999" customHeight="1">
      <c r="A53" s="472" t="str">
        <f>IF('1042Bi Dati di base lav.'!A49="","",'1042Bi Dati di base lav.'!A49)</f>
        <v/>
      </c>
      <c r="B53" s="473" t="str">
        <f>IF('1042Bi Dati di base lav.'!B49="","",'1042Bi Dati di base lav.'!B49)</f>
        <v/>
      </c>
      <c r="C53" s="546" t="str">
        <f>IF('1042Bi Dati di base lav.'!C49="","",'1042Bi Dati di base lav.'!C49)</f>
        <v/>
      </c>
      <c r="D53" s="547"/>
      <c r="E53" s="175" t="str">
        <f>IF(A53="","",'1042Bi Dati di base lav.'!L49)</f>
        <v/>
      </c>
      <c r="F53" s="177"/>
      <c r="G53" s="148"/>
      <c r="H53" s="148"/>
      <c r="I53" s="76" t="str">
        <f t="shared" si="12"/>
        <v/>
      </c>
      <c r="J53" s="175" t="str">
        <f>IF(A53="","",'1042Bi Dati di base lav.'!L49)</f>
        <v/>
      </c>
      <c r="K53" s="176"/>
      <c r="L53" s="148"/>
      <c r="M53" s="148"/>
      <c r="N53" s="78" t="str">
        <f t="shared" si="13"/>
        <v/>
      </c>
      <c r="O53" s="208"/>
      <c r="P53" s="209" t="str">
        <f>IF($C53="","",'1042Ei Calcolo'!D53)</f>
        <v/>
      </c>
      <c r="Q53" s="209" t="str">
        <f>IF(OR($C53="",'1042Bi Dati di base lav.'!L49=""),"",'1042Bi Dati di base lav.'!L49)</f>
        <v/>
      </c>
      <c r="R53" s="208" t="str">
        <f t="shared" si="14"/>
        <v/>
      </c>
      <c r="S53" s="208" t="str">
        <f t="shared" si="15"/>
        <v/>
      </c>
      <c r="T53" s="210">
        <f t="shared" si="16"/>
        <v>0</v>
      </c>
      <c r="U53" s="210">
        <f t="shared" si="17"/>
        <v>0</v>
      </c>
      <c r="V53" s="210">
        <f t="shared" si="18"/>
        <v>0</v>
      </c>
      <c r="W53" s="210">
        <f t="shared" si="19"/>
        <v>0</v>
      </c>
      <c r="X53" s="210">
        <f t="shared" si="20"/>
        <v>0</v>
      </c>
      <c r="Y53" s="210">
        <f t="shared" si="21"/>
        <v>0</v>
      </c>
      <c r="Z53" s="205">
        <f t="shared" si="22"/>
        <v>0</v>
      </c>
    </row>
    <row r="54" spans="1:26" s="206" customFormat="1" ht="16.899999999999999" customHeight="1">
      <c r="A54" s="472" t="str">
        <f>IF('1042Bi Dati di base lav.'!A50="","",'1042Bi Dati di base lav.'!A50)</f>
        <v/>
      </c>
      <c r="B54" s="473" t="str">
        <f>IF('1042Bi Dati di base lav.'!B50="","",'1042Bi Dati di base lav.'!B50)</f>
        <v/>
      </c>
      <c r="C54" s="546" t="str">
        <f>IF('1042Bi Dati di base lav.'!C50="","",'1042Bi Dati di base lav.'!C50)</f>
        <v/>
      </c>
      <c r="D54" s="547"/>
      <c r="E54" s="175" t="str">
        <f>IF(A54="","",'1042Bi Dati di base lav.'!L50)</f>
        <v/>
      </c>
      <c r="F54" s="177"/>
      <c r="G54" s="148"/>
      <c r="H54" s="148"/>
      <c r="I54" s="76" t="str">
        <f t="shared" si="12"/>
        <v/>
      </c>
      <c r="J54" s="175" t="str">
        <f>IF(A54="","",'1042Bi Dati di base lav.'!L50)</f>
        <v/>
      </c>
      <c r="K54" s="176"/>
      <c r="L54" s="148"/>
      <c r="M54" s="148"/>
      <c r="N54" s="78" t="str">
        <f t="shared" si="13"/>
        <v/>
      </c>
      <c r="O54" s="208"/>
      <c r="P54" s="209" t="str">
        <f>IF($C54="","",'1042Ei Calcolo'!D54)</f>
        <v/>
      </c>
      <c r="Q54" s="209" t="str">
        <f>IF(OR($C54="",'1042Bi Dati di base lav.'!L50=""),"",'1042Bi Dati di base lav.'!L50)</f>
        <v/>
      </c>
      <c r="R54" s="208" t="str">
        <f t="shared" si="14"/>
        <v/>
      </c>
      <c r="S54" s="208" t="str">
        <f t="shared" si="15"/>
        <v/>
      </c>
      <c r="T54" s="210">
        <f t="shared" si="16"/>
        <v>0</v>
      </c>
      <c r="U54" s="210">
        <f t="shared" si="17"/>
        <v>0</v>
      </c>
      <c r="V54" s="210">
        <f t="shared" si="18"/>
        <v>0</v>
      </c>
      <c r="W54" s="210">
        <f t="shared" si="19"/>
        <v>0</v>
      </c>
      <c r="X54" s="210">
        <f t="shared" si="20"/>
        <v>0</v>
      </c>
      <c r="Y54" s="210">
        <f t="shared" si="21"/>
        <v>0</v>
      </c>
      <c r="Z54" s="205">
        <f t="shared" si="22"/>
        <v>0</v>
      </c>
    </row>
    <row r="55" spans="1:26" s="206" customFormat="1" ht="16.899999999999999" customHeight="1">
      <c r="A55" s="472" t="str">
        <f>IF('1042Bi Dati di base lav.'!A51="","",'1042Bi Dati di base lav.'!A51)</f>
        <v/>
      </c>
      <c r="B55" s="473" t="str">
        <f>IF('1042Bi Dati di base lav.'!B51="","",'1042Bi Dati di base lav.'!B51)</f>
        <v/>
      </c>
      <c r="C55" s="546" t="str">
        <f>IF('1042Bi Dati di base lav.'!C51="","",'1042Bi Dati di base lav.'!C51)</f>
        <v/>
      </c>
      <c r="D55" s="547"/>
      <c r="E55" s="175" t="str">
        <f>IF(A55="","",'1042Bi Dati di base lav.'!L51)</f>
        <v/>
      </c>
      <c r="F55" s="177"/>
      <c r="G55" s="148"/>
      <c r="H55" s="148"/>
      <c r="I55" s="76" t="str">
        <f t="shared" si="12"/>
        <v/>
      </c>
      <c r="J55" s="175" t="str">
        <f>IF(A55="","",'1042Bi Dati di base lav.'!L51)</f>
        <v/>
      </c>
      <c r="K55" s="176"/>
      <c r="L55" s="148"/>
      <c r="M55" s="148"/>
      <c r="N55" s="78" t="str">
        <f t="shared" si="13"/>
        <v/>
      </c>
      <c r="O55" s="208"/>
      <c r="P55" s="209" t="str">
        <f>IF($C55="","",'1042Ei Calcolo'!D55)</f>
        <v/>
      </c>
      <c r="Q55" s="209" t="str">
        <f>IF(OR($C55="",'1042Bi Dati di base lav.'!L51=""),"",'1042Bi Dati di base lav.'!L51)</f>
        <v/>
      </c>
      <c r="R55" s="208" t="str">
        <f t="shared" si="14"/>
        <v/>
      </c>
      <c r="S55" s="208" t="str">
        <f t="shared" si="15"/>
        <v/>
      </c>
      <c r="T55" s="210">
        <f t="shared" si="16"/>
        <v>0</v>
      </c>
      <c r="U55" s="210">
        <f t="shared" si="17"/>
        <v>0</v>
      </c>
      <c r="V55" s="210">
        <f t="shared" si="18"/>
        <v>0</v>
      </c>
      <c r="W55" s="210">
        <f t="shared" si="19"/>
        <v>0</v>
      </c>
      <c r="X55" s="210">
        <f t="shared" si="20"/>
        <v>0</v>
      </c>
      <c r="Y55" s="210">
        <f t="shared" si="21"/>
        <v>0</v>
      </c>
      <c r="Z55" s="205">
        <f t="shared" si="22"/>
        <v>0</v>
      </c>
    </row>
    <row r="56" spans="1:26" s="206" customFormat="1" ht="16.899999999999999" customHeight="1">
      <c r="A56" s="472" t="str">
        <f>IF('1042Bi Dati di base lav.'!A52="","",'1042Bi Dati di base lav.'!A52)</f>
        <v/>
      </c>
      <c r="B56" s="473" t="str">
        <f>IF('1042Bi Dati di base lav.'!B52="","",'1042Bi Dati di base lav.'!B52)</f>
        <v/>
      </c>
      <c r="C56" s="546" t="str">
        <f>IF('1042Bi Dati di base lav.'!C52="","",'1042Bi Dati di base lav.'!C52)</f>
        <v/>
      </c>
      <c r="D56" s="547"/>
      <c r="E56" s="175" t="str">
        <f>IF(A56="","",'1042Bi Dati di base lav.'!L52)</f>
        <v/>
      </c>
      <c r="F56" s="177"/>
      <c r="G56" s="148"/>
      <c r="H56" s="148"/>
      <c r="I56" s="76" t="str">
        <f t="shared" si="12"/>
        <v/>
      </c>
      <c r="J56" s="175" t="str">
        <f>IF(A56="","",'1042Bi Dati di base lav.'!L52)</f>
        <v/>
      </c>
      <c r="K56" s="176"/>
      <c r="L56" s="148"/>
      <c r="M56" s="148"/>
      <c r="N56" s="78" t="str">
        <f t="shared" si="13"/>
        <v/>
      </c>
      <c r="O56" s="208"/>
      <c r="P56" s="209" t="str">
        <f>IF($C56="","",'1042Ei Calcolo'!D56)</f>
        <v/>
      </c>
      <c r="Q56" s="209" t="str">
        <f>IF(OR($C56="",'1042Bi Dati di base lav.'!L52=""),"",'1042Bi Dati di base lav.'!L52)</f>
        <v/>
      </c>
      <c r="R56" s="208" t="str">
        <f t="shared" si="14"/>
        <v/>
      </c>
      <c r="S56" s="208" t="str">
        <f t="shared" si="15"/>
        <v/>
      </c>
      <c r="T56" s="210">
        <f t="shared" si="16"/>
        <v>0</v>
      </c>
      <c r="U56" s="210">
        <f t="shared" si="17"/>
        <v>0</v>
      </c>
      <c r="V56" s="210">
        <f t="shared" si="18"/>
        <v>0</v>
      </c>
      <c r="W56" s="210">
        <f t="shared" si="19"/>
        <v>0</v>
      </c>
      <c r="X56" s="210">
        <f t="shared" si="20"/>
        <v>0</v>
      </c>
      <c r="Y56" s="210">
        <f t="shared" si="21"/>
        <v>0</v>
      </c>
      <c r="Z56" s="205">
        <f t="shared" si="22"/>
        <v>0</v>
      </c>
    </row>
    <row r="57" spans="1:26" s="206" customFormat="1" ht="16.899999999999999" customHeight="1">
      <c r="A57" s="472" t="str">
        <f>IF('1042Bi Dati di base lav.'!A53="","",'1042Bi Dati di base lav.'!A53)</f>
        <v/>
      </c>
      <c r="B57" s="473" t="str">
        <f>IF('1042Bi Dati di base lav.'!B53="","",'1042Bi Dati di base lav.'!B53)</f>
        <v/>
      </c>
      <c r="C57" s="546" t="str">
        <f>IF('1042Bi Dati di base lav.'!C53="","",'1042Bi Dati di base lav.'!C53)</f>
        <v/>
      </c>
      <c r="D57" s="547"/>
      <c r="E57" s="175" t="str">
        <f>IF(A57="","",'1042Bi Dati di base lav.'!L53)</f>
        <v/>
      </c>
      <c r="F57" s="177"/>
      <c r="G57" s="148"/>
      <c r="H57" s="148"/>
      <c r="I57" s="76" t="str">
        <f t="shared" si="12"/>
        <v/>
      </c>
      <c r="J57" s="175" t="str">
        <f>IF(A57="","",'1042Bi Dati di base lav.'!L53)</f>
        <v/>
      </c>
      <c r="K57" s="176"/>
      <c r="L57" s="148"/>
      <c r="M57" s="148"/>
      <c r="N57" s="78" t="str">
        <f t="shared" si="13"/>
        <v/>
      </c>
      <c r="O57" s="208"/>
      <c r="P57" s="209" t="str">
        <f>IF($C57="","",'1042Ei Calcolo'!D57)</f>
        <v/>
      </c>
      <c r="Q57" s="209" t="str">
        <f>IF(OR($C57="",'1042Bi Dati di base lav.'!L53=""),"",'1042Bi Dati di base lav.'!L53)</f>
        <v/>
      </c>
      <c r="R57" s="208" t="str">
        <f t="shared" si="14"/>
        <v/>
      </c>
      <c r="S57" s="208" t="str">
        <f t="shared" si="15"/>
        <v/>
      </c>
      <c r="T57" s="210">
        <f t="shared" si="16"/>
        <v>0</v>
      </c>
      <c r="U57" s="210">
        <f t="shared" si="17"/>
        <v>0</v>
      </c>
      <c r="V57" s="210">
        <f t="shared" si="18"/>
        <v>0</v>
      </c>
      <c r="W57" s="210">
        <f t="shared" si="19"/>
        <v>0</v>
      </c>
      <c r="X57" s="210">
        <f t="shared" si="20"/>
        <v>0</v>
      </c>
      <c r="Y57" s="210">
        <f t="shared" si="21"/>
        <v>0</v>
      </c>
      <c r="Z57" s="205">
        <f t="shared" si="22"/>
        <v>0</v>
      </c>
    </row>
    <row r="58" spans="1:26" s="206" customFormat="1" ht="16.899999999999999" customHeight="1">
      <c r="A58" s="472" t="str">
        <f>IF('1042Bi Dati di base lav.'!A54="","",'1042Bi Dati di base lav.'!A54)</f>
        <v/>
      </c>
      <c r="B58" s="473" t="str">
        <f>IF('1042Bi Dati di base lav.'!B54="","",'1042Bi Dati di base lav.'!B54)</f>
        <v/>
      </c>
      <c r="C58" s="546" t="str">
        <f>IF('1042Bi Dati di base lav.'!C54="","",'1042Bi Dati di base lav.'!C54)</f>
        <v/>
      </c>
      <c r="D58" s="547"/>
      <c r="E58" s="175" t="str">
        <f>IF(A58="","",'1042Bi Dati di base lav.'!L54)</f>
        <v/>
      </c>
      <c r="F58" s="177"/>
      <c r="G58" s="148"/>
      <c r="H58" s="148"/>
      <c r="I58" s="76" t="str">
        <f t="shared" si="12"/>
        <v/>
      </c>
      <c r="J58" s="175" t="str">
        <f>IF(A58="","",'1042Bi Dati di base lav.'!L54)</f>
        <v/>
      </c>
      <c r="K58" s="176"/>
      <c r="L58" s="148"/>
      <c r="M58" s="148"/>
      <c r="N58" s="78" t="str">
        <f t="shared" si="13"/>
        <v/>
      </c>
      <c r="O58" s="208"/>
      <c r="P58" s="209" t="str">
        <f>IF($C58="","",'1042Ei Calcolo'!D58)</f>
        <v/>
      </c>
      <c r="Q58" s="209" t="str">
        <f>IF(OR($C58="",'1042Bi Dati di base lav.'!L54=""),"",'1042Bi Dati di base lav.'!L54)</f>
        <v/>
      </c>
      <c r="R58" s="208" t="str">
        <f t="shared" si="14"/>
        <v/>
      </c>
      <c r="S58" s="208" t="str">
        <f t="shared" si="15"/>
        <v/>
      </c>
      <c r="T58" s="210">
        <f t="shared" si="16"/>
        <v>0</v>
      </c>
      <c r="U58" s="210">
        <f t="shared" si="17"/>
        <v>0</v>
      </c>
      <c r="V58" s="210">
        <f t="shared" si="18"/>
        <v>0</v>
      </c>
      <c r="W58" s="210">
        <f t="shared" si="19"/>
        <v>0</v>
      </c>
      <c r="X58" s="210">
        <f t="shared" si="20"/>
        <v>0</v>
      </c>
      <c r="Y58" s="210">
        <f t="shared" si="21"/>
        <v>0</v>
      </c>
      <c r="Z58" s="205">
        <f t="shared" si="22"/>
        <v>0</v>
      </c>
    </row>
    <row r="59" spans="1:26" s="206" customFormat="1" ht="16.899999999999999" customHeight="1">
      <c r="A59" s="472" t="str">
        <f>IF('1042Bi Dati di base lav.'!A55="","",'1042Bi Dati di base lav.'!A55)</f>
        <v/>
      </c>
      <c r="B59" s="473" t="str">
        <f>IF('1042Bi Dati di base lav.'!B55="","",'1042Bi Dati di base lav.'!B55)</f>
        <v/>
      </c>
      <c r="C59" s="546" t="str">
        <f>IF('1042Bi Dati di base lav.'!C55="","",'1042Bi Dati di base lav.'!C55)</f>
        <v/>
      </c>
      <c r="D59" s="547"/>
      <c r="E59" s="175" t="str">
        <f>IF(A59="","",'1042Bi Dati di base lav.'!L55)</f>
        <v/>
      </c>
      <c r="F59" s="177"/>
      <c r="G59" s="148"/>
      <c r="H59" s="148"/>
      <c r="I59" s="76" t="str">
        <f t="shared" si="12"/>
        <v/>
      </c>
      <c r="J59" s="175" t="str">
        <f>IF(A59="","",'1042Bi Dati di base lav.'!L55)</f>
        <v/>
      </c>
      <c r="K59" s="176"/>
      <c r="L59" s="148"/>
      <c r="M59" s="148"/>
      <c r="N59" s="78" t="str">
        <f t="shared" si="13"/>
        <v/>
      </c>
      <c r="O59" s="208"/>
      <c r="P59" s="209" t="str">
        <f>IF($C59="","",'1042Ei Calcolo'!D59)</f>
        <v/>
      </c>
      <c r="Q59" s="209" t="str">
        <f>IF(OR($C59="",'1042Bi Dati di base lav.'!L55=""),"",'1042Bi Dati di base lav.'!L55)</f>
        <v/>
      </c>
      <c r="R59" s="208" t="str">
        <f t="shared" si="14"/>
        <v/>
      </c>
      <c r="S59" s="208" t="str">
        <f t="shared" si="15"/>
        <v/>
      </c>
      <c r="T59" s="210">
        <f t="shared" si="16"/>
        <v>0</v>
      </c>
      <c r="U59" s="210">
        <f t="shared" si="17"/>
        <v>0</v>
      </c>
      <c r="V59" s="210">
        <f t="shared" si="18"/>
        <v>0</v>
      </c>
      <c r="W59" s="210">
        <f t="shared" si="19"/>
        <v>0</v>
      </c>
      <c r="X59" s="210">
        <f t="shared" si="20"/>
        <v>0</v>
      </c>
      <c r="Y59" s="210">
        <f t="shared" si="21"/>
        <v>0</v>
      </c>
      <c r="Z59" s="205">
        <f t="shared" si="22"/>
        <v>0</v>
      </c>
    </row>
    <row r="60" spans="1:26" s="206" customFormat="1" ht="16.899999999999999" customHeight="1">
      <c r="A60" s="472" t="str">
        <f>IF('1042Bi Dati di base lav.'!A56="","",'1042Bi Dati di base lav.'!A56)</f>
        <v/>
      </c>
      <c r="B60" s="473" t="str">
        <f>IF('1042Bi Dati di base lav.'!B56="","",'1042Bi Dati di base lav.'!B56)</f>
        <v/>
      </c>
      <c r="C60" s="546" t="str">
        <f>IF('1042Bi Dati di base lav.'!C56="","",'1042Bi Dati di base lav.'!C56)</f>
        <v/>
      </c>
      <c r="D60" s="547"/>
      <c r="E60" s="175" t="str">
        <f>IF(A60="","",'1042Bi Dati di base lav.'!L56)</f>
        <v/>
      </c>
      <c r="F60" s="177"/>
      <c r="G60" s="148"/>
      <c r="H60" s="148"/>
      <c r="I60" s="76" t="str">
        <f t="shared" si="12"/>
        <v/>
      </c>
      <c r="J60" s="175" t="str">
        <f>IF(A60="","",'1042Bi Dati di base lav.'!L56)</f>
        <v/>
      </c>
      <c r="K60" s="176"/>
      <c r="L60" s="148"/>
      <c r="M60" s="148"/>
      <c r="N60" s="78" t="str">
        <f t="shared" si="13"/>
        <v/>
      </c>
      <c r="O60" s="208"/>
      <c r="P60" s="209" t="str">
        <f>IF($C60="","",'1042Ei Calcolo'!D60)</f>
        <v/>
      </c>
      <c r="Q60" s="209" t="str">
        <f>IF(OR($C60="",'1042Bi Dati di base lav.'!L56=""),"",'1042Bi Dati di base lav.'!L56)</f>
        <v/>
      </c>
      <c r="R60" s="208" t="str">
        <f t="shared" si="14"/>
        <v/>
      </c>
      <c r="S60" s="208" t="str">
        <f t="shared" si="15"/>
        <v/>
      </c>
      <c r="T60" s="210">
        <f t="shared" si="16"/>
        <v>0</v>
      </c>
      <c r="U60" s="210">
        <f t="shared" si="17"/>
        <v>0</v>
      </c>
      <c r="V60" s="210">
        <f t="shared" si="18"/>
        <v>0</v>
      </c>
      <c r="W60" s="210">
        <f t="shared" si="19"/>
        <v>0</v>
      </c>
      <c r="X60" s="210">
        <f t="shared" si="20"/>
        <v>0</v>
      </c>
      <c r="Y60" s="210">
        <f t="shared" si="21"/>
        <v>0</v>
      </c>
      <c r="Z60" s="205">
        <f t="shared" si="22"/>
        <v>0</v>
      </c>
    </row>
    <row r="61" spans="1:26" s="206" customFormat="1" ht="16.899999999999999" customHeight="1">
      <c r="A61" s="472" t="str">
        <f>IF('1042Bi Dati di base lav.'!A57="","",'1042Bi Dati di base lav.'!A57)</f>
        <v/>
      </c>
      <c r="B61" s="473" t="str">
        <f>IF('1042Bi Dati di base lav.'!B57="","",'1042Bi Dati di base lav.'!B57)</f>
        <v/>
      </c>
      <c r="C61" s="546" t="str">
        <f>IF('1042Bi Dati di base lav.'!C57="","",'1042Bi Dati di base lav.'!C57)</f>
        <v/>
      </c>
      <c r="D61" s="547"/>
      <c r="E61" s="175" t="str">
        <f>IF(A61="","",'1042Bi Dati di base lav.'!L57)</f>
        <v/>
      </c>
      <c r="F61" s="177"/>
      <c r="G61" s="148"/>
      <c r="H61" s="148"/>
      <c r="I61" s="76" t="str">
        <f t="shared" si="12"/>
        <v/>
      </c>
      <c r="J61" s="175" t="str">
        <f>IF(A61="","",'1042Bi Dati di base lav.'!L57)</f>
        <v/>
      </c>
      <c r="K61" s="176"/>
      <c r="L61" s="148"/>
      <c r="M61" s="148"/>
      <c r="N61" s="78" t="str">
        <f t="shared" si="13"/>
        <v/>
      </c>
      <c r="O61" s="208"/>
      <c r="P61" s="209" t="str">
        <f>IF($C61="","",'1042Ei Calcolo'!D61)</f>
        <v/>
      </c>
      <c r="Q61" s="209" t="str">
        <f>IF(OR($C61="",'1042Bi Dati di base lav.'!L57=""),"",'1042Bi Dati di base lav.'!L57)</f>
        <v/>
      </c>
      <c r="R61" s="208" t="str">
        <f t="shared" si="14"/>
        <v/>
      </c>
      <c r="S61" s="208" t="str">
        <f t="shared" si="15"/>
        <v/>
      </c>
      <c r="T61" s="210">
        <f t="shared" si="16"/>
        <v>0</v>
      </c>
      <c r="U61" s="210">
        <f t="shared" si="17"/>
        <v>0</v>
      </c>
      <c r="V61" s="210">
        <f t="shared" si="18"/>
        <v>0</v>
      </c>
      <c r="W61" s="210">
        <f t="shared" si="19"/>
        <v>0</v>
      </c>
      <c r="X61" s="210">
        <f t="shared" si="20"/>
        <v>0</v>
      </c>
      <c r="Y61" s="210">
        <f t="shared" si="21"/>
        <v>0</v>
      </c>
      <c r="Z61" s="205">
        <f t="shared" si="22"/>
        <v>0</v>
      </c>
    </row>
    <row r="62" spans="1:26" s="206" customFormat="1" ht="16.899999999999999" customHeight="1">
      <c r="A62" s="472" t="str">
        <f>IF('1042Bi Dati di base lav.'!A58="","",'1042Bi Dati di base lav.'!A58)</f>
        <v/>
      </c>
      <c r="B62" s="473" t="str">
        <f>IF('1042Bi Dati di base lav.'!B58="","",'1042Bi Dati di base lav.'!B58)</f>
        <v/>
      </c>
      <c r="C62" s="546" t="str">
        <f>IF('1042Bi Dati di base lav.'!C58="","",'1042Bi Dati di base lav.'!C58)</f>
        <v/>
      </c>
      <c r="D62" s="547"/>
      <c r="E62" s="175" t="str">
        <f>IF(A62="","",'1042Bi Dati di base lav.'!L58)</f>
        <v/>
      </c>
      <c r="F62" s="177"/>
      <c r="G62" s="148"/>
      <c r="H62" s="148"/>
      <c r="I62" s="76" t="str">
        <f t="shared" si="12"/>
        <v/>
      </c>
      <c r="J62" s="175" t="str">
        <f>IF(A62="","",'1042Bi Dati di base lav.'!L58)</f>
        <v/>
      </c>
      <c r="K62" s="176"/>
      <c r="L62" s="148"/>
      <c r="M62" s="148"/>
      <c r="N62" s="78" t="str">
        <f t="shared" si="13"/>
        <v/>
      </c>
      <c r="O62" s="208"/>
      <c r="P62" s="209" t="str">
        <f>IF($C62="","",'1042Ei Calcolo'!D62)</f>
        <v/>
      </c>
      <c r="Q62" s="209" t="str">
        <f>IF(OR($C62="",'1042Bi Dati di base lav.'!L58=""),"",'1042Bi Dati di base lav.'!L58)</f>
        <v/>
      </c>
      <c r="R62" s="208" t="str">
        <f t="shared" si="14"/>
        <v/>
      </c>
      <c r="S62" s="208" t="str">
        <f t="shared" si="15"/>
        <v/>
      </c>
      <c r="T62" s="210">
        <f t="shared" si="16"/>
        <v>0</v>
      </c>
      <c r="U62" s="210">
        <f t="shared" si="17"/>
        <v>0</v>
      </c>
      <c r="V62" s="210">
        <f t="shared" si="18"/>
        <v>0</v>
      </c>
      <c r="W62" s="210">
        <f t="shared" si="19"/>
        <v>0</v>
      </c>
      <c r="X62" s="210">
        <f t="shared" si="20"/>
        <v>0</v>
      </c>
      <c r="Y62" s="210">
        <f t="shared" si="21"/>
        <v>0</v>
      </c>
      <c r="Z62" s="205">
        <f t="shared" si="22"/>
        <v>0</v>
      </c>
    </row>
    <row r="63" spans="1:26" s="206" customFormat="1" ht="16.899999999999999" customHeight="1">
      <c r="A63" s="472" t="str">
        <f>IF('1042Bi Dati di base lav.'!A59="","",'1042Bi Dati di base lav.'!A59)</f>
        <v/>
      </c>
      <c r="B63" s="473" t="str">
        <f>IF('1042Bi Dati di base lav.'!B59="","",'1042Bi Dati di base lav.'!B59)</f>
        <v/>
      </c>
      <c r="C63" s="546" t="str">
        <f>IF('1042Bi Dati di base lav.'!C59="","",'1042Bi Dati di base lav.'!C59)</f>
        <v/>
      </c>
      <c r="D63" s="547"/>
      <c r="E63" s="175" t="str">
        <f>IF(A63="","",'1042Bi Dati di base lav.'!L59)</f>
        <v/>
      </c>
      <c r="F63" s="177"/>
      <c r="G63" s="148"/>
      <c r="H63" s="148"/>
      <c r="I63" s="76" t="str">
        <f t="shared" si="12"/>
        <v/>
      </c>
      <c r="J63" s="175" t="str">
        <f>IF(A63="","",'1042Bi Dati di base lav.'!L59)</f>
        <v/>
      </c>
      <c r="K63" s="176"/>
      <c r="L63" s="148"/>
      <c r="M63" s="148"/>
      <c r="N63" s="78" t="str">
        <f t="shared" si="13"/>
        <v/>
      </c>
      <c r="O63" s="208"/>
      <c r="P63" s="209" t="str">
        <f>IF($C63="","",'1042Ei Calcolo'!D63)</f>
        <v/>
      </c>
      <c r="Q63" s="209" t="str">
        <f>IF(OR($C63="",'1042Bi Dati di base lav.'!L59=""),"",'1042Bi Dati di base lav.'!L59)</f>
        <v/>
      </c>
      <c r="R63" s="208" t="str">
        <f t="shared" si="14"/>
        <v/>
      </c>
      <c r="S63" s="208" t="str">
        <f t="shared" si="15"/>
        <v/>
      </c>
      <c r="T63" s="210">
        <f t="shared" si="16"/>
        <v>0</v>
      </c>
      <c r="U63" s="210">
        <f t="shared" si="17"/>
        <v>0</v>
      </c>
      <c r="V63" s="210">
        <f t="shared" si="18"/>
        <v>0</v>
      </c>
      <c r="W63" s="210">
        <f t="shared" si="19"/>
        <v>0</v>
      </c>
      <c r="X63" s="210">
        <f t="shared" si="20"/>
        <v>0</v>
      </c>
      <c r="Y63" s="210">
        <f t="shared" si="21"/>
        <v>0</v>
      </c>
      <c r="Z63" s="205">
        <f t="shared" si="22"/>
        <v>0</v>
      </c>
    </row>
    <row r="64" spans="1:26" s="206" customFormat="1" ht="16.899999999999999" customHeight="1">
      <c r="A64" s="472" t="str">
        <f>IF('1042Bi Dati di base lav.'!A60="","",'1042Bi Dati di base lav.'!A60)</f>
        <v/>
      </c>
      <c r="B64" s="473" t="str">
        <f>IF('1042Bi Dati di base lav.'!B60="","",'1042Bi Dati di base lav.'!B60)</f>
        <v/>
      </c>
      <c r="C64" s="546" t="str">
        <f>IF('1042Bi Dati di base lav.'!C60="","",'1042Bi Dati di base lav.'!C60)</f>
        <v/>
      </c>
      <c r="D64" s="547"/>
      <c r="E64" s="175" t="str">
        <f>IF(A64="","",'1042Bi Dati di base lav.'!L60)</f>
        <v/>
      </c>
      <c r="F64" s="177"/>
      <c r="G64" s="148"/>
      <c r="H64" s="148"/>
      <c r="I64" s="76" t="str">
        <f t="shared" si="12"/>
        <v/>
      </c>
      <c r="J64" s="175" t="str">
        <f>IF(A64="","",'1042Bi Dati di base lav.'!L60)</f>
        <v/>
      </c>
      <c r="K64" s="176"/>
      <c r="L64" s="148"/>
      <c r="M64" s="148"/>
      <c r="N64" s="78" t="str">
        <f t="shared" si="13"/>
        <v/>
      </c>
      <c r="O64" s="208"/>
      <c r="P64" s="209" t="str">
        <f>IF($C64="","",'1042Ei Calcolo'!D64)</f>
        <v/>
      </c>
      <c r="Q64" s="209" t="str">
        <f>IF(OR($C64="",'1042Bi Dati di base lav.'!L60=""),"",'1042Bi Dati di base lav.'!L60)</f>
        <v/>
      </c>
      <c r="R64" s="208" t="str">
        <f t="shared" si="14"/>
        <v/>
      </c>
      <c r="S64" s="208" t="str">
        <f t="shared" si="15"/>
        <v/>
      </c>
      <c r="T64" s="210">
        <f t="shared" si="16"/>
        <v>0</v>
      </c>
      <c r="U64" s="210">
        <f t="shared" si="17"/>
        <v>0</v>
      </c>
      <c r="V64" s="210">
        <f t="shared" si="18"/>
        <v>0</v>
      </c>
      <c r="W64" s="210">
        <f t="shared" si="19"/>
        <v>0</v>
      </c>
      <c r="X64" s="210">
        <f t="shared" si="20"/>
        <v>0</v>
      </c>
      <c r="Y64" s="210">
        <f t="shared" si="21"/>
        <v>0</v>
      </c>
      <c r="Z64" s="205">
        <f t="shared" si="22"/>
        <v>0</v>
      </c>
    </row>
    <row r="65" spans="1:26" s="206" customFormat="1" ht="16.899999999999999" customHeight="1">
      <c r="A65" s="472" t="str">
        <f>IF('1042Bi Dati di base lav.'!A61="","",'1042Bi Dati di base lav.'!A61)</f>
        <v/>
      </c>
      <c r="B65" s="473" t="str">
        <f>IF('1042Bi Dati di base lav.'!B61="","",'1042Bi Dati di base lav.'!B61)</f>
        <v/>
      </c>
      <c r="C65" s="546" t="str">
        <f>IF('1042Bi Dati di base lav.'!C61="","",'1042Bi Dati di base lav.'!C61)</f>
        <v/>
      </c>
      <c r="D65" s="547"/>
      <c r="E65" s="175" t="str">
        <f>IF(A65="","",'1042Bi Dati di base lav.'!L61)</f>
        <v/>
      </c>
      <c r="F65" s="177"/>
      <c r="G65" s="148"/>
      <c r="H65" s="148"/>
      <c r="I65" s="76" t="str">
        <f t="shared" si="12"/>
        <v/>
      </c>
      <c r="J65" s="175" t="str">
        <f>IF(A65="","",'1042Bi Dati di base lav.'!L61)</f>
        <v/>
      </c>
      <c r="K65" s="176"/>
      <c r="L65" s="148"/>
      <c r="M65" s="148"/>
      <c r="N65" s="78" t="str">
        <f t="shared" si="13"/>
        <v/>
      </c>
      <c r="O65" s="208"/>
      <c r="P65" s="209" t="str">
        <f>IF($C65="","",'1042Ei Calcolo'!D65)</f>
        <v/>
      </c>
      <c r="Q65" s="209" t="str">
        <f>IF(OR($C65="",'1042Bi Dati di base lav.'!L61=""),"",'1042Bi Dati di base lav.'!L61)</f>
        <v/>
      </c>
      <c r="R65" s="208" t="str">
        <f t="shared" si="14"/>
        <v/>
      </c>
      <c r="S65" s="208" t="str">
        <f t="shared" si="15"/>
        <v/>
      </c>
      <c r="T65" s="210">
        <f t="shared" si="16"/>
        <v>0</v>
      </c>
      <c r="U65" s="210">
        <f t="shared" si="17"/>
        <v>0</v>
      </c>
      <c r="V65" s="210">
        <f t="shared" si="18"/>
        <v>0</v>
      </c>
      <c r="W65" s="210">
        <f t="shared" si="19"/>
        <v>0</v>
      </c>
      <c r="X65" s="210">
        <f t="shared" si="20"/>
        <v>0</v>
      </c>
      <c r="Y65" s="210">
        <f t="shared" si="21"/>
        <v>0</v>
      </c>
      <c r="Z65" s="205">
        <f t="shared" si="22"/>
        <v>0</v>
      </c>
    </row>
    <row r="66" spans="1:26" s="206" customFormat="1" ht="16.899999999999999" customHeight="1">
      <c r="A66" s="472" t="str">
        <f>IF('1042Bi Dati di base lav.'!A62="","",'1042Bi Dati di base lav.'!A62)</f>
        <v/>
      </c>
      <c r="B66" s="473" t="str">
        <f>IF('1042Bi Dati di base lav.'!B62="","",'1042Bi Dati di base lav.'!B62)</f>
        <v/>
      </c>
      <c r="C66" s="546" t="str">
        <f>IF('1042Bi Dati di base lav.'!C62="","",'1042Bi Dati di base lav.'!C62)</f>
        <v/>
      </c>
      <c r="D66" s="547"/>
      <c r="E66" s="175" t="str">
        <f>IF(A66="","",'1042Bi Dati di base lav.'!L62)</f>
        <v/>
      </c>
      <c r="F66" s="177"/>
      <c r="G66" s="148"/>
      <c r="H66" s="148"/>
      <c r="I66" s="76" t="str">
        <f t="shared" si="12"/>
        <v/>
      </c>
      <c r="J66" s="175" t="str">
        <f>IF(A66="","",'1042Bi Dati di base lav.'!L62)</f>
        <v/>
      </c>
      <c r="K66" s="176"/>
      <c r="L66" s="148"/>
      <c r="M66" s="148"/>
      <c r="N66" s="78" t="str">
        <f t="shared" si="13"/>
        <v/>
      </c>
      <c r="O66" s="208"/>
      <c r="P66" s="209" t="str">
        <f>IF($C66="","",'1042Ei Calcolo'!D66)</f>
        <v/>
      </c>
      <c r="Q66" s="209" t="str">
        <f>IF(OR($C66="",'1042Bi Dati di base lav.'!L62=""),"",'1042Bi Dati di base lav.'!L62)</f>
        <v/>
      </c>
      <c r="R66" s="208" t="str">
        <f t="shared" si="14"/>
        <v/>
      </c>
      <c r="S66" s="208" t="str">
        <f t="shared" si="15"/>
        <v/>
      </c>
      <c r="T66" s="210">
        <f t="shared" si="16"/>
        <v>0</v>
      </c>
      <c r="U66" s="210">
        <f t="shared" si="17"/>
        <v>0</v>
      </c>
      <c r="V66" s="210">
        <f t="shared" si="18"/>
        <v>0</v>
      </c>
      <c r="W66" s="210">
        <f t="shared" si="19"/>
        <v>0</v>
      </c>
      <c r="X66" s="210">
        <f t="shared" si="20"/>
        <v>0</v>
      </c>
      <c r="Y66" s="210">
        <f t="shared" si="21"/>
        <v>0</v>
      </c>
      <c r="Z66" s="205">
        <f t="shared" si="22"/>
        <v>0</v>
      </c>
    </row>
    <row r="67" spans="1:26" s="206" customFormat="1" ht="16.899999999999999" customHeight="1">
      <c r="A67" s="472" t="str">
        <f>IF('1042Bi Dati di base lav.'!A63="","",'1042Bi Dati di base lav.'!A63)</f>
        <v/>
      </c>
      <c r="B67" s="473" t="str">
        <f>IF('1042Bi Dati di base lav.'!B63="","",'1042Bi Dati di base lav.'!B63)</f>
        <v/>
      </c>
      <c r="C67" s="546" t="str">
        <f>IF('1042Bi Dati di base lav.'!C63="","",'1042Bi Dati di base lav.'!C63)</f>
        <v/>
      </c>
      <c r="D67" s="547"/>
      <c r="E67" s="175" t="str">
        <f>IF(A67="","",'1042Bi Dati di base lav.'!L63)</f>
        <v/>
      </c>
      <c r="F67" s="177"/>
      <c r="G67" s="148"/>
      <c r="H67" s="148"/>
      <c r="I67" s="76" t="str">
        <f t="shared" si="12"/>
        <v/>
      </c>
      <c r="J67" s="175" t="str">
        <f>IF(A67="","",'1042Bi Dati di base lav.'!L63)</f>
        <v/>
      </c>
      <c r="K67" s="176"/>
      <c r="L67" s="148"/>
      <c r="M67" s="148"/>
      <c r="N67" s="78" t="str">
        <f t="shared" si="13"/>
        <v/>
      </c>
      <c r="O67" s="208"/>
      <c r="P67" s="209" t="str">
        <f>IF($C67="","",'1042Ei Calcolo'!D67)</f>
        <v/>
      </c>
      <c r="Q67" s="209" t="str">
        <f>IF(OR($C67="",'1042Bi Dati di base lav.'!L63=""),"",'1042Bi Dati di base lav.'!L63)</f>
        <v/>
      </c>
      <c r="R67" s="208" t="str">
        <f t="shared" si="14"/>
        <v/>
      </c>
      <c r="S67" s="208" t="str">
        <f t="shared" si="15"/>
        <v/>
      </c>
      <c r="T67" s="210">
        <f t="shared" si="16"/>
        <v>0</v>
      </c>
      <c r="U67" s="210">
        <f t="shared" si="17"/>
        <v>0</v>
      </c>
      <c r="V67" s="210">
        <f t="shared" si="18"/>
        <v>0</v>
      </c>
      <c r="W67" s="210">
        <f t="shared" si="19"/>
        <v>0</v>
      </c>
      <c r="X67" s="210">
        <f t="shared" si="20"/>
        <v>0</v>
      </c>
      <c r="Y67" s="210">
        <f t="shared" si="21"/>
        <v>0</v>
      </c>
      <c r="Z67" s="205">
        <f t="shared" si="22"/>
        <v>0</v>
      </c>
    </row>
    <row r="68" spans="1:26" s="206" customFormat="1" ht="16.899999999999999" customHeight="1">
      <c r="A68" s="472" t="str">
        <f>IF('1042Bi Dati di base lav.'!A64="","",'1042Bi Dati di base lav.'!A64)</f>
        <v/>
      </c>
      <c r="B68" s="473" t="str">
        <f>IF('1042Bi Dati di base lav.'!B64="","",'1042Bi Dati di base lav.'!B64)</f>
        <v/>
      </c>
      <c r="C68" s="546" t="str">
        <f>IF('1042Bi Dati di base lav.'!C64="","",'1042Bi Dati di base lav.'!C64)</f>
        <v/>
      </c>
      <c r="D68" s="547"/>
      <c r="E68" s="175" t="str">
        <f>IF(A68="","",'1042Bi Dati di base lav.'!L64)</f>
        <v/>
      </c>
      <c r="F68" s="177"/>
      <c r="G68" s="148"/>
      <c r="H68" s="148"/>
      <c r="I68" s="76" t="str">
        <f t="shared" si="12"/>
        <v/>
      </c>
      <c r="J68" s="175" t="str">
        <f>IF(A68="","",'1042Bi Dati di base lav.'!L64)</f>
        <v/>
      </c>
      <c r="K68" s="176"/>
      <c r="L68" s="148"/>
      <c r="M68" s="148"/>
      <c r="N68" s="78" t="str">
        <f t="shared" si="13"/>
        <v/>
      </c>
      <c r="O68" s="208"/>
      <c r="P68" s="209" t="str">
        <f>IF($C68="","",'1042Ei Calcolo'!D68)</f>
        <v/>
      </c>
      <c r="Q68" s="209" t="str">
        <f>IF(OR($C68="",'1042Bi Dati di base lav.'!L64=""),"",'1042Bi Dati di base lav.'!L64)</f>
        <v/>
      </c>
      <c r="R68" s="208" t="str">
        <f t="shared" si="14"/>
        <v/>
      </c>
      <c r="S68" s="208" t="str">
        <f t="shared" si="15"/>
        <v/>
      </c>
      <c r="T68" s="210">
        <f t="shared" si="16"/>
        <v>0</v>
      </c>
      <c r="U68" s="210">
        <f t="shared" si="17"/>
        <v>0</v>
      </c>
      <c r="V68" s="210">
        <f t="shared" si="18"/>
        <v>0</v>
      </c>
      <c r="W68" s="210">
        <f t="shared" si="19"/>
        <v>0</v>
      </c>
      <c r="X68" s="210">
        <f t="shared" si="20"/>
        <v>0</v>
      </c>
      <c r="Y68" s="210">
        <f t="shared" si="21"/>
        <v>0</v>
      </c>
      <c r="Z68" s="205">
        <f t="shared" si="22"/>
        <v>0</v>
      </c>
    </row>
    <row r="69" spans="1:26" s="206" customFormat="1" ht="16.899999999999999" customHeight="1">
      <c r="A69" s="472" t="str">
        <f>IF('1042Bi Dati di base lav.'!A65="","",'1042Bi Dati di base lav.'!A65)</f>
        <v/>
      </c>
      <c r="B69" s="473" t="str">
        <f>IF('1042Bi Dati di base lav.'!B65="","",'1042Bi Dati di base lav.'!B65)</f>
        <v/>
      </c>
      <c r="C69" s="546" t="str">
        <f>IF('1042Bi Dati di base lav.'!C65="","",'1042Bi Dati di base lav.'!C65)</f>
        <v/>
      </c>
      <c r="D69" s="547"/>
      <c r="E69" s="175" t="str">
        <f>IF(A69="","",'1042Bi Dati di base lav.'!L65)</f>
        <v/>
      </c>
      <c r="F69" s="177"/>
      <c r="G69" s="148"/>
      <c r="H69" s="148"/>
      <c r="I69" s="76" t="str">
        <f t="shared" si="12"/>
        <v/>
      </c>
      <c r="J69" s="175" t="str">
        <f>IF(A69="","",'1042Bi Dati di base lav.'!L65)</f>
        <v/>
      </c>
      <c r="K69" s="176"/>
      <c r="L69" s="148"/>
      <c r="M69" s="148"/>
      <c r="N69" s="78" t="str">
        <f t="shared" si="13"/>
        <v/>
      </c>
      <c r="O69" s="208"/>
      <c r="P69" s="209" t="str">
        <f>IF($C69="","",'1042Ei Calcolo'!D69)</f>
        <v/>
      </c>
      <c r="Q69" s="209" t="str">
        <f>IF(OR($C69="",'1042Bi Dati di base lav.'!L65=""),"",'1042Bi Dati di base lav.'!L65)</f>
        <v/>
      </c>
      <c r="R69" s="208" t="str">
        <f t="shared" si="14"/>
        <v/>
      </c>
      <c r="S69" s="208" t="str">
        <f t="shared" si="15"/>
        <v/>
      </c>
      <c r="T69" s="210">
        <f t="shared" si="16"/>
        <v>0</v>
      </c>
      <c r="U69" s="210">
        <f t="shared" si="17"/>
        <v>0</v>
      </c>
      <c r="V69" s="210">
        <f t="shared" si="18"/>
        <v>0</v>
      </c>
      <c r="W69" s="210">
        <f t="shared" si="19"/>
        <v>0</v>
      </c>
      <c r="X69" s="210">
        <f t="shared" si="20"/>
        <v>0</v>
      </c>
      <c r="Y69" s="210">
        <f t="shared" si="21"/>
        <v>0</v>
      </c>
      <c r="Z69" s="205">
        <f t="shared" si="22"/>
        <v>0</v>
      </c>
    </row>
    <row r="70" spans="1:26" s="206" customFormat="1" ht="16.899999999999999" customHeight="1">
      <c r="A70" s="472" t="str">
        <f>IF('1042Bi Dati di base lav.'!A66="","",'1042Bi Dati di base lav.'!A66)</f>
        <v/>
      </c>
      <c r="B70" s="473" t="str">
        <f>IF('1042Bi Dati di base lav.'!B66="","",'1042Bi Dati di base lav.'!B66)</f>
        <v/>
      </c>
      <c r="C70" s="546" t="str">
        <f>IF('1042Bi Dati di base lav.'!C66="","",'1042Bi Dati di base lav.'!C66)</f>
        <v/>
      </c>
      <c r="D70" s="547"/>
      <c r="E70" s="175" t="str">
        <f>IF(A70="","",'1042Bi Dati di base lav.'!L66)</f>
        <v/>
      </c>
      <c r="F70" s="177"/>
      <c r="G70" s="148"/>
      <c r="H70" s="148"/>
      <c r="I70" s="76" t="str">
        <f t="shared" si="12"/>
        <v/>
      </c>
      <c r="J70" s="175" t="str">
        <f>IF(A70="","",'1042Bi Dati di base lav.'!L66)</f>
        <v/>
      </c>
      <c r="K70" s="176"/>
      <c r="L70" s="148"/>
      <c r="M70" s="148"/>
      <c r="N70" s="78" t="str">
        <f t="shared" si="13"/>
        <v/>
      </c>
      <c r="O70" s="208"/>
      <c r="P70" s="209" t="str">
        <f>IF($C70="","",'1042Ei Calcolo'!D70)</f>
        <v/>
      </c>
      <c r="Q70" s="209" t="str">
        <f>IF(OR($C70="",'1042Bi Dati di base lav.'!L66=""),"",'1042Bi Dati di base lav.'!L66)</f>
        <v/>
      </c>
      <c r="R70" s="208" t="str">
        <f t="shared" si="14"/>
        <v/>
      </c>
      <c r="S70" s="208" t="str">
        <f t="shared" si="15"/>
        <v/>
      </c>
      <c r="T70" s="210">
        <f t="shared" si="16"/>
        <v>0</v>
      </c>
      <c r="U70" s="210">
        <f t="shared" si="17"/>
        <v>0</v>
      </c>
      <c r="V70" s="210">
        <f t="shared" si="18"/>
        <v>0</v>
      </c>
      <c r="W70" s="210">
        <f t="shared" si="19"/>
        <v>0</v>
      </c>
      <c r="X70" s="210">
        <f t="shared" si="20"/>
        <v>0</v>
      </c>
      <c r="Y70" s="210">
        <f t="shared" si="21"/>
        <v>0</v>
      </c>
      <c r="Z70" s="205">
        <f t="shared" si="22"/>
        <v>0</v>
      </c>
    </row>
    <row r="71" spans="1:26" s="206" customFormat="1" ht="16.899999999999999" customHeight="1">
      <c r="A71" s="472" t="str">
        <f>IF('1042Bi Dati di base lav.'!A67="","",'1042Bi Dati di base lav.'!A67)</f>
        <v/>
      </c>
      <c r="B71" s="473" t="str">
        <f>IF('1042Bi Dati di base lav.'!B67="","",'1042Bi Dati di base lav.'!B67)</f>
        <v/>
      </c>
      <c r="C71" s="546" t="str">
        <f>IF('1042Bi Dati di base lav.'!C67="","",'1042Bi Dati di base lav.'!C67)</f>
        <v/>
      </c>
      <c r="D71" s="547"/>
      <c r="E71" s="175" t="str">
        <f>IF(A71="","",'1042Bi Dati di base lav.'!L67)</f>
        <v/>
      </c>
      <c r="F71" s="177"/>
      <c r="G71" s="148"/>
      <c r="H71" s="148"/>
      <c r="I71" s="76" t="str">
        <f t="shared" si="12"/>
        <v/>
      </c>
      <c r="J71" s="175" t="str">
        <f>IF(A71="","",'1042Bi Dati di base lav.'!L67)</f>
        <v/>
      </c>
      <c r="K71" s="176"/>
      <c r="L71" s="148"/>
      <c r="M71" s="148"/>
      <c r="N71" s="78" t="str">
        <f t="shared" si="13"/>
        <v/>
      </c>
      <c r="O71" s="208"/>
      <c r="P71" s="209" t="str">
        <f>IF($C71="","",'1042Ei Calcolo'!D71)</f>
        <v/>
      </c>
      <c r="Q71" s="209" t="str">
        <f>IF(OR($C71="",'1042Bi Dati di base lav.'!L67=""),"",'1042Bi Dati di base lav.'!L67)</f>
        <v/>
      </c>
      <c r="R71" s="208" t="str">
        <f t="shared" si="14"/>
        <v/>
      </c>
      <c r="S71" s="208" t="str">
        <f t="shared" si="15"/>
        <v/>
      </c>
      <c r="T71" s="210">
        <f t="shared" si="16"/>
        <v>0</v>
      </c>
      <c r="U71" s="210">
        <f t="shared" si="17"/>
        <v>0</v>
      </c>
      <c r="V71" s="210">
        <f t="shared" si="18"/>
        <v>0</v>
      </c>
      <c r="W71" s="210">
        <f t="shared" si="19"/>
        <v>0</v>
      </c>
      <c r="X71" s="210">
        <f t="shared" si="20"/>
        <v>0</v>
      </c>
      <c r="Y71" s="210">
        <f t="shared" si="21"/>
        <v>0</v>
      </c>
      <c r="Z71" s="205">
        <f t="shared" si="22"/>
        <v>0</v>
      </c>
    </row>
    <row r="72" spans="1:26" s="206" customFormat="1" ht="16.899999999999999" customHeight="1">
      <c r="A72" s="472" t="str">
        <f>IF('1042Bi Dati di base lav.'!A68="","",'1042Bi Dati di base lav.'!A68)</f>
        <v/>
      </c>
      <c r="B72" s="473" t="str">
        <f>IF('1042Bi Dati di base lav.'!B68="","",'1042Bi Dati di base lav.'!B68)</f>
        <v/>
      </c>
      <c r="C72" s="546" t="str">
        <f>IF('1042Bi Dati di base lav.'!C68="","",'1042Bi Dati di base lav.'!C68)</f>
        <v/>
      </c>
      <c r="D72" s="547"/>
      <c r="E72" s="175" t="str">
        <f>IF(A72="","",'1042Bi Dati di base lav.'!L68)</f>
        <v/>
      </c>
      <c r="F72" s="177"/>
      <c r="G72" s="148"/>
      <c r="H72" s="148"/>
      <c r="I72" s="76" t="str">
        <f t="shared" si="12"/>
        <v/>
      </c>
      <c r="J72" s="175" t="str">
        <f>IF(A72="","",'1042Bi Dati di base lav.'!L68)</f>
        <v/>
      </c>
      <c r="K72" s="176"/>
      <c r="L72" s="148"/>
      <c r="M72" s="148"/>
      <c r="N72" s="78" t="str">
        <f t="shared" si="13"/>
        <v/>
      </c>
      <c r="O72" s="208"/>
      <c r="P72" s="209" t="str">
        <f>IF($C72="","",'1042Ei Calcolo'!D72)</f>
        <v/>
      </c>
      <c r="Q72" s="209" t="str">
        <f>IF(OR($C72="",'1042Bi Dati di base lav.'!L68=""),"",'1042Bi Dati di base lav.'!L68)</f>
        <v/>
      </c>
      <c r="R72" s="208" t="str">
        <f t="shared" si="14"/>
        <v/>
      </c>
      <c r="S72" s="208" t="str">
        <f t="shared" si="15"/>
        <v/>
      </c>
      <c r="T72" s="210">
        <f t="shared" si="16"/>
        <v>0</v>
      </c>
      <c r="U72" s="210">
        <f t="shared" si="17"/>
        <v>0</v>
      </c>
      <c r="V72" s="210">
        <f t="shared" si="18"/>
        <v>0</v>
      </c>
      <c r="W72" s="210">
        <f t="shared" si="19"/>
        <v>0</v>
      </c>
      <c r="X72" s="210">
        <f t="shared" si="20"/>
        <v>0</v>
      </c>
      <c r="Y72" s="210">
        <f t="shared" si="21"/>
        <v>0</v>
      </c>
      <c r="Z72" s="205">
        <f t="shared" si="22"/>
        <v>0</v>
      </c>
    </row>
    <row r="73" spans="1:26" s="206" customFormat="1" ht="16.899999999999999" customHeight="1">
      <c r="A73" s="472" t="str">
        <f>IF('1042Bi Dati di base lav.'!A69="","",'1042Bi Dati di base lav.'!A69)</f>
        <v/>
      </c>
      <c r="B73" s="473" t="str">
        <f>IF('1042Bi Dati di base lav.'!B69="","",'1042Bi Dati di base lav.'!B69)</f>
        <v/>
      </c>
      <c r="C73" s="546" t="str">
        <f>IF('1042Bi Dati di base lav.'!C69="","",'1042Bi Dati di base lav.'!C69)</f>
        <v/>
      </c>
      <c r="D73" s="547"/>
      <c r="E73" s="175" t="str">
        <f>IF(A73="","",'1042Bi Dati di base lav.'!L69)</f>
        <v/>
      </c>
      <c r="F73" s="177"/>
      <c r="G73" s="148"/>
      <c r="H73" s="148"/>
      <c r="I73" s="76" t="str">
        <f t="shared" si="12"/>
        <v/>
      </c>
      <c r="J73" s="175" t="str">
        <f>IF(A73="","",'1042Bi Dati di base lav.'!L69)</f>
        <v/>
      </c>
      <c r="K73" s="176"/>
      <c r="L73" s="148"/>
      <c r="M73" s="148"/>
      <c r="N73" s="78" t="str">
        <f t="shared" si="13"/>
        <v/>
      </c>
      <c r="O73" s="208"/>
      <c r="P73" s="209" t="str">
        <f>IF($C73="","",'1042Ei Calcolo'!D73)</f>
        <v/>
      </c>
      <c r="Q73" s="209" t="str">
        <f>IF(OR($C73="",'1042Bi Dati di base lav.'!L69=""),"",'1042Bi Dati di base lav.'!L69)</f>
        <v/>
      </c>
      <c r="R73" s="208" t="str">
        <f t="shared" si="14"/>
        <v/>
      </c>
      <c r="S73" s="208" t="str">
        <f t="shared" si="15"/>
        <v/>
      </c>
      <c r="T73" s="210">
        <f t="shared" si="16"/>
        <v>0</v>
      </c>
      <c r="U73" s="210">
        <f t="shared" si="17"/>
        <v>0</v>
      </c>
      <c r="V73" s="210">
        <f t="shared" si="18"/>
        <v>0</v>
      </c>
      <c r="W73" s="210">
        <f t="shared" si="19"/>
        <v>0</v>
      </c>
      <c r="X73" s="210">
        <f t="shared" si="20"/>
        <v>0</v>
      </c>
      <c r="Y73" s="210">
        <f t="shared" si="21"/>
        <v>0</v>
      </c>
      <c r="Z73" s="205">
        <f t="shared" si="22"/>
        <v>0</v>
      </c>
    </row>
    <row r="74" spans="1:26" s="206" customFormat="1" ht="16.899999999999999" customHeight="1">
      <c r="A74" s="472" t="str">
        <f>IF('1042Bi Dati di base lav.'!A70="","",'1042Bi Dati di base lav.'!A70)</f>
        <v/>
      </c>
      <c r="B74" s="473" t="str">
        <f>IF('1042Bi Dati di base lav.'!B70="","",'1042Bi Dati di base lav.'!B70)</f>
        <v/>
      </c>
      <c r="C74" s="546" t="str">
        <f>IF('1042Bi Dati di base lav.'!C70="","",'1042Bi Dati di base lav.'!C70)</f>
        <v/>
      </c>
      <c r="D74" s="547"/>
      <c r="E74" s="175" t="str">
        <f>IF(A74="","",'1042Bi Dati di base lav.'!L70)</f>
        <v/>
      </c>
      <c r="F74" s="177"/>
      <c r="G74" s="148"/>
      <c r="H74" s="148"/>
      <c r="I74" s="76" t="str">
        <f t="shared" si="12"/>
        <v/>
      </c>
      <c r="J74" s="175" t="str">
        <f>IF(A74="","",'1042Bi Dati di base lav.'!L70)</f>
        <v/>
      </c>
      <c r="K74" s="176"/>
      <c r="L74" s="148"/>
      <c r="M74" s="148"/>
      <c r="N74" s="78" t="str">
        <f t="shared" si="13"/>
        <v/>
      </c>
      <c r="O74" s="208"/>
      <c r="P74" s="209" t="str">
        <f>IF($C74="","",'1042Ei Calcolo'!D74)</f>
        <v/>
      </c>
      <c r="Q74" s="209" t="str">
        <f>IF(OR($C74="",'1042Bi Dati di base lav.'!L70=""),"",'1042Bi Dati di base lav.'!L70)</f>
        <v/>
      </c>
      <c r="R74" s="208" t="str">
        <f t="shared" si="14"/>
        <v/>
      </c>
      <c r="S74" s="208" t="str">
        <f t="shared" si="15"/>
        <v/>
      </c>
      <c r="T74" s="210">
        <f t="shared" si="16"/>
        <v>0</v>
      </c>
      <c r="U74" s="210">
        <f t="shared" si="17"/>
        <v>0</v>
      </c>
      <c r="V74" s="210">
        <f t="shared" si="18"/>
        <v>0</v>
      </c>
      <c r="W74" s="210">
        <f t="shared" si="19"/>
        <v>0</v>
      </c>
      <c r="X74" s="210">
        <f t="shared" si="20"/>
        <v>0</v>
      </c>
      <c r="Y74" s="210">
        <f t="shared" si="21"/>
        <v>0</v>
      </c>
      <c r="Z74" s="205">
        <f t="shared" si="22"/>
        <v>0</v>
      </c>
    </row>
    <row r="75" spans="1:26" s="206" customFormat="1" ht="16.899999999999999" customHeight="1">
      <c r="A75" s="472" t="str">
        <f>IF('1042Bi Dati di base lav.'!A71="","",'1042Bi Dati di base lav.'!A71)</f>
        <v/>
      </c>
      <c r="B75" s="473" t="str">
        <f>IF('1042Bi Dati di base lav.'!B71="","",'1042Bi Dati di base lav.'!B71)</f>
        <v/>
      </c>
      <c r="C75" s="546" t="str">
        <f>IF('1042Bi Dati di base lav.'!C71="","",'1042Bi Dati di base lav.'!C71)</f>
        <v/>
      </c>
      <c r="D75" s="547"/>
      <c r="E75" s="175" t="str">
        <f>IF(A75="","",'1042Bi Dati di base lav.'!L71)</f>
        <v/>
      </c>
      <c r="F75" s="177"/>
      <c r="G75" s="148"/>
      <c r="H75" s="148"/>
      <c r="I75" s="76" t="str">
        <f t="shared" si="12"/>
        <v/>
      </c>
      <c r="J75" s="175" t="str">
        <f>IF(A75="","",'1042Bi Dati di base lav.'!L71)</f>
        <v/>
      </c>
      <c r="K75" s="176"/>
      <c r="L75" s="148"/>
      <c r="M75" s="148"/>
      <c r="N75" s="78" t="str">
        <f t="shared" si="13"/>
        <v/>
      </c>
      <c r="O75" s="208"/>
      <c r="P75" s="209" t="str">
        <f>IF($C75="","",'1042Ei Calcolo'!D75)</f>
        <v/>
      </c>
      <c r="Q75" s="209" t="str">
        <f>IF(OR($C75="",'1042Bi Dati di base lav.'!L71=""),"",'1042Bi Dati di base lav.'!L71)</f>
        <v/>
      </c>
      <c r="R75" s="208" t="str">
        <f t="shared" si="14"/>
        <v/>
      </c>
      <c r="S75" s="208" t="str">
        <f t="shared" si="15"/>
        <v/>
      </c>
      <c r="T75" s="210">
        <f t="shared" si="16"/>
        <v>0</v>
      </c>
      <c r="U75" s="210">
        <f t="shared" si="17"/>
        <v>0</v>
      </c>
      <c r="V75" s="210">
        <f t="shared" si="18"/>
        <v>0</v>
      </c>
      <c r="W75" s="210">
        <f t="shared" si="19"/>
        <v>0</v>
      </c>
      <c r="X75" s="210">
        <f t="shared" si="20"/>
        <v>0</v>
      </c>
      <c r="Y75" s="210">
        <f t="shared" si="21"/>
        <v>0</v>
      </c>
      <c r="Z75" s="205">
        <f t="shared" si="22"/>
        <v>0</v>
      </c>
    </row>
    <row r="76" spans="1:26" s="206" customFormat="1" ht="16.899999999999999" customHeight="1">
      <c r="A76" s="472" t="str">
        <f>IF('1042Bi Dati di base lav.'!A72="","",'1042Bi Dati di base lav.'!A72)</f>
        <v/>
      </c>
      <c r="B76" s="473" t="str">
        <f>IF('1042Bi Dati di base lav.'!B72="","",'1042Bi Dati di base lav.'!B72)</f>
        <v/>
      </c>
      <c r="C76" s="546" t="str">
        <f>IF('1042Bi Dati di base lav.'!C72="","",'1042Bi Dati di base lav.'!C72)</f>
        <v/>
      </c>
      <c r="D76" s="547"/>
      <c r="E76" s="175" t="str">
        <f>IF(A76="","",'1042Bi Dati di base lav.'!L72)</f>
        <v/>
      </c>
      <c r="F76" s="177"/>
      <c r="G76" s="148"/>
      <c r="H76" s="148"/>
      <c r="I76" s="76" t="str">
        <f t="shared" si="12"/>
        <v/>
      </c>
      <c r="J76" s="175" t="str">
        <f>IF(A76="","",'1042Bi Dati di base lav.'!L72)</f>
        <v/>
      </c>
      <c r="K76" s="176"/>
      <c r="L76" s="148"/>
      <c r="M76" s="148"/>
      <c r="N76" s="78" t="str">
        <f t="shared" si="13"/>
        <v/>
      </c>
      <c r="O76" s="208"/>
      <c r="P76" s="209" t="str">
        <f>IF($C76="","",'1042Ei Calcolo'!D76)</f>
        <v/>
      </c>
      <c r="Q76" s="209" t="str">
        <f>IF(OR($C76="",'1042Bi Dati di base lav.'!L72=""),"",'1042Bi Dati di base lav.'!L72)</f>
        <v/>
      </c>
      <c r="R76" s="208" t="str">
        <f t="shared" si="14"/>
        <v/>
      </c>
      <c r="S76" s="208" t="str">
        <f t="shared" si="15"/>
        <v/>
      </c>
      <c r="T76" s="210">
        <f t="shared" si="16"/>
        <v>0</v>
      </c>
      <c r="U76" s="210">
        <f t="shared" si="17"/>
        <v>0</v>
      </c>
      <c r="V76" s="210">
        <f t="shared" si="18"/>
        <v>0</v>
      </c>
      <c r="W76" s="210">
        <f t="shared" si="19"/>
        <v>0</v>
      </c>
      <c r="X76" s="210">
        <f t="shared" si="20"/>
        <v>0</v>
      </c>
      <c r="Y76" s="210">
        <f t="shared" si="21"/>
        <v>0</v>
      </c>
      <c r="Z76" s="205">
        <f t="shared" si="22"/>
        <v>0</v>
      </c>
    </row>
    <row r="77" spans="1:26" s="206" customFormat="1" ht="16.899999999999999" customHeight="1">
      <c r="A77" s="472" t="str">
        <f>IF('1042Bi Dati di base lav.'!A73="","",'1042Bi Dati di base lav.'!A73)</f>
        <v/>
      </c>
      <c r="B77" s="473" t="str">
        <f>IF('1042Bi Dati di base lav.'!B73="","",'1042Bi Dati di base lav.'!B73)</f>
        <v/>
      </c>
      <c r="C77" s="546" t="str">
        <f>IF('1042Bi Dati di base lav.'!C73="","",'1042Bi Dati di base lav.'!C73)</f>
        <v/>
      </c>
      <c r="D77" s="547"/>
      <c r="E77" s="175" t="str">
        <f>IF(A77="","",'1042Bi Dati di base lav.'!L73)</f>
        <v/>
      </c>
      <c r="F77" s="177"/>
      <c r="G77" s="148"/>
      <c r="H77" s="148"/>
      <c r="I77" s="76" t="str">
        <f t="shared" si="12"/>
        <v/>
      </c>
      <c r="J77" s="175" t="str">
        <f>IF(A77="","",'1042Bi Dati di base lav.'!L73)</f>
        <v/>
      </c>
      <c r="K77" s="176"/>
      <c r="L77" s="148"/>
      <c r="M77" s="148"/>
      <c r="N77" s="78" t="str">
        <f t="shared" si="13"/>
        <v/>
      </c>
      <c r="O77" s="208"/>
      <c r="P77" s="209" t="str">
        <f>IF($C77="","",'1042Ei Calcolo'!D77)</f>
        <v/>
      </c>
      <c r="Q77" s="209" t="str">
        <f>IF(OR($C77="",'1042Bi Dati di base lav.'!L73=""),"",'1042Bi Dati di base lav.'!L73)</f>
        <v/>
      </c>
      <c r="R77" s="208" t="str">
        <f t="shared" si="14"/>
        <v/>
      </c>
      <c r="S77" s="208" t="str">
        <f t="shared" si="15"/>
        <v/>
      </c>
      <c r="T77" s="210">
        <f t="shared" si="16"/>
        <v>0</v>
      </c>
      <c r="U77" s="210">
        <f t="shared" si="17"/>
        <v>0</v>
      </c>
      <c r="V77" s="210">
        <f t="shared" si="18"/>
        <v>0</v>
      </c>
      <c r="W77" s="210">
        <f t="shared" si="19"/>
        <v>0</v>
      </c>
      <c r="X77" s="210">
        <f t="shared" si="20"/>
        <v>0</v>
      </c>
      <c r="Y77" s="210">
        <f t="shared" si="21"/>
        <v>0</v>
      </c>
      <c r="Z77" s="205">
        <f t="shared" si="22"/>
        <v>0</v>
      </c>
    </row>
    <row r="78" spans="1:26" s="206" customFormat="1" ht="16.899999999999999" customHeight="1">
      <c r="A78" s="472" t="str">
        <f>IF('1042Bi Dati di base lav.'!A74="","",'1042Bi Dati di base lav.'!A74)</f>
        <v/>
      </c>
      <c r="B78" s="473" t="str">
        <f>IF('1042Bi Dati di base lav.'!B74="","",'1042Bi Dati di base lav.'!B74)</f>
        <v/>
      </c>
      <c r="C78" s="546" t="str">
        <f>IF('1042Bi Dati di base lav.'!C74="","",'1042Bi Dati di base lav.'!C74)</f>
        <v/>
      </c>
      <c r="D78" s="547"/>
      <c r="E78" s="175" t="str">
        <f>IF(A78="","",'1042Bi Dati di base lav.'!L74)</f>
        <v/>
      </c>
      <c r="F78" s="177"/>
      <c r="G78" s="148"/>
      <c r="H78" s="148"/>
      <c r="I78" s="76" t="str">
        <f t="shared" si="12"/>
        <v/>
      </c>
      <c r="J78" s="175" t="str">
        <f>IF(A78="","",'1042Bi Dati di base lav.'!L74)</f>
        <v/>
      </c>
      <c r="K78" s="176"/>
      <c r="L78" s="148"/>
      <c r="M78" s="148"/>
      <c r="N78" s="78" t="str">
        <f t="shared" si="13"/>
        <v/>
      </c>
      <c r="O78" s="208"/>
      <c r="P78" s="209" t="str">
        <f>IF($C78="","",'1042Ei Calcolo'!D78)</f>
        <v/>
      </c>
      <c r="Q78" s="209" t="str">
        <f>IF(OR($C78="",'1042Bi Dati di base lav.'!L74=""),"",'1042Bi Dati di base lav.'!L74)</f>
        <v/>
      </c>
      <c r="R78" s="208" t="str">
        <f t="shared" si="14"/>
        <v/>
      </c>
      <c r="S78" s="208" t="str">
        <f t="shared" si="15"/>
        <v/>
      </c>
      <c r="T78" s="210">
        <f t="shared" si="16"/>
        <v>0</v>
      </c>
      <c r="U78" s="210">
        <f t="shared" si="17"/>
        <v>0</v>
      </c>
      <c r="V78" s="210">
        <f t="shared" si="18"/>
        <v>0</v>
      </c>
      <c r="W78" s="210">
        <f t="shared" si="19"/>
        <v>0</v>
      </c>
      <c r="X78" s="210">
        <f t="shared" si="20"/>
        <v>0</v>
      </c>
      <c r="Y78" s="210">
        <f t="shared" si="21"/>
        <v>0</v>
      </c>
      <c r="Z78" s="205">
        <f t="shared" si="22"/>
        <v>0</v>
      </c>
    </row>
    <row r="79" spans="1:26" s="206" customFormat="1" ht="16.899999999999999" customHeight="1">
      <c r="A79" s="472" t="str">
        <f>IF('1042Bi Dati di base lav.'!A75="","",'1042Bi Dati di base lav.'!A75)</f>
        <v/>
      </c>
      <c r="B79" s="473" t="str">
        <f>IF('1042Bi Dati di base lav.'!B75="","",'1042Bi Dati di base lav.'!B75)</f>
        <v/>
      </c>
      <c r="C79" s="546" t="str">
        <f>IF('1042Bi Dati di base lav.'!C75="","",'1042Bi Dati di base lav.'!C75)</f>
        <v/>
      </c>
      <c r="D79" s="547"/>
      <c r="E79" s="175" t="str">
        <f>IF(A79="","",'1042Bi Dati di base lav.'!L75)</f>
        <v/>
      </c>
      <c r="F79" s="177"/>
      <c r="G79" s="148"/>
      <c r="H79" s="148"/>
      <c r="I79" s="76" t="str">
        <f t="shared" si="12"/>
        <v/>
      </c>
      <c r="J79" s="175" t="str">
        <f>IF(A79="","",'1042Bi Dati di base lav.'!L75)</f>
        <v/>
      </c>
      <c r="K79" s="176"/>
      <c r="L79" s="148"/>
      <c r="M79" s="148"/>
      <c r="N79" s="78" t="str">
        <f t="shared" si="13"/>
        <v/>
      </c>
      <c r="O79" s="208"/>
      <c r="P79" s="209" t="str">
        <f>IF($C79="","",'1042Ei Calcolo'!D79)</f>
        <v/>
      </c>
      <c r="Q79" s="209" t="str">
        <f>IF(OR($C79="",'1042Bi Dati di base lav.'!L75=""),"",'1042Bi Dati di base lav.'!L75)</f>
        <v/>
      </c>
      <c r="R79" s="208" t="str">
        <f t="shared" si="14"/>
        <v/>
      </c>
      <c r="S79" s="208" t="str">
        <f t="shared" si="15"/>
        <v/>
      </c>
      <c r="T79" s="210">
        <f t="shared" si="16"/>
        <v>0</v>
      </c>
      <c r="U79" s="210">
        <f t="shared" si="17"/>
        <v>0</v>
      </c>
      <c r="V79" s="210">
        <f t="shared" si="18"/>
        <v>0</v>
      </c>
      <c r="W79" s="210">
        <f t="shared" si="19"/>
        <v>0</v>
      </c>
      <c r="X79" s="210">
        <f t="shared" si="20"/>
        <v>0</v>
      </c>
      <c r="Y79" s="210">
        <f t="shared" si="21"/>
        <v>0</v>
      </c>
      <c r="Z79" s="205">
        <f t="shared" si="22"/>
        <v>0</v>
      </c>
    </row>
    <row r="80" spans="1:26" s="206" customFormat="1" ht="16.899999999999999" customHeight="1">
      <c r="A80" s="472" t="str">
        <f>IF('1042Bi Dati di base lav.'!A76="","",'1042Bi Dati di base lav.'!A76)</f>
        <v/>
      </c>
      <c r="B80" s="473" t="str">
        <f>IF('1042Bi Dati di base lav.'!B76="","",'1042Bi Dati di base lav.'!B76)</f>
        <v/>
      </c>
      <c r="C80" s="546" t="str">
        <f>IF('1042Bi Dati di base lav.'!C76="","",'1042Bi Dati di base lav.'!C76)</f>
        <v/>
      </c>
      <c r="D80" s="547"/>
      <c r="E80" s="175" t="str">
        <f>IF(A80="","",'1042Bi Dati di base lav.'!L76)</f>
        <v/>
      </c>
      <c r="F80" s="177"/>
      <c r="G80" s="148"/>
      <c r="H80" s="148"/>
      <c r="I80" s="76" t="str">
        <f t="shared" si="12"/>
        <v/>
      </c>
      <c r="J80" s="175" t="str">
        <f>IF(A80="","",'1042Bi Dati di base lav.'!L76)</f>
        <v/>
      </c>
      <c r="K80" s="176"/>
      <c r="L80" s="148"/>
      <c r="M80" s="148"/>
      <c r="N80" s="78" t="str">
        <f t="shared" si="13"/>
        <v/>
      </c>
      <c r="O80" s="208"/>
      <c r="P80" s="209" t="str">
        <f>IF($C80="","",'1042Ei Calcolo'!D80)</f>
        <v/>
      </c>
      <c r="Q80" s="209" t="str">
        <f>IF(OR($C80="",'1042Bi Dati di base lav.'!L76=""),"",'1042Bi Dati di base lav.'!L76)</f>
        <v/>
      </c>
      <c r="R80" s="208" t="str">
        <f t="shared" si="14"/>
        <v/>
      </c>
      <c r="S80" s="208" t="str">
        <f t="shared" si="15"/>
        <v/>
      </c>
      <c r="T80" s="210">
        <f t="shared" si="16"/>
        <v>0</v>
      </c>
      <c r="U80" s="210">
        <f t="shared" si="17"/>
        <v>0</v>
      </c>
      <c r="V80" s="210">
        <f t="shared" si="18"/>
        <v>0</v>
      </c>
      <c r="W80" s="210">
        <f t="shared" si="19"/>
        <v>0</v>
      </c>
      <c r="X80" s="210">
        <f t="shared" si="20"/>
        <v>0</v>
      </c>
      <c r="Y80" s="210">
        <f t="shared" si="21"/>
        <v>0</v>
      </c>
      <c r="Z80" s="205">
        <f t="shared" si="22"/>
        <v>0</v>
      </c>
    </row>
    <row r="81" spans="1:26" s="206" customFormat="1" ht="16.899999999999999" customHeight="1">
      <c r="A81" s="472" t="str">
        <f>IF('1042Bi Dati di base lav.'!A77="","",'1042Bi Dati di base lav.'!A77)</f>
        <v/>
      </c>
      <c r="B81" s="473" t="str">
        <f>IF('1042Bi Dati di base lav.'!B77="","",'1042Bi Dati di base lav.'!B77)</f>
        <v/>
      </c>
      <c r="C81" s="546" t="str">
        <f>IF('1042Bi Dati di base lav.'!C77="","",'1042Bi Dati di base lav.'!C77)</f>
        <v/>
      </c>
      <c r="D81" s="547"/>
      <c r="E81" s="175" t="str">
        <f>IF(A81="","",'1042Bi Dati di base lav.'!L77)</f>
        <v/>
      </c>
      <c r="F81" s="177"/>
      <c r="G81" s="148"/>
      <c r="H81" s="148"/>
      <c r="I81" s="76" t="str">
        <f t="shared" si="12"/>
        <v/>
      </c>
      <c r="J81" s="175" t="str">
        <f>IF(A81="","",'1042Bi Dati di base lav.'!L77)</f>
        <v/>
      </c>
      <c r="K81" s="176"/>
      <c r="L81" s="148"/>
      <c r="M81" s="148"/>
      <c r="N81" s="78" t="str">
        <f t="shared" si="13"/>
        <v/>
      </c>
      <c r="O81" s="208"/>
      <c r="P81" s="209" t="str">
        <f>IF($C81="","",'1042Ei Calcolo'!D81)</f>
        <v/>
      </c>
      <c r="Q81" s="209" t="str">
        <f>IF(OR($C81="",'1042Bi Dati di base lav.'!L77=""),"",'1042Bi Dati di base lav.'!L77)</f>
        <v/>
      </c>
      <c r="R81" s="208" t="str">
        <f t="shared" si="14"/>
        <v/>
      </c>
      <c r="S81" s="208" t="str">
        <f t="shared" si="15"/>
        <v/>
      </c>
      <c r="T81" s="210">
        <f t="shared" si="16"/>
        <v>0</v>
      </c>
      <c r="U81" s="210">
        <f t="shared" si="17"/>
        <v>0</v>
      </c>
      <c r="V81" s="210">
        <f t="shared" si="18"/>
        <v>0</v>
      </c>
      <c r="W81" s="210">
        <f t="shared" si="19"/>
        <v>0</v>
      </c>
      <c r="X81" s="210">
        <f t="shared" si="20"/>
        <v>0</v>
      </c>
      <c r="Y81" s="210">
        <f t="shared" si="21"/>
        <v>0</v>
      </c>
      <c r="Z81" s="205">
        <f t="shared" si="22"/>
        <v>0</v>
      </c>
    </row>
    <row r="82" spans="1:26" s="206" customFormat="1" ht="16.899999999999999" customHeight="1">
      <c r="A82" s="472" t="str">
        <f>IF('1042Bi Dati di base lav.'!A78="","",'1042Bi Dati di base lav.'!A78)</f>
        <v/>
      </c>
      <c r="B82" s="473" t="str">
        <f>IF('1042Bi Dati di base lav.'!B78="","",'1042Bi Dati di base lav.'!B78)</f>
        <v/>
      </c>
      <c r="C82" s="546" t="str">
        <f>IF('1042Bi Dati di base lav.'!C78="","",'1042Bi Dati di base lav.'!C78)</f>
        <v/>
      </c>
      <c r="D82" s="547"/>
      <c r="E82" s="175" t="str">
        <f>IF(A82="","",'1042Bi Dati di base lav.'!L78)</f>
        <v/>
      </c>
      <c r="F82" s="177"/>
      <c r="G82" s="148"/>
      <c r="H82" s="148"/>
      <c r="I82" s="76" t="str">
        <f t="shared" si="12"/>
        <v/>
      </c>
      <c r="J82" s="175" t="str">
        <f>IF(A82="","",'1042Bi Dati di base lav.'!L78)</f>
        <v/>
      </c>
      <c r="K82" s="176"/>
      <c r="L82" s="148"/>
      <c r="M82" s="148"/>
      <c r="N82" s="78" t="str">
        <f t="shared" si="13"/>
        <v/>
      </c>
      <c r="O82" s="208"/>
      <c r="P82" s="209" t="str">
        <f>IF($C82="","",'1042Ei Calcolo'!D82)</f>
        <v/>
      </c>
      <c r="Q82" s="209" t="str">
        <f>IF(OR($C82="",'1042Bi Dati di base lav.'!L78=""),"",'1042Bi Dati di base lav.'!L78)</f>
        <v/>
      </c>
      <c r="R82" s="208" t="str">
        <f t="shared" si="14"/>
        <v/>
      </c>
      <c r="S82" s="208" t="str">
        <f t="shared" si="15"/>
        <v/>
      </c>
      <c r="T82" s="210">
        <f t="shared" si="16"/>
        <v>0</v>
      </c>
      <c r="U82" s="210">
        <f t="shared" si="17"/>
        <v>0</v>
      </c>
      <c r="V82" s="210">
        <f t="shared" si="18"/>
        <v>0</v>
      </c>
      <c r="W82" s="210">
        <f t="shared" si="19"/>
        <v>0</v>
      </c>
      <c r="X82" s="210">
        <f t="shared" si="20"/>
        <v>0</v>
      </c>
      <c r="Y82" s="210">
        <f t="shared" si="21"/>
        <v>0</v>
      </c>
      <c r="Z82" s="205">
        <f t="shared" si="22"/>
        <v>0</v>
      </c>
    </row>
    <row r="83" spans="1:26" s="206" customFormat="1" ht="16.899999999999999" customHeight="1">
      <c r="A83" s="472" t="str">
        <f>IF('1042Bi Dati di base lav.'!A79="","",'1042Bi Dati di base lav.'!A79)</f>
        <v/>
      </c>
      <c r="B83" s="473" t="str">
        <f>IF('1042Bi Dati di base lav.'!B79="","",'1042Bi Dati di base lav.'!B79)</f>
        <v/>
      </c>
      <c r="C83" s="546" t="str">
        <f>IF('1042Bi Dati di base lav.'!C79="","",'1042Bi Dati di base lav.'!C79)</f>
        <v/>
      </c>
      <c r="D83" s="547"/>
      <c r="E83" s="175" t="str">
        <f>IF(A83="","",'1042Bi Dati di base lav.'!L79)</f>
        <v/>
      </c>
      <c r="F83" s="177"/>
      <c r="G83" s="148"/>
      <c r="H83" s="148"/>
      <c r="I83" s="76" t="str">
        <f t="shared" si="12"/>
        <v/>
      </c>
      <c r="J83" s="175" t="str">
        <f>IF(A83="","",'1042Bi Dati di base lav.'!L79)</f>
        <v/>
      </c>
      <c r="K83" s="176"/>
      <c r="L83" s="148"/>
      <c r="M83" s="148"/>
      <c r="N83" s="78" t="str">
        <f t="shared" si="13"/>
        <v/>
      </c>
      <c r="O83" s="208"/>
      <c r="P83" s="209" t="str">
        <f>IF($C83="","",'1042Ei Calcolo'!D83)</f>
        <v/>
      </c>
      <c r="Q83" s="209" t="str">
        <f>IF(OR($C83="",'1042Bi Dati di base lav.'!L79=""),"",'1042Bi Dati di base lav.'!L79)</f>
        <v/>
      </c>
      <c r="R83" s="208" t="str">
        <f t="shared" si="14"/>
        <v/>
      </c>
      <c r="S83" s="208" t="str">
        <f t="shared" si="15"/>
        <v/>
      </c>
      <c r="T83" s="210">
        <f t="shared" si="16"/>
        <v>0</v>
      </c>
      <c r="U83" s="210">
        <f t="shared" si="17"/>
        <v>0</v>
      </c>
      <c r="V83" s="210">
        <f t="shared" si="18"/>
        <v>0</v>
      </c>
      <c r="W83" s="210">
        <f t="shared" si="19"/>
        <v>0</v>
      </c>
      <c r="X83" s="210">
        <f t="shared" si="20"/>
        <v>0</v>
      </c>
      <c r="Y83" s="210">
        <f t="shared" si="21"/>
        <v>0</v>
      </c>
      <c r="Z83" s="205">
        <f t="shared" si="22"/>
        <v>0</v>
      </c>
    </row>
    <row r="84" spans="1:26" s="206" customFormat="1" ht="16.899999999999999" customHeight="1">
      <c r="A84" s="472" t="str">
        <f>IF('1042Bi Dati di base lav.'!A80="","",'1042Bi Dati di base lav.'!A80)</f>
        <v/>
      </c>
      <c r="B84" s="473" t="str">
        <f>IF('1042Bi Dati di base lav.'!B80="","",'1042Bi Dati di base lav.'!B80)</f>
        <v/>
      </c>
      <c r="C84" s="546" t="str">
        <f>IF('1042Bi Dati di base lav.'!C80="","",'1042Bi Dati di base lav.'!C80)</f>
        <v/>
      </c>
      <c r="D84" s="547"/>
      <c r="E84" s="175" t="str">
        <f>IF(A84="","",'1042Bi Dati di base lav.'!L80)</f>
        <v/>
      </c>
      <c r="F84" s="177"/>
      <c r="G84" s="148"/>
      <c r="H84" s="148"/>
      <c r="I84" s="76" t="str">
        <f t="shared" si="12"/>
        <v/>
      </c>
      <c r="J84" s="175" t="str">
        <f>IF(A84="","",'1042Bi Dati di base lav.'!L80)</f>
        <v/>
      </c>
      <c r="K84" s="176"/>
      <c r="L84" s="148"/>
      <c r="M84" s="148"/>
      <c r="N84" s="78" t="str">
        <f t="shared" si="13"/>
        <v/>
      </c>
      <c r="O84" s="208"/>
      <c r="P84" s="209" t="str">
        <f>IF($C84="","",'1042Ei Calcolo'!D84)</f>
        <v/>
      </c>
      <c r="Q84" s="209" t="str">
        <f>IF(OR($C84="",'1042Bi Dati di base lav.'!L80=""),"",'1042Bi Dati di base lav.'!L80)</f>
        <v/>
      </c>
      <c r="R84" s="208" t="str">
        <f t="shared" si="14"/>
        <v/>
      </c>
      <c r="S84" s="208" t="str">
        <f t="shared" si="15"/>
        <v/>
      </c>
      <c r="T84" s="210">
        <f t="shared" si="16"/>
        <v>0</v>
      </c>
      <c r="U84" s="210">
        <f t="shared" si="17"/>
        <v>0</v>
      </c>
      <c r="V84" s="210">
        <f t="shared" si="18"/>
        <v>0</v>
      </c>
      <c r="W84" s="210">
        <f t="shared" si="19"/>
        <v>0</v>
      </c>
      <c r="X84" s="210">
        <f t="shared" si="20"/>
        <v>0</v>
      </c>
      <c r="Y84" s="210">
        <f t="shared" si="21"/>
        <v>0</v>
      </c>
      <c r="Z84" s="205">
        <f t="shared" si="22"/>
        <v>0</v>
      </c>
    </row>
    <row r="85" spans="1:26" s="206" customFormat="1" ht="16.899999999999999" customHeight="1">
      <c r="A85" s="472" t="str">
        <f>IF('1042Bi Dati di base lav.'!A81="","",'1042Bi Dati di base lav.'!A81)</f>
        <v/>
      </c>
      <c r="B85" s="473" t="str">
        <f>IF('1042Bi Dati di base lav.'!B81="","",'1042Bi Dati di base lav.'!B81)</f>
        <v/>
      </c>
      <c r="C85" s="546" t="str">
        <f>IF('1042Bi Dati di base lav.'!C81="","",'1042Bi Dati di base lav.'!C81)</f>
        <v/>
      </c>
      <c r="D85" s="547"/>
      <c r="E85" s="175" t="str">
        <f>IF(A85="","",'1042Bi Dati di base lav.'!L81)</f>
        <v/>
      </c>
      <c r="F85" s="177"/>
      <c r="G85" s="148"/>
      <c r="H85" s="148"/>
      <c r="I85" s="76" t="str">
        <f t="shared" si="12"/>
        <v/>
      </c>
      <c r="J85" s="175" t="str">
        <f>IF(A85="","",'1042Bi Dati di base lav.'!L81)</f>
        <v/>
      </c>
      <c r="K85" s="176"/>
      <c r="L85" s="148"/>
      <c r="M85" s="148"/>
      <c r="N85" s="78" t="str">
        <f t="shared" si="13"/>
        <v/>
      </c>
      <c r="O85" s="208"/>
      <c r="P85" s="209" t="str">
        <f>IF($C85="","",'1042Ei Calcolo'!D85)</f>
        <v/>
      </c>
      <c r="Q85" s="209" t="str">
        <f>IF(OR($C85="",'1042Bi Dati di base lav.'!L81=""),"",'1042Bi Dati di base lav.'!L81)</f>
        <v/>
      </c>
      <c r="R85" s="208" t="str">
        <f t="shared" si="14"/>
        <v/>
      </c>
      <c r="S85" s="208" t="str">
        <f t="shared" si="15"/>
        <v/>
      </c>
      <c r="T85" s="210">
        <f t="shared" si="16"/>
        <v>0</v>
      </c>
      <c r="U85" s="210">
        <f t="shared" si="17"/>
        <v>0</v>
      </c>
      <c r="V85" s="210">
        <f t="shared" si="18"/>
        <v>0</v>
      </c>
      <c r="W85" s="210">
        <f t="shared" si="19"/>
        <v>0</v>
      </c>
      <c r="X85" s="210">
        <f t="shared" si="20"/>
        <v>0</v>
      </c>
      <c r="Y85" s="210">
        <f t="shared" si="21"/>
        <v>0</v>
      </c>
      <c r="Z85" s="205">
        <f t="shared" si="22"/>
        <v>0</v>
      </c>
    </row>
    <row r="86" spans="1:26" s="206" customFormat="1" ht="16.899999999999999" customHeight="1">
      <c r="A86" s="472" t="str">
        <f>IF('1042Bi Dati di base lav.'!A82="","",'1042Bi Dati di base lav.'!A82)</f>
        <v/>
      </c>
      <c r="B86" s="473" t="str">
        <f>IF('1042Bi Dati di base lav.'!B82="","",'1042Bi Dati di base lav.'!B82)</f>
        <v/>
      </c>
      <c r="C86" s="546" t="str">
        <f>IF('1042Bi Dati di base lav.'!C82="","",'1042Bi Dati di base lav.'!C82)</f>
        <v/>
      </c>
      <c r="D86" s="547"/>
      <c r="E86" s="175" t="str">
        <f>IF(A86="","",'1042Bi Dati di base lav.'!L82)</f>
        <v/>
      </c>
      <c r="F86" s="177"/>
      <c r="G86" s="148"/>
      <c r="H86" s="148"/>
      <c r="I86" s="76" t="str">
        <f t="shared" si="12"/>
        <v/>
      </c>
      <c r="J86" s="175" t="str">
        <f>IF(A86="","",'1042Bi Dati di base lav.'!L82)</f>
        <v/>
      </c>
      <c r="K86" s="176"/>
      <c r="L86" s="148"/>
      <c r="M86" s="148"/>
      <c r="N86" s="78" t="str">
        <f t="shared" si="13"/>
        <v/>
      </c>
      <c r="O86" s="208"/>
      <c r="P86" s="209" t="str">
        <f>IF($C86="","",'1042Ei Calcolo'!D86)</f>
        <v/>
      </c>
      <c r="Q86" s="209" t="str">
        <f>IF(OR($C86="",'1042Bi Dati di base lav.'!L82=""),"",'1042Bi Dati di base lav.'!L82)</f>
        <v/>
      </c>
      <c r="R86" s="208" t="str">
        <f t="shared" si="14"/>
        <v/>
      </c>
      <c r="S86" s="208" t="str">
        <f t="shared" si="15"/>
        <v/>
      </c>
      <c r="T86" s="210">
        <f t="shared" si="16"/>
        <v>0</v>
      </c>
      <c r="U86" s="210">
        <f t="shared" si="17"/>
        <v>0</v>
      </c>
      <c r="V86" s="210">
        <f t="shared" si="18"/>
        <v>0</v>
      </c>
      <c r="W86" s="210">
        <f t="shared" si="19"/>
        <v>0</v>
      </c>
      <c r="X86" s="210">
        <f t="shared" si="20"/>
        <v>0</v>
      </c>
      <c r="Y86" s="210">
        <f t="shared" si="21"/>
        <v>0</v>
      </c>
      <c r="Z86" s="205">
        <f t="shared" si="22"/>
        <v>0</v>
      </c>
    </row>
    <row r="87" spans="1:26" s="206" customFormat="1" ht="16.899999999999999" customHeight="1">
      <c r="A87" s="472" t="str">
        <f>IF('1042Bi Dati di base lav.'!A83="","",'1042Bi Dati di base lav.'!A83)</f>
        <v/>
      </c>
      <c r="B87" s="473" t="str">
        <f>IF('1042Bi Dati di base lav.'!B83="","",'1042Bi Dati di base lav.'!B83)</f>
        <v/>
      </c>
      <c r="C87" s="546" t="str">
        <f>IF('1042Bi Dati di base lav.'!C83="","",'1042Bi Dati di base lav.'!C83)</f>
        <v/>
      </c>
      <c r="D87" s="547"/>
      <c r="E87" s="175" t="str">
        <f>IF(A87="","",'1042Bi Dati di base lav.'!L83)</f>
        <v/>
      </c>
      <c r="F87" s="177"/>
      <c r="G87" s="148"/>
      <c r="H87" s="148"/>
      <c r="I87" s="76" t="str">
        <f t="shared" si="12"/>
        <v/>
      </c>
      <c r="J87" s="175" t="str">
        <f>IF(A87="","",'1042Bi Dati di base lav.'!L83)</f>
        <v/>
      </c>
      <c r="K87" s="176"/>
      <c r="L87" s="148"/>
      <c r="M87" s="148"/>
      <c r="N87" s="78" t="str">
        <f t="shared" si="13"/>
        <v/>
      </c>
      <c r="O87" s="208"/>
      <c r="P87" s="209" t="str">
        <f>IF($C87="","",'1042Ei Calcolo'!D87)</f>
        <v/>
      </c>
      <c r="Q87" s="209" t="str">
        <f>IF(OR($C87="",'1042Bi Dati di base lav.'!L83=""),"",'1042Bi Dati di base lav.'!L83)</f>
        <v/>
      </c>
      <c r="R87" s="208" t="str">
        <f t="shared" si="14"/>
        <v/>
      </c>
      <c r="S87" s="208" t="str">
        <f t="shared" si="15"/>
        <v/>
      </c>
      <c r="T87" s="210">
        <f t="shared" si="16"/>
        <v>0</v>
      </c>
      <c r="U87" s="210">
        <f t="shared" si="17"/>
        <v>0</v>
      </c>
      <c r="V87" s="210">
        <f t="shared" si="18"/>
        <v>0</v>
      </c>
      <c r="W87" s="210">
        <f t="shared" si="19"/>
        <v>0</v>
      </c>
      <c r="X87" s="210">
        <f t="shared" si="20"/>
        <v>0</v>
      </c>
      <c r="Y87" s="210">
        <f t="shared" si="21"/>
        <v>0</v>
      </c>
      <c r="Z87" s="205">
        <f t="shared" si="22"/>
        <v>0</v>
      </c>
    </row>
    <row r="88" spans="1:26" s="206" customFormat="1" ht="16.899999999999999" customHeight="1">
      <c r="A88" s="472" t="str">
        <f>IF('1042Bi Dati di base lav.'!A84="","",'1042Bi Dati di base lav.'!A84)</f>
        <v/>
      </c>
      <c r="B88" s="473" t="str">
        <f>IF('1042Bi Dati di base lav.'!B84="","",'1042Bi Dati di base lav.'!B84)</f>
        <v/>
      </c>
      <c r="C88" s="546" t="str">
        <f>IF('1042Bi Dati di base lav.'!C84="","",'1042Bi Dati di base lav.'!C84)</f>
        <v/>
      </c>
      <c r="D88" s="547"/>
      <c r="E88" s="175" t="str">
        <f>IF(A88="","",'1042Bi Dati di base lav.'!L84)</f>
        <v/>
      </c>
      <c r="F88" s="177"/>
      <c r="G88" s="148"/>
      <c r="H88" s="148"/>
      <c r="I88" s="76" t="str">
        <f t="shared" si="12"/>
        <v/>
      </c>
      <c r="J88" s="175" t="str">
        <f>IF(A88="","",'1042Bi Dati di base lav.'!L84)</f>
        <v/>
      </c>
      <c r="K88" s="176"/>
      <c r="L88" s="148"/>
      <c r="M88" s="148"/>
      <c r="N88" s="78" t="str">
        <f t="shared" si="13"/>
        <v/>
      </c>
      <c r="O88" s="208"/>
      <c r="P88" s="209" t="str">
        <f>IF($C88="","",'1042Ei Calcolo'!D88)</f>
        <v/>
      </c>
      <c r="Q88" s="209" t="str">
        <f>IF(OR($C88="",'1042Bi Dati di base lav.'!L84=""),"",'1042Bi Dati di base lav.'!L84)</f>
        <v/>
      </c>
      <c r="R88" s="208" t="str">
        <f t="shared" si="14"/>
        <v/>
      </c>
      <c r="S88" s="208" t="str">
        <f t="shared" si="15"/>
        <v/>
      </c>
      <c r="T88" s="210">
        <f t="shared" si="16"/>
        <v>0</v>
      </c>
      <c r="U88" s="210">
        <f t="shared" si="17"/>
        <v>0</v>
      </c>
      <c r="V88" s="210">
        <f t="shared" si="18"/>
        <v>0</v>
      </c>
      <c r="W88" s="210">
        <f t="shared" si="19"/>
        <v>0</v>
      </c>
      <c r="X88" s="210">
        <f t="shared" si="20"/>
        <v>0</v>
      </c>
      <c r="Y88" s="210">
        <f t="shared" si="21"/>
        <v>0</v>
      </c>
      <c r="Z88" s="205">
        <f t="shared" si="22"/>
        <v>0</v>
      </c>
    </row>
    <row r="89" spans="1:26" s="206" customFormat="1" ht="16.899999999999999" customHeight="1">
      <c r="A89" s="472" t="str">
        <f>IF('1042Bi Dati di base lav.'!A85="","",'1042Bi Dati di base lav.'!A85)</f>
        <v/>
      </c>
      <c r="B89" s="473" t="str">
        <f>IF('1042Bi Dati di base lav.'!B85="","",'1042Bi Dati di base lav.'!B85)</f>
        <v/>
      </c>
      <c r="C89" s="546" t="str">
        <f>IF('1042Bi Dati di base lav.'!C85="","",'1042Bi Dati di base lav.'!C85)</f>
        <v/>
      </c>
      <c r="D89" s="547"/>
      <c r="E89" s="175" t="str">
        <f>IF(A89="","",'1042Bi Dati di base lav.'!L85)</f>
        <v/>
      </c>
      <c r="F89" s="177"/>
      <c r="G89" s="148"/>
      <c r="H89" s="148"/>
      <c r="I89" s="76" t="str">
        <f t="shared" si="12"/>
        <v/>
      </c>
      <c r="J89" s="175" t="str">
        <f>IF(A89="","",'1042Bi Dati di base lav.'!L85)</f>
        <v/>
      </c>
      <c r="K89" s="176"/>
      <c r="L89" s="148"/>
      <c r="M89" s="148"/>
      <c r="N89" s="78" t="str">
        <f t="shared" si="13"/>
        <v/>
      </c>
      <c r="O89" s="208"/>
      <c r="P89" s="209" t="str">
        <f>IF($C89="","",'1042Ei Calcolo'!D89)</f>
        <v/>
      </c>
      <c r="Q89" s="209" t="str">
        <f>IF(OR($C89="",'1042Bi Dati di base lav.'!L85=""),"",'1042Bi Dati di base lav.'!L85)</f>
        <v/>
      </c>
      <c r="R89" s="208" t="str">
        <f t="shared" si="14"/>
        <v/>
      </c>
      <c r="S89" s="208" t="str">
        <f t="shared" si="15"/>
        <v/>
      </c>
      <c r="T89" s="210">
        <f t="shared" si="16"/>
        <v>0</v>
      </c>
      <c r="U89" s="210">
        <f t="shared" si="17"/>
        <v>0</v>
      </c>
      <c r="V89" s="210">
        <f t="shared" si="18"/>
        <v>0</v>
      </c>
      <c r="W89" s="210">
        <f t="shared" si="19"/>
        <v>0</v>
      </c>
      <c r="X89" s="210">
        <f t="shared" si="20"/>
        <v>0</v>
      </c>
      <c r="Y89" s="210">
        <f t="shared" si="21"/>
        <v>0</v>
      </c>
      <c r="Z89" s="205">
        <f t="shared" si="22"/>
        <v>0</v>
      </c>
    </row>
    <row r="90" spans="1:26" s="206" customFormat="1" ht="16.899999999999999" customHeight="1">
      <c r="A90" s="472" t="str">
        <f>IF('1042Bi Dati di base lav.'!A86="","",'1042Bi Dati di base lav.'!A86)</f>
        <v/>
      </c>
      <c r="B90" s="473" t="str">
        <f>IF('1042Bi Dati di base lav.'!B86="","",'1042Bi Dati di base lav.'!B86)</f>
        <v/>
      </c>
      <c r="C90" s="546" t="str">
        <f>IF('1042Bi Dati di base lav.'!C86="","",'1042Bi Dati di base lav.'!C86)</f>
        <v/>
      </c>
      <c r="D90" s="547"/>
      <c r="E90" s="175" t="str">
        <f>IF(A90="","",'1042Bi Dati di base lav.'!L86)</f>
        <v/>
      </c>
      <c r="F90" s="177"/>
      <c r="G90" s="148"/>
      <c r="H90" s="148"/>
      <c r="I90" s="76" t="str">
        <f t="shared" si="12"/>
        <v/>
      </c>
      <c r="J90" s="175" t="str">
        <f>IF(A90="","",'1042Bi Dati di base lav.'!L86)</f>
        <v/>
      </c>
      <c r="K90" s="176"/>
      <c r="L90" s="148"/>
      <c r="M90" s="148"/>
      <c r="N90" s="78" t="str">
        <f t="shared" si="13"/>
        <v/>
      </c>
      <c r="O90" s="208"/>
      <c r="P90" s="209" t="str">
        <f>IF($C90="","",'1042Ei Calcolo'!D90)</f>
        <v/>
      </c>
      <c r="Q90" s="209" t="str">
        <f>IF(OR($C90="",'1042Bi Dati di base lav.'!L86=""),"",'1042Bi Dati di base lav.'!L86)</f>
        <v/>
      </c>
      <c r="R90" s="208" t="str">
        <f t="shared" si="14"/>
        <v/>
      </c>
      <c r="S90" s="208" t="str">
        <f t="shared" si="15"/>
        <v/>
      </c>
      <c r="T90" s="210">
        <f t="shared" si="16"/>
        <v>0</v>
      </c>
      <c r="U90" s="210">
        <f t="shared" si="17"/>
        <v>0</v>
      </c>
      <c r="V90" s="210">
        <f t="shared" si="18"/>
        <v>0</v>
      </c>
      <c r="W90" s="210">
        <f t="shared" si="19"/>
        <v>0</v>
      </c>
      <c r="X90" s="210">
        <f t="shared" si="20"/>
        <v>0</v>
      </c>
      <c r="Y90" s="210">
        <f t="shared" si="21"/>
        <v>0</v>
      </c>
      <c r="Z90" s="205">
        <f t="shared" si="22"/>
        <v>0</v>
      </c>
    </row>
    <row r="91" spans="1:26" s="206" customFormat="1" ht="16.899999999999999" customHeight="1">
      <c r="A91" s="472" t="str">
        <f>IF('1042Bi Dati di base lav.'!A87="","",'1042Bi Dati di base lav.'!A87)</f>
        <v/>
      </c>
      <c r="B91" s="473" t="str">
        <f>IF('1042Bi Dati di base lav.'!B87="","",'1042Bi Dati di base lav.'!B87)</f>
        <v/>
      </c>
      <c r="C91" s="546" t="str">
        <f>IF('1042Bi Dati di base lav.'!C87="","",'1042Bi Dati di base lav.'!C87)</f>
        <v/>
      </c>
      <c r="D91" s="547"/>
      <c r="E91" s="175" t="str">
        <f>IF(A91="","",'1042Bi Dati di base lav.'!L87)</f>
        <v/>
      </c>
      <c r="F91" s="177"/>
      <c r="G91" s="148"/>
      <c r="H91" s="148"/>
      <c r="I91" s="76" t="str">
        <f t="shared" si="12"/>
        <v/>
      </c>
      <c r="J91" s="175" t="str">
        <f>IF(A91="","",'1042Bi Dati di base lav.'!L87)</f>
        <v/>
      </c>
      <c r="K91" s="176"/>
      <c r="L91" s="148"/>
      <c r="M91" s="148"/>
      <c r="N91" s="78" t="str">
        <f t="shared" si="13"/>
        <v/>
      </c>
      <c r="O91" s="208"/>
      <c r="P91" s="209" t="str">
        <f>IF($C91="","",'1042Ei Calcolo'!D91)</f>
        <v/>
      </c>
      <c r="Q91" s="209" t="str">
        <f>IF(OR($C91="",'1042Bi Dati di base lav.'!L87=""),"",'1042Bi Dati di base lav.'!L87)</f>
        <v/>
      </c>
      <c r="R91" s="208" t="str">
        <f t="shared" si="14"/>
        <v/>
      </c>
      <c r="S91" s="208" t="str">
        <f t="shared" si="15"/>
        <v/>
      </c>
      <c r="T91" s="210">
        <f t="shared" si="16"/>
        <v>0</v>
      </c>
      <c r="U91" s="210">
        <f t="shared" si="17"/>
        <v>0</v>
      </c>
      <c r="V91" s="210">
        <f t="shared" si="18"/>
        <v>0</v>
      </c>
      <c r="W91" s="210">
        <f t="shared" si="19"/>
        <v>0</v>
      </c>
      <c r="X91" s="210">
        <f t="shared" si="20"/>
        <v>0</v>
      </c>
      <c r="Y91" s="210">
        <f t="shared" si="21"/>
        <v>0</v>
      </c>
      <c r="Z91" s="205">
        <f t="shared" si="22"/>
        <v>0</v>
      </c>
    </row>
    <row r="92" spans="1:26" s="206" customFormat="1" ht="16.899999999999999" customHeight="1">
      <c r="A92" s="472" t="str">
        <f>IF('1042Bi Dati di base lav.'!A88="","",'1042Bi Dati di base lav.'!A88)</f>
        <v/>
      </c>
      <c r="B92" s="473" t="str">
        <f>IF('1042Bi Dati di base lav.'!B88="","",'1042Bi Dati di base lav.'!B88)</f>
        <v/>
      </c>
      <c r="C92" s="546" t="str">
        <f>IF('1042Bi Dati di base lav.'!C88="","",'1042Bi Dati di base lav.'!C88)</f>
        <v/>
      </c>
      <c r="D92" s="547"/>
      <c r="E92" s="175" t="str">
        <f>IF(A92="","",'1042Bi Dati di base lav.'!L88)</f>
        <v/>
      </c>
      <c r="F92" s="177"/>
      <c r="G92" s="148"/>
      <c r="H92" s="148"/>
      <c r="I92" s="76" t="str">
        <f t="shared" si="12"/>
        <v/>
      </c>
      <c r="J92" s="175" t="str">
        <f>IF(A92="","",'1042Bi Dati di base lav.'!L88)</f>
        <v/>
      </c>
      <c r="K92" s="176"/>
      <c r="L92" s="148"/>
      <c r="M92" s="148"/>
      <c r="N92" s="78" t="str">
        <f t="shared" si="13"/>
        <v/>
      </c>
      <c r="O92" s="208"/>
      <c r="P92" s="209" t="str">
        <f>IF($C92="","",'1042Ei Calcolo'!D92)</f>
        <v/>
      </c>
      <c r="Q92" s="209" t="str">
        <f>IF(OR($C92="",'1042Bi Dati di base lav.'!L88=""),"",'1042Bi Dati di base lav.'!L88)</f>
        <v/>
      </c>
      <c r="R92" s="208" t="str">
        <f t="shared" si="14"/>
        <v/>
      </c>
      <c r="S92" s="208" t="str">
        <f t="shared" si="15"/>
        <v/>
      </c>
      <c r="T92" s="210">
        <f t="shared" si="16"/>
        <v>0</v>
      </c>
      <c r="U92" s="210">
        <f t="shared" si="17"/>
        <v>0</v>
      </c>
      <c r="V92" s="210">
        <f t="shared" si="18"/>
        <v>0</v>
      </c>
      <c r="W92" s="210">
        <f t="shared" si="19"/>
        <v>0</v>
      </c>
      <c r="X92" s="210">
        <f t="shared" si="20"/>
        <v>0</v>
      </c>
      <c r="Y92" s="210">
        <f t="shared" si="21"/>
        <v>0</v>
      </c>
      <c r="Z92" s="205">
        <f t="shared" si="22"/>
        <v>0</v>
      </c>
    </row>
    <row r="93" spans="1:26" s="206" customFormat="1" ht="16.899999999999999" customHeight="1">
      <c r="A93" s="472" t="str">
        <f>IF('1042Bi Dati di base lav.'!A89="","",'1042Bi Dati di base lav.'!A89)</f>
        <v/>
      </c>
      <c r="B93" s="473" t="str">
        <f>IF('1042Bi Dati di base lav.'!B89="","",'1042Bi Dati di base lav.'!B89)</f>
        <v/>
      </c>
      <c r="C93" s="546" t="str">
        <f>IF('1042Bi Dati di base lav.'!C89="","",'1042Bi Dati di base lav.'!C89)</f>
        <v/>
      </c>
      <c r="D93" s="547"/>
      <c r="E93" s="175" t="str">
        <f>IF(A93="","",'1042Bi Dati di base lav.'!L89)</f>
        <v/>
      </c>
      <c r="F93" s="177"/>
      <c r="G93" s="148"/>
      <c r="H93" s="148"/>
      <c r="I93" s="76" t="str">
        <f t="shared" si="12"/>
        <v/>
      </c>
      <c r="J93" s="175" t="str">
        <f>IF(A93="","",'1042Bi Dati di base lav.'!L89)</f>
        <v/>
      </c>
      <c r="K93" s="176"/>
      <c r="L93" s="148"/>
      <c r="M93" s="148"/>
      <c r="N93" s="78" t="str">
        <f t="shared" si="13"/>
        <v/>
      </c>
      <c r="O93" s="208"/>
      <c r="P93" s="209" t="str">
        <f>IF($C93="","",'1042Ei Calcolo'!D93)</f>
        <v/>
      </c>
      <c r="Q93" s="209" t="str">
        <f>IF(OR($C93="",'1042Bi Dati di base lav.'!L89=""),"",'1042Bi Dati di base lav.'!L89)</f>
        <v/>
      </c>
      <c r="R93" s="208" t="str">
        <f t="shared" si="14"/>
        <v/>
      </c>
      <c r="S93" s="208" t="str">
        <f t="shared" si="15"/>
        <v/>
      </c>
      <c r="T93" s="210">
        <f t="shared" si="16"/>
        <v>0</v>
      </c>
      <c r="U93" s="210">
        <f t="shared" si="17"/>
        <v>0</v>
      </c>
      <c r="V93" s="210">
        <f t="shared" si="18"/>
        <v>0</v>
      </c>
      <c r="W93" s="210">
        <f t="shared" si="19"/>
        <v>0</v>
      </c>
      <c r="X93" s="210">
        <f t="shared" si="20"/>
        <v>0</v>
      </c>
      <c r="Y93" s="210">
        <f t="shared" si="21"/>
        <v>0</v>
      </c>
      <c r="Z93" s="205">
        <f t="shared" si="22"/>
        <v>0</v>
      </c>
    </row>
    <row r="94" spans="1:26" s="206" customFormat="1" ht="16.899999999999999" customHeight="1">
      <c r="A94" s="472" t="str">
        <f>IF('1042Bi Dati di base lav.'!A90="","",'1042Bi Dati di base lav.'!A90)</f>
        <v/>
      </c>
      <c r="B94" s="473" t="str">
        <f>IF('1042Bi Dati di base lav.'!B90="","",'1042Bi Dati di base lav.'!B90)</f>
        <v/>
      </c>
      <c r="C94" s="546" t="str">
        <f>IF('1042Bi Dati di base lav.'!C90="","",'1042Bi Dati di base lav.'!C90)</f>
        <v/>
      </c>
      <c r="D94" s="547"/>
      <c r="E94" s="175" t="str">
        <f>IF(A94="","",'1042Bi Dati di base lav.'!L90)</f>
        <v/>
      </c>
      <c r="F94" s="177"/>
      <c r="G94" s="148"/>
      <c r="H94" s="148"/>
      <c r="I94" s="76" t="str">
        <f t="shared" si="12"/>
        <v/>
      </c>
      <c r="J94" s="175" t="str">
        <f>IF(A94="","",'1042Bi Dati di base lav.'!L90)</f>
        <v/>
      </c>
      <c r="K94" s="176"/>
      <c r="L94" s="148"/>
      <c r="M94" s="148"/>
      <c r="N94" s="78" t="str">
        <f t="shared" si="13"/>
        <v/>
      </c>
      <c r="O94" s="208"/>
      <c r="P94" s="209" t="str">
        <f>IF($C94="","",'1042Ei Calcolo'!D94)</f>
        <v/>
      </c>
      <c r="Q94" s="209" t="str">
        <f>IF(OR($C94="",'1042Bi Dati di base lav.'!L90=""),"",'1042Bi Dati di base lav.'!L90)</f>
        <v/>
      </c>
      <c r="R94" s="208" t="str">
        <f t="shared" si="14"/>
        <v/>
      </c>
      <c r="S94" s="208" t="str">
        <f t="shared" si="15"/>
        <v/>
      </c>
      <c r="T94" s="210">
        <f t="shared" si="16"/>
        <v>0</v>
      </c>
      <c r="U94" s="210">
        <f t="shared" si="17"/>
        <v>0</v>
      </c>
      <c r="V94" s="210">
        <f t="shared" si="18"/>
        <v>0</v>
      </c>
      <c r="W94" s="210">
        <f t="shared" si="19"/>
        <v>0</v>
      </c>
      <c r="X94" s="210">
        <f t="shared" si="20"/>
        <v>0</v>
      </c>
      <c r="Y94" s="210">
        <f t="shared" si="21"/>
        <v>0</v>
      </c>
      <c r="Z94" s="205">
        <f t="shared" si="22"/>
        <v>0</v>
      </c>
    </row>
    <row r="95" spans="1:26" s="206" customFormat="1" ht="16.899999999999999" customHeight="1">
      <c r="A95" s="472" t="str">
        <f>IF('1042Bi Dati di base lav.'!A91="","",'1042Bi Dati di base lav.'!A91)</f>
        <v/>
      </c>
      <c r="B95" s="473" t="str">
        <f>IF('1042Bi Dati di base lav.'!B91="","",'1042Bi Dati di base lav.'!B91)</f>
        <v/>
      </c>
      <c r="C95" s="546" t="str">
        <f>IF('1042Bi Dati di base lav.'!C91="","",'1042Bi Dati di base lav.'!C91)</f>
        <v/>
      </c>
      <c r="D95" s="547"/>
      <c r="E95" s="175" t="str">
        <f>IF(A95="","",'1042Bi Dati di base lav.'!L91)</f>
        <v/>
      </c>
      <c r="F95" s="177"/>
      <c r="G95" s="148"/>
      <c r="H95" s="148"/>
      <c r="I95" s="76" t="str">
        <f t="shared" si="12"/>
        <v/>
      </c>
      <c r="J95" s="175" t="str">
        <f>IF(A95="","",'1042Bi Dati di base lav.'!L91)</f>
        <v/>
      </c>
      <c r="K95" s="176"/>
      <c r="L95" s="148"/>
      <c r="M95" s="148"/>
      <c r="N95" s="78" t="str">
        <f t="shared" si="13"/>
        <v/>
      </c>
      <c r="O95" s="208"/>
      <c r="P95" s="209" t="str">
        <f>IF($C95="","",'1042Ei Calcolo'!D95)</f>
        <v/>
      </c>
      <c r="Q95" s="209" t="str">
        <f>IF(OR($C95="",'1042Bi Dati di base lav.'!L91=""),"",'1042Bi Dati di base lav.'!L91)</f>
        <v/>
      </c>
      <c r="R95" s="208" t="str">
        <f t="shared" si="14"/>
        <v/>
      </c>
      <c r="S95" s="208" t="str">
        <f t="shared" si="15"/>
        <v/>
      </c>
      <c r="T95" s="210">
        <f t="shared" si="16"/>
        <v>0</v>
      </c>
      <c r="U95" s="210">
        <f t="shared" si="17"/>
        <v>0</v>
      </c>
      <c r="V95" s="210">
        <f t="shared" si="18"/>
        <v>0</v>
      </c>
      <c r="W95" s="210">
        <f t="shared" si="19"/>
        <v>0</v>
      </c>
      <c r="X95" s="210">
        <f t="shared" si="20"/>
        <v>0</v>
      </c>
      <c r="Y95" s="210">
        <f t="shared" si="21"/>
        <v>0</v>
      </c>
      <c r="Z95" s="205">
        <f t="shared" si="22"/>
        <v>0</v>
      </c>
    </row>
    <row r="96" spans="1:26" s="206" customFormat="1" ht="16.899999999999999" customHeight="1">
      <c r="A96" s="472" t="str">
        <f>IF('1042Bi Dati di base lav.'!A92="","",'1042Bi Dati di base lav.'!A92)</f>
        <v/>
      </c>
      <c r="B96" s="473" t="str">
        <f>IF('1042Bi Dati di base lav.'!B92="","",'1042Bi Dati di base lav.'!B92)</f>
        <v/>
      </c>
      <c r="C96" s="546" t="str">
        <f>IF('1042Bi Dati di base lav.'!C92="","",'1042Bi Dati di base lav.'!C92)</f>
        <v/>
      </c>
      <c r="D96" s="547"/>
      <c r="E96" s="175" t="str">
        <f>IF(A96="","",'1042Bi Dati di base lav.'!L92)</f>
        <v/>
      </c>
      <c r="F96" s="177"/>
      <c r="G96" s="148"/>
      <c r="H96" s="148"/>
      <c r="I96" s="76" t="str">
        <f t="shared" si="12"/>
        <v/>
      </c>
      <c r="J96" s="175" t="str">
        <f>IF(A96="","",'1042Bi Dati di base lav.'!L92)</f>
        <v/>
      </c>
      <c r="K96" s="176"/>
      <c r="L96" s="148"/>
      <c r="M96" s="148"/>
      <c r="N96" s="78" t="str">
        <f t="shared" si="13"/>
        <v/>
      </c>
      <c r="O96" s="208"/>
      <c r="P96" s="209" t="str">
        <f>IF($C96="","",'1042Ei Calcolo'!D96)</f>
        <v/>
      </c>
      <c r="Q96" s="209" t="str">
        <f>IF(OR($C96="",'1042Bi Dati di base lav.'!L92=""),"",'1042Bi Dati di base lav.'!L92)</f>
        <v/>
      </c>
      <c r="R96" s="208" t="str">
        <f t="shared" si="14"/>
        <v/>
      </c>
      <c r="S96" s="208" t="str">
        <f t="shared" si="15"/>
        <v/>
      </c>
      <c r="T96" s="210">
        <f t="shared" si="16"/>
        <v>0</v>
      </c>
      <c r="U96" s="210">
        <f t="shared" si="17"/>
        <v>0</v>
      </c>
      <c r="V96" s="210">
        <f t="shared" si="18"/>
        <v>0</v>
      </c>
      <c r="W96" s="210">
        <f t="shared" si="19"/>
        <v>0</v>
      </c>
      <c r="X96" s="210">
        <f t="shared" si="20"/>
        <v>0</v>
      </c>
      <c r="Y96" s="210">
        <f t="shared" si="21"/>
        <v>0</v>
      </c>
      <c r="Z96" s="205">
        <f t="shared" si="22"/>
        <v>0</v>
      </c>
    </row>
    <row r="97" spans="1:26" s="206" customFormat="1" ht="16.899999999999999" customHeight="1">
      <c r="A97" s="472" t="str">
        <f>IF('1042Bi Dati di base lav.'!A93="","",'1042Bi Dati di base lav.'!A93)</f>
        <v/>
      </c>
      <c r="B97" s="473" t="str">
        <f>IF('1042Bi Dati di base lav.'!B93="","",'1042Bi Dati di base lav.'!B93)</f>
        <v/>
      </c>
      <c r="C97" s="546" t="str">
        <f>IF('1042Bi Dati di base lav.'!C93="","",'1042Bi Dati di base lav.'!C93)</f>
        <v/>
      </c>
      <c r="D97" s="547"/>
      <c r="E97" s="175" t="str">
        <f>IF(A97="","",'1042Bi Dati di base lav.'!L93)</f>
        <v/>
      </c>
      <c r="F97" s="177"/>
      <c r="G97" s="148"/>
      <c r="H97" s="148"/>
      <c r="I97" s="76" t="str">
        <f t="shared" si="12"/>
        <v/>
      </c>
      <c r="J97" s="175" t="str">
        <f>IF(A97="","",'1042Bi Dati di base lav.'!L93)</f>
        <v/>
      </c>
      <c r="K97" s="176"/>
      <c r="L97" s="148"/>
      <c r="M97" s="148"/>
      <c r="N97" s="78" t="str">
        <f t="shared" si="13"/>
        <v/>
      </c>
      <c r="O97" s="208"/>
      <c r="P97" s="209" t="str">
        <f>IF($C97="","",'1042Ei Calcolo'!D97)</f>
        <v/>
      </c>
      <c r="Q97" s="209" t="str">
        <f>IF(OR($C97="",'1042Bi Dati di base lav.'!L93=""),"",'1042Bi Dati di base lav.'!L93)</f>
        <v/>
      </c>
      <c r="R97" s="208" t="str">
        <f t="shared" si="14"/>
        <v/>
      </c>
      <c r="S97" s="208" t="str">
        <f t="shared" si="15"/>
        <v/>
      </c>
      <c r="T97" s="210">
        <f t="shared" si="16"/>
        <v>0</v>
      </c>
      <c r="U97" s="210">
        <f t="shared" si="17"/>
        <v>0</v>
      </c>
      <c r="V97" s="210">
        <f t="shared" si="18"/>
        <v>0</v>
      </c>
      <c r="W97" s="210">
        <f t="shared" si="19"/>
        <v>0</v>
      </c>
      <c r="X97" s="210">
        <f t="shared" si="20"/>
        <v>0</v>
      </c>
      <c r="Y97" s="210">
        <f t="shared" si="21"/>
        <v>0</v>
      </c>
      <c r="Z97" s="205">
        <f t="shared" si="22"/>
        <v>0</v>
      </c>
    </row>
    <row r="98" spans="1:26" s="206" customFormat="1" ht="16.899999999999999" customHeight="1">
      <c r="A98" s="472" t="str">
        <f>IF('1042Bi Dati di base lav.'!A94="","",'1042Bi Dati di base lav.'!A94)</f>
        <v/>
      </c>
      <c r="B98" s="473" t="str">
        <f>IF('1042Bi Dati di base lav.'!B94="","",'1042Bi Dati di base lav.'!B94)</f>
        <v/>
      </c>
      <c r="C98" s="546" t="str">
        <f>IF('1042Bi Dati di base lav.'!C94="","",'1042Bi Dati di base lav.'!C94)</f>
        <v/>
      </c>
      <c r="D98" s="547"/>
      <c r="E98" s="175" t="str">
        <f>IF(A98="","",'1042Bi Dati di base lav.'!L94)</f>
        <v/>
      </c>
      <c r="F98" s="177"/>
      <c r="G98" s="148"/>
      <c r="H98" s="148"/>
      <c r="I98" s="76" t="str">
        <f t="shared" si="12"/>
        <v/>
      </c>
      <c r="J98" s="175" t="str">
        <f>IF(A98="","",'1042Bi Dati di base lav.'!L94)</f>
        <v/>
      </c>
      <c r="K98" s="176"/>
      <c r="L98" s="148"/>
      <c r="M98" s="148"/>
      <c r="N98" s="78" t="str">
        <f t="shared" si="13"/>
        <v/>
      </c>
      <c r="O98" s="208"/>
      <c r="P98" s="209" t="str">
        <f>IF($C98="","",'1042Ei Calcolo'!D98)</f>
        <v/>
      </c>
      <c r="Q98" s="209" t="str">
        <f>IF(OR($C98="",'1042Bi Dati di base lav.'!L94=""),"",'1042Bi Dati di base lav.'!L94)</f>
        <v/>
      </c>
      <c r="R98" s="208" t="str">
        <f t="shared" si="14"/>
        <v/>
      </c>
      <c r="S98" s="208" t="str">
        <f t="shared" si="15"/>
        <v/>
      </c>
      <c r="T98" s="210">
        <f t="shared" si="16"/>
        <v>0</v>
      </c>
      <c r="U98" s="210">
        <f t="shared" si="17"/>
        <v>0</v>
      </c>
      <c r="V98" s="210">
        <f t="shared" si="18"/>
        <v>0</v>
      </c>
      <c r="W98" s="210">
        <f t="shared" si="19"/>
        <v>0</v>
      </c>
      <c r="X98" s="210">
        <f t="shared" si="20"/>
        <v>0</v>
      </c>
      <c r="Y98" s="210">
        <f t="shared" si="21"/>
        <v>0</v>
      </c>
      <c r="Z98" s="205">
        <f t="shared" si="22"/>
        <v>0</v>
      </c>
    </row>
    <row r="99" spans="1:26" s="206" customFormat="1" ht="16.899999999999999" customHeight="1">
      <c r="A99" s="472" t="str">
        <f>IF('1042Bi Dati di base lav.'!A95="","",'1042Bi Dati di base lav.'!A95)</f>
        <v/>
      </c>
      <c r="B99" s="473" t="str">
        <f>IF('1042Bi Dati di base lav.'!B95="","",'1042Bi Dati di base lav.'!B95)</f>
        <v/>
      </c>
      <c r="C99" s="546" t="str">
        <f>IF('1042Bi Dati di base lav.'!C95="","",'1042Bi Dati di base lav.'!C95)</f>
        <v/>
      </c>
      <c r="D99" s="547"/>
      <c r="E99" s="175" t="str">
        <f>IF(A99="","",'1042Bi Dati di base lav.'!L95)</f>
        <v/>
      </c>
      <c r="F99" s="177"/>
      <c r="G99" s="148"/>
      <c r="H99" s="148"/>
      <c r="I99" s="76" t="str">
        <f t="shared" si="12"/>
        <v/>
      </c>
      <c r="J99" s="175" t="str">
        <f>IF(A99="","",'1042Bi Dati di base lav.'!L95)</f>
        <v/>
      </c>
      <c r="K99" s="176"/>
      <c r="L99" s="148"/>
      <c r="M99" s="148"/>
      <c r="N99" s="78" t="str">
        <f t="shared" si="13"/>
        <v/>
      </c>
      <c r="O99" s="208"/>
      <c r="P99" s="209" t="str">
        <f>IF($C99="","",'1042Ei Calcolo'!D99)</f>
        <v/>
      </c>
      <c r="Q99" s="209" t="str">
        <f>IF(OR($C99="",'1042Bi Dati di base lav.'!L95=""),"",'1042Bi Dati di base lav.'!L95)</f>
        <v/>
      </c>
      <c r="R99" s="208" t="str">
        <f t="shared" si="14"/>
        <v/>
      </c>
      <c r="S99" s="208" t="str">
        <f t="shared" si="15"/>
        <v/>
      </c>
      <c r="T99" s="210">
        <f t="shared" si="16"/>
        <v>0</v>
      </c>
      <c r="U99" s="210">
        <f t="shared" si="17"/>
        <v>0</v>
      </c>
      <c r="V99" s="210">
        <f t="shared" si="18"/>
        <v>0</v>
      </c>
      <c r="W99" s="210">
        <f t="shared" si="19"/>
        <v>0</v>
      </c>
      <c r="X99" s="210">
        <f t="shared" si="20"/>
        <v>0</v>
      </c>
      <c r="Y99" s="210">
        <f t="shared" si="21"/>
        <v>0</v>
      </c>
      <c r="Z99" s="205">
        <f t="shared" si="22"/>
        <v>0</v>
      </c>
    </row>
    <row r="100" spans="1:26" s="206" customFormat="1" ht="16.899999999999999" customHeight="1">
      <c r="A100" s="472" t="str">
        <f>IF('1042Bi Dati di base lav.'!A96="","",'1042Bi Dati di base lav.'!A96)</f>
        <v/>
      </c>
      <c r="B100" s="473" t="str">
        <f>IF('1042Bi Dati di base lav.'!B96="","",'1042Bi Dati di base lav.'!B96)</f>
        <v/>
      </c>
      <c r="C100" s="546" t="str">
        <f>IF('1042Bi Dati di base lav.'!C96="","",'1042Bi Dati di base lav.'!C96)</f>
        <v/>
      </c>
      <c r="D100" s="547"/>
      <c r="E100" s="175" t="str">
        <f>IF(A100="","",'1042Bi Dati di base lav.'!L96)</f>
        <v/>
      </c>
      <c r="F100" s="177"/>
      <c r="G100" s="148"/>
      <c r="H100" s="148"/>
      <c r="I100" s="76" t="str">
        <f t="shared" si="12"/>
        <v/>
      </c>
      <c r="J100" s="175" t="str">
        <f>IF(A100="","",'1042Bi Dati di base lav.'!L96)</f>
        <v/>
      </c>
      <c r="K100" s="176"/>
      <c r="L100" s="148"/>
      <c r="M100" s="148"/>
      <c r="N100" s="78" t="str">
        <f t="shared" si="13"/>
        <v/>
      </c>
      <c r="O100" s="208"/>
      <c r="P100" s="209" t="str">
        <f>IF($C100="","",'1042Ei Calcolo'!D100)</f>
        <v/>
      </c>
      <c r="Q100" s="209" t="str">
        <f>IF(OR($C100="",'1042Bi Dati di base lav.'!L96=""),"",'1042Bi Dati di base lav.'!L96)</f>
        <v/>
      </c>
      <c r="R100" s="208" t="str">
        <f t="shared" si="14"/>
        <v/>
      </c>
      <c r="S100" s="208" t="str">
        <f t="shared" si="15"/>
        <v/>
      </c>
      <c r="T100" s="210">
        <f t="shared" si="16"/>
        <v>0</v>
      </c>
      <c r="U100" s="210">
        <f t="shared" si="17"/>
        <v>0</v>
      </c>
      <c r="V100" s="210">
        <f t="shared" si="18"/>
        <v>0</v>
      </c>
      <c r="W100" s="210">
        <f t="shared" si="19"/>
        <v>0</v>
      </c>
      <c r="X100" s="210">
        <f t="shared" si="20"/>
        <v>0</v>
      </c>
      <c r="Y100" s="210">
        <f t="shared" si="21"/>
        <v>0</v>
      </c>
      <c r="Z100" s="205">
        <f t="shared" si="22"/>
        <v>0</v>
      </c>
    </row>
    <row r="101" spans="1:26" s="206" customFormat="1" ht="16.899999999999999" customHeight="1">
      <c r="A101" s="472" t="str">
        <f>IF('1042Bi Dati di base lav.'!A97="","",'1042Bi Dati di base lav.'!A97)</f>
        <v/>
      </c>
      <c r="B101" s="473" t="str">
        <f>IF('1042Bi Dati di base lav.'!B97="","",'1042Bi Dati di base lav.'!B97)</f>
        <v/>
      </c>
      <c r="C101" s="546" t="str">
        <f>IF('1042Bi Dati di base lav.'!C97="","",'1042Bi Dati di base lav.'!C97)</f>
        <v/>
      </c>
      <c r="D101" s="547"/>
      <c r="E101" s="175" t="str">
        <f>IF(A101="","",'1042Bi Dati di base lav.'!L97)</f>
        <v/>
      </c>
      <c r="F101" s="177"/>
      <c r="G101" s="148"/>
      <c r="H101" s="148"/>
      <c r="I101" s="76" t="str">
        <f t="shared" si="12"/>
        <v/>
      </c>
      <c r="J101" s="175" t="str">
        <f>IF(A101="","",'1042Bi Dati di base lav.'!L97)</f>
        <v/>
      </c>
      <c r="K101" s="176"/>
      <c r="L101" s="148"/>
      <c r="M101" s="148"/>
      <c r="N101" s="78" t="str">
        <f t="shared" si="13"/>
        <v/>
      </c>
      <c r="O101" s="208"/>
      <c r="P101" s="209" t="str">
        <f>IF($C101="","",'1042Ei Calcolo'!D101)</f>
        <v/>
      </c>
      <c r="Q101" s="209" t="str">
        <f>IF(OR($C101="",'1042Bi Dati di base lav.'!L97=""),"",'1042Bi Dati di base lav.'!L97)</f>
        <v/>
      </c>
      <c r="R101" s="208" t="str">
        <f t="shared" si="14"/>
        <v/>
      </c>
      <c r="S101" s="208" t="str">
        <f t="shared" si="15"/>
        <v/>
      </c>
      <c r="T101" s="210">
        <f t="shared" si="16"/>
        <v>0</v>
      </c>
      <c r="U101" s="210">
        <f t="shared" si="17"/>
        <v>0</v>
      </c>
      <c r="V101" s="210">
        <f t="shared" si="18"/>
        <v>0</v>
      </c>
      <c r="W101" s="210">
        <f t="shared" si="19"/>
        <v>0</v>
      </c>
      <c r="X101" s="210">
        <f t="shared" si="20"/>
        <v>0</v>
      </c>
      <c r="Y101" s="210">
        <f t="shared" si="21"/>
        <v>0</v>
      </c>
      <c r="Z101" s="205">
        <f t="shared" si="22"/>
        <v>0</v>
      </c>
    </row>
    <row r="102" spans="1:26" s="206" customFormat="1" ht="16.899999999999999" customHeight="1">
      <c r="A102" s="472" t="str">
        <f>IF('1042Bi Dati di base lav.'!A98="","",'1042Bi Dati di base lav.'!A98)</f>
        <v/>
      </c>
      <c r="B102" s="473" t="str">
        <f>IF('1042Bi Dati di base lav.'!B98="","",'1042Bi Dati di base lav.'!B98)</f>
        <v/>
      </c>
      <c r="C102" s="546" t="str">
        <f>IF('1042Bi Dati di base lav.'!C98="","",'1042Bi Dati di base lav.'!C98)</f>
        <v/>
      </c>
      <c r="D102" s="547"/>
      <c r="E102" s="175" t="str">
        <f>IF(A102="","",'1042Bi Dati di base lav.'!L98)</f>
        <v/>
      </c>
      <c r="F102" s="177"/>
      <c r="G102" s="148"/>
      <c r="H102" s="148"/>
      <c r="I102" s="76" t="str">
        <f t="shared" si="12"/>
        <v/>
      </c>
      <c r="J102" s="175" t="str">
        <f>IF(A102="","",'1042Bi Dati di base lav.'!L98)</f>
        <v/>
      </c>
      <c r="K102" s="176"/>
      <c r="L102" s="148"/>
      <c r="M102" s="148"/>
      <c r="N102" s="78" t="str">
        <f t="shared" si="13"/>
        <v/>
      </c>
      <c r="O102" s="208"/>
      <c r="P102" s="209" t="str">
        <f>IF($C102="","",'1042Ei Calcolo'!D102)</f>
        <v/>
      </c>
      <c r="Q102" s="209" t="str">
        <f>IF(OR($C102="",'1042Bi Dati di base lav.'!L98=""),"",'1042Bi Dati di base lav.'!L98)</f>
        <v/>
      </c>
      <c r="R102" s="208" t="str">
        <f t="shared" si="14"/>
        <v/>
      </c>
      <c r="S102" s="208" t="str">
        <f t="shared" si="15"/>
        <v/>
      </c>
      <c r="T102" s="210">
        <f t="shared" si="16"/>
        <v>0</v>
      </c>
      <c r="U102" s="210">
        <f t="shared" si="17"/>
        <v>0</v>
      </c>
      <c r="V102" s="210">
        <f t="shared" si="18"/>
        <v>0</v>
      </c>
      <c r="W102" s="210">
        <f t="shared" si="19"/>
        <v>0</v>
      </c>
      <c r="X102" s="210">
        <f t="shared" si="20"/>
        <v>0</v>
      </c>
      <c r="Y102" s="210">
        <f t="shared" si="21"/>
        <v>0</v>
      </c>
      <c r="Z102" s="205">
        <f t="shared" si="22"/>
        <v>0</v>
      </c>
    </row>
    <row r="103" spans="1:26" s="206" customFormat="1" ht="16.899999999999999" customHeight="1">
      <c r="A103" s="472" t="str">
        <f>IF('1042Bi Dati di base lav.'!A99="","",'1042Bi Dati di base lav.'!A99)</f>
        <v/>
      </c>
      <c r="B103" s="473" t="str">
        <f>IF('1042Bi Dati di base lav.'!B99="","",'1042Bi Dati di base lav.'!B99)</f>
        <v/>
      </c>
      <c r="C103" s="546" t="str">
        <f>IF('1042Bi Dati di base lav.'!C99="","",'1042Bi Dati di base lav.'!C99)</f>
        <v/>
      </c>
      <c r="D103" s="547"/>
      <c r="E103" s="175" t="str">
        <f>IF(A103="","",'1042Bi Dati di base lav.'!L99)</f>
        <v/>
      </c>
      <c r="F103" s="177"/>
      <c r="G103" s="148"/>
      <c r="H103" s="148"/>
      <c r="I103" s="76" t="str">
        <f t="shared" ref="I103:I166" si="23">R103</f>
        <v/>
      </c>
      <c r="J103" s="175" t="str">
        <f>IF(A103="","",'1042Bi Dati di base lav.'!L99)</f>
        <v/>
      </c>
      <c r="K103" s="176"/>
      <c r="L103" s="148"/>
      <c r="M103" s="148"/>
      <c r="N103" s="78" t="str">
        <f t="shared" ref="N103:N166" si="24">S103</f>
        <v/>
      </c>
      <c r="O103" s="208"/>
      <c r="P103" s="209" t="str">
        <f>IF($C103="","",'1042Ei Calcolo'!D103)</f>
        <v/>
      </c>
      <c r="Q103" s="209" t="str">
        <f>IF(OR($C103="",'1042Bi Dati di base lav.'!L99=""),"",'1042Bi Dati di base lav.'!L99)</f>
        <v/>
      </c>
      <c r="R103" s="208" t="str">
        <f t="shared" ref="R103:R166" si="25">IF(OR($C103="",F103="",G103="",H103=""),"",MAX(F103-G103-H103,0))</f>
        <v/>
      </c>
      <c r="S103" s="208" t="str">
        <f t="shared" ref="S103:S166" si="26">IF(OR(K103="",L103="",M103=""),"",MAX(K103-L103-M103,0))</f>
        <v/>
      </c>
      <c r="T103" s="210">
        <f t="shared" ref="T103:T166" si="27">IF(OR(I103=""),0,F103)</f>
        <v>0</v>
      </c>
      <c r="U103" s="210">
        <f t="shared" ref="U103:U166" si="28">IF(OR(I103=""),0,H103)</f>
        <v>0</v>
      </c>
      <c r="V103" s="210">
        <f t="shared" ref="V103:V166" si="29">IF(OR(I103&lt;=0,I103=""),0,R103)</f>
        <v>0</v>
      </c>
      <c r="W103" s="210">
        <f t="shared" ref="W103:W166" si="30">IF(OR(N103=""),0,K103)</f>
        <v>0</v>
      </c>
      <c r="X103" s="210">
        <f t="shared" ref="X103:X166" si="31">IF(OR(N103=""),0,M103)</f>
        <v>0</v>
      </c>
      <c r="Y103" s="210">
        <f t="shared" ref="Y103:Y166" si="32">IF(OR(N103&lt;=0,N103=""),0,S103)</f>
        <v>0</v>
      </c>
      <c r="Z103" s="205">
        <f t="shared" ref="Z103:Z166" si="33">MAX(P103:Y103)</f>
        <v>0</v>
      </c>
    </row>
    <row r="104" spans="1:26" s="206" customFormat="1" ht="16.899999999999999" customHeight="1">
      <c r="A104" s="472" t="str">
        <f>IF('1042Bi Dati di base lav.'!A100="","",'1042Bi Dati di base lav.'!A100)</f>
        <v/>
      </c>
      <c r="B104" s="473" t="str">
        <f>IF('1042Bi Dati di base lav.'!B100="","",'1042Bi Dati di base lav.'!B100)</f>
        <v/>
      </c>
      <c r="C104" s="546" t="str">
        <f>IF('1042Bi Dati di base lav.'!C100="","",'1042Bi Dati di base lav.'!C100)</f>
        <v/>
      </c>
      <c r="D104" s="547"/>
      <c r="E104" s="175" t="str">
        <f>IF(A104="","",'1042Bi Dati di base lav.'!L100)</f>
        <v/>
      </c>
      <c r="F104" s="177"/>
      <c r="G104" s="148"/>
      <c r="H104" s="148"/>
      <c r="I104" s="76" t="str">
        <f t="shared" si="23"/>
        <v/>
      </c>
      <c r="J104" s="175" t="str">
        <f>IF(A104="","",'1042Bi Dati di base lav.'!L100)</f>
        <v/>
      </c>
      <c r="K104" s="176"/>
      <c r="L104" s="148"/>
      <c r="M104" s="148"/>
      <c r="N104" s="78" t="str">
        <f t="shared" si="24"/>
        <v/>
      </c>
      <c r="O104" s="208"/>
      <c r="P104" s="209" t="str">
        <f>IF($C104="","",'1042Ei Calcolo'!D104)</f>
        <v/>
      </c>
      <c r="Q104" s="209" t="str">
        <f>IF(OR($C104="",'1042Bi Dati di base lav.'!L100=""),"",'1042Bi Dati di base lav.'!L100)</f>
        <v/>
      </c>
      <c r="R104" s="208" t="str">
        <f t="shared" si="25"/>
        <v/>
      </c>
      <c r="S104" s="208" t="str">
        <f t="shared" si="26"/>
        <v/>
      </c>
      <c r="T104" s="210">
        <f t="shared" si="27"/>
        <v>0</v>
      </c>
      <c r="U104" s="210">
        <f t="shared" si="28"/>
        <v>0</v>
      </c>
      <c r="V104" s="210">
        <f t="shared" si="29"/>
        <v>0</v>
      </c>
      <c r="W104" s="210">
        <f t="shared" si="30"/>
        <v>0</v>
      </c>
      <c r="X104" s="210">
        <f t="shared" si="31"/>
        <v>0</v>
      </c>
      <c r="Y104" s="210">
        <f t="shared" si="32"/>
        <v>0</v>
      </c>
      <c r="Z104" s="205">
        <f t="shared" si="33"/>
        <v>0</v>
      </c>
    </row>
    <row r="105" spans="1:26" s="206" customFormat="1" ht="16.899999999999999" customHeight="1">
      <c r="A105" s="472" t="str">
        <f>IF('1042Bi Dati di base lav.'!A101="","",'1042Bi Dati di base lav.'!A101)</f>
        <v/>
      </c>
      <c r="B105" s="473" t="str">
        <f>IF('1042Bi Dati di base lav.'!B101="","",'1042Bi Dati di base lav.'!B101)</f>
        <v/>
      </c>
      <c r="C105" s="546" t="str">
        <f>IF('1042Bi Dati di base lav.'!C101="","",'1042Bi Dati di base lav.'!C101)</f>
        <v/>
      </c>
      <c r="D105" s="547"/>
      <c r="E105" s="175" t="str">
        <f>IF(A105="","",'1042Bi Dati di base lav.'!L101)</f>
        <v/>
      </c>
      <c r="F105" s="177"/>
      <c r="G105" s="148"/>
      <c r="H105" s="148"/>
      <c r="I105" s="76" t="str">
        <f t="shared" si="23"/>
        <v/>
      </c>
      <c r="J105" s="175" t="str">
        <f>IF(A105="","",'1042Bi Dati di base lav.'!L101)</f>
        <v/>
      </c>
      <c r="K105" s="176"/>
      <c r="L105" s="148"/>
      <c r="M105" s="148"/>
      <c r="N105" s="78" t="str">
        <f t="shared" si="24"/>
        <v/>
      </c>
      <c r="O105" s="208"/>
      <c r="P105" s="209" t="str">
        <f>IF($C105="","",'1042Ei Calcolo'!D105)</f>
        <v/>
      </c>
      <c r="Q105" s="209" t="str">
        <f>IF(OR($C105="",'1042Bi Dati di base lav.'!L101=""),"",'1042Bi Dati di base lav.'!L101)</f>
        <v/>
      </c>
      <c r="R105" s="208" t="str">
        <f t="shared" si="25"/>
        <v/>
      </c>
      <c r="S105" s="208" t="str">
        <f t="shared" si="26"/>
        <v/>
      </c>
      <c r="T105" s="210">
        <f t="shared" si="27"/>
        <v>0</v>
      </c>
      <c r="U105" s="210">
        <f t="shared" si="28"/>
        <v>0</v>
      </c>
      <c r="V105" s="210">
        <f t="shared" si="29"/>
        <v>0</v>
      </c>
      <c r="W105" s="210">
        <f t="shared" si="30"/>
        <v>0</v>
      </c>
      <c r="X105" s="210">
        <f t="shared" si="31"/>
        <v>0</v>
      </c>
      <c r="Y105" s="210">
        <f t="shared" si="32"/>
        <v>0</v>
      </c>
      <c r="Z105" s="205">
        <f t="shared" si="33"/>
        <v>0</v>
      </c>
    </row>
    <row r="106" spans="1:26" s="206" customFormat="1" ht="16.899999999999999" customHeight="1">
      <c r="A106" s="472" t="str">
        <f>IF('1042Bi Dati di base lav.'!A102="","",'1042Bi Dati di base lav.'!A102)</f>
        <v/>
      </c>
      <c r="B106" s="473" t="str">
        <f>IF('1042Bi Dati di base lav.'!B102="","",'1042Bi Dati di base lav.'!B102)</f>
        <v/>
      </c>
      <c r="C106" s="546" t="str">
        <f>IF('1042Bi Dati di base lav.'!C102="","",'1042Bi Dati di base lav.'!C102)</f>
        <v/>
      </c>
      <c r="D106" s="547"/>
      <c r="E106" s="175" t="str">
        <f>IF(A106="","",'1042Bi Dati di base lav.'!L102)</f>
        <v/>
      </c>
      <c r="F106" s="177"/>
      <c r="G106" s="148"/>
      <c r="H106" s="148"/>
      <c r="I106" s="76" t="str">
        <f t="shared" si="23"/>
        <v/>
      </c>
      <c r="J106" s="175" t="str">
        <f>IF(A106="","",'1042Bi Dati di base lav.'!L102)</f>
        <v/>
      </c>
      <c r="K106" s="176"/>
      <c r="L106" s="148"/>
      <c r="M106" s="148"/>
      <c r="N106" s="78" t="str">
        <f t="shared" si="24"/>
        <v/>
      </c>
      <c r="O106" s="208"/>
      <c r="P106" s="209" t="str">
        <f>IF($C106="","",'1042Ei Calcolo'!D106)</f>
        <v/>
      </c>
      <c r="Q106" s="209" t="str">
        <f>IF(OR($C106="",'1042Bi Dati di base lav.'!L102=""),"",'1042Bi Dati di base lav.'!L102)</f>
        <v/>
      </c>
      <c r="R106" s="208" t="str">
        <f t="shared" si="25"/>
        <v/>
      </c>
      <c r="S106" s="208" t="str">
        <f t="shared" si="26"/>
        <v/>
      </c>
      <c r="T106" s="210">
        <f t="shared" si="27"/>
        <v>0</v>
      </c>
      <c r="U106" s="210">
        <f t="shared" si="28"/>
        <v>0</v>
      </c>
      <c r="V106" s="210">
        <f t="shared" si="29"/>
        <v>0</v>
      </c>
      <c r="W106" s="210">
        <f t="shared" si="30"/>
        <v>0</v>
      </c>
      <c r="X106" s="210">
        <f t="shared" si="31"/>
        <v>0</v>
      </c>
      <c r="Y106" s="210">
        <f t="shared" si="32"/>
        <v>0</v>
      </c>
      <c r="Z106" s="205">
        <f t="shared" si="33"/>
        <v>0</v>
      </c>
    </row>
    <row r="107" spans="1:26" s="206" customFormat="1" ht="16.899999999999999" customHeight="1">
      <c r="A107" s="472" t="str">
        <f>IF('1042Bi Dati di base lav.'!A103="","",'1042Bi Dati di base lav.'!A103)</f>
        <v/>
      </c>
      <c r="B107" s="473" t="str">
        <f>IF('1042Bi Dati di base lav.'!B103="","",'1042Bi Dati di base lav.'!B103)</f>
        <v/>
      </c>
      <c r="C107" s="546" t="str">
        <f>IF('1042Bi Dati di base lav.'!C103="","",'1042Bi Dati di base lav.'!C103)</f>
        <v/>
      </c>
      <c r="D107" s="547"/>
      <c r="E107" s="175" t="str">
        <f>IF(A107="","",'1042Bi Dati di base lav.'!L103)</f>
        <v/>
      </c>
      <c r="F107" s="177"/>
      <c r="G107" s="148"/>
      <c r="H107" s="148"/>
      <c r="I107" s="76" t="str">
        <f t="shared" si="23"/>
        <v/>
      </c>
      <c r="J107" s="175" t="str">
        <f>IF(A107="","",'1042Bi Dati di base lav.'!L103)</f>
        <v/>
      </c>
      <c r="K107" s="176"/>
      <c r="L107" s="148"/>
      <c r="M107" s="148"/>
      <c r="N107" s="78" t="str">
        <f t="shared" si="24"/>
        <v/>
      </c>
      <c r="O107" s="208"/>
      <c r="P107" s="209" t="str">
        <f>IF($C107="","",'1042Ei Calcolo'!D107)</f>
        <v/>
      </c>
      <c r="Q107" s="209" t="str">
        <f>IF(OR($C107="",'1042Bi Dati di base lav.'!L103=""),"",'1042Bi Dati di base lav.'!L103)</f>
        <v/>
      </c>
      <c r="R107" s="208" t="str">
        <f t="shared" si="25"/>
        <v/>
      </c>
      <c r="S107" s="208" t="str">
        <f t="shared" si="26"/>
        <v/>
      </c>
      <c r="T107" s="210">
        <f t="shared" si="27"/>
        <v>0</v>
      </c>
      <c r="U107" s="210">
        <f t="shared" si="28"/>
        <v>0</v>
      </c>
      <c r="V107" s="210">
        <f t="shared" si="29"/>
        <v>0</v>
      </c>
      <c r="W107" s="210">
        <f t="shared" si="30"/>
        <v>0</v>
      </c>
      <c r="X107" s="210">
        <f t="shared" si="31"/>
        <v>0</v>
      </c>
      <c r="Y107" s="210">
        <f t="shared" si="32"/>
        <v>0</v>
      </c>
      <c r="Z107" s="205">
        <f t="shared" si="33"/>
        <v>0</v>
      </c>
    </row>
    <row r="108" spans="1:26" s="206" customFormat="1" ht="16.899999999999999" customHeight="1">
      <c r="A108" s="472" t="str">
        <f>IF('1042Bi Dati di base lav.'!A104="","",'1042Bi Dati di base lav.'!A104)</f>
        <v/>
      </c>
      <c r="B108" s="473" t="str">
        <f>IF('1042Bi Dati di base lav.'!B104="","",'1042Bi Dati di base lav.'!B104)</f>
        <v/>
      </c>
      <c r="C108" s="546" t="str">
        <f>IF('1042Bi Dati di base lav.'!C104="","",'1042Bi Dati di base lav.'!C104)</f>
        <v/>
      </c>
      <c r="D108" s="547"/>
      <c r="E108" s="175" t="str">
        <f>IF(A108="","",'1042Bi Dati di base lav.'!L104)</f>
        <v/>
      </c>
      <c r="F108" s="177"/>
      <c r="G108" s="148"/>
      <c r="H108" s="148"/>
      <c r="I108" s="76" t="str">
        <f t="shared" si="23"/>
        <v/>
      </c>
      <c r="J108" s="175" t="str">
        <f>IF(A108="","",'1042Bi Dati di base lav.'!L104)</f>
        <v/>
      </c>
      <c r="K108" s="176"/>
      <c r="L108" s="148"/>
      <c r="M108" s="148"/>
      <c r="N108" s="78" t="str">
        <f t="shared" si="24"/>
        <v/>
      </c>
      <c r="O108" s="208"/>
      <c r="P108" s="209" t="str">
        <f>IF($C108="","",'1042Ei Calcolo'!D108)</f>
        <v/>
      </c>
      <c r="Q108" s="209" t="str">
        <f>IF(OR($C108="",'1042Bi Dati di base lav.'!L104=""),"",'1042Bi Dati di base lav.'!L104)</f>
        <v/>
      </c>
      <c r="R108" s="208" t="str">
        <f t="shared" si="25"/>
        <v/>
      </c>
      <c r="S108" s="208" t="str">
        <f t="shared" si="26"/>
        <v/>
      </c>
      <c r="T108" s="210">
        <f t="shared" si="27"/>
        <v>0</v>
      </c>
      <c r="U108" s="210">
        <f t="shared" si="28"/>
        <v>0</v>
      </c>
      <c r="V108" s="210">
        <f t="shared" si="29"/>
        <v>0</v>
      </c>
      <c r="W108" s="210">
        <f t="shared" si="30"/>
        <v>0</v>
      </c>
      <c r="X108" s="210">
        <f t="shared" si="31"/>
        <v>0</v>
      </c>
      <c r="Y108" s="210">
        <f t="shared" si="32"/>
        <v>0</v>
      </c>
      <c r="Z108" s="205">
        <f t="shared" si="33"/>
        <v>0</v>
      </c>
    </row>
    <row r="109" spans="1:26" s="206" customFormat="1" ht="16.899999999999999" customHeight="1">
      <c r="A109" s="472" t="str">
        <f>IF('1042Bi Dati di base lav.'!A105="","",'1042Bi Dati di base lav.'!A105)</f>
        <v/>
      </c>
      <c r="B109" s="473" t="str">
        <f>IF('1042Bi Dati di base lav.'!B105="","",'1042Bi Dati di base lav.'!B105)</f>
        <v/>
      </c>
      <c r="C109" s="546" t="str">
        <f>IF('1042Bi Dati di base lav.'!C105="","",'1042Bi Dati di base lav.'!C105)</f>
        <v/>
      </c>
      <c r="D109" s="547"/>
      <c r="E109" s="175" t="str">
        <f>IF(A109="","",'1042Bi Dati di base lav.'!L105)</f>
        <v/>
      </c>
      <c r="F109" s="177"/>
      <c r="G109" s="148"/>
      <c r="H109" s="148"/>
      <c r="I109" s="76" t="str">
        <f t="shared" si="23"/>
        <v/>
      </c>
      <c r="J109" s="175" t="str">
        <f>IF(A109="","",'1042Bi Dati di base lav.'!L105)</f>
        <v/>
      </c>
      <c r="K109" s="176"/>
      <c r="L109" s="148"/>
      <c r="M109" s="148"/>
      <c r="N109" s="78" t="str">
        <f t="shared" si="24"/>
        <v/>
      </c>
      <c r="O109" s="208"/>
      <c r="P109" s="209" t="str">
        <f>IF($C109="","",'1042Ei Calcolo'!D109)</f>
        <v/>
      </c>
      <c r="Q109" s="209" t="str">
        <f>IF(OR($C109="",'1042Bi Dati di base lav.'!L105=""),"",'1042Bi Dati di base lav.'!L105)</f>
        <v/>
      </c>
      <c r="R109" s="208" t="str">
        <f t="shared" si="25"/>
        <v/>
      </c>
      <c r="S109" s="208" t="str">
        <f t="shared" si="26"/>
        <v/>
      </c>
      <c r="T109" s="210">
        <f t="shared" si="27"/>
        <v>0</v>
      </c>
      <c r="U109" s="210">
        <f t="shared" si="28"/>
        <v>0</v>
      </c>
      <c r="V109" s="210">
        <f t="shared" si="29"/>
        <v>0</v>
      </c>
      <c r="W109" s="210">
        <f t="shared" si="30"/>
        <v>0</v>
      </c>
      <c r="X109" s="210">
        <f t="shared" si="31"/>
        <v>0</v>
      </c>
      <c r="Y109" s="210">
        <f t="shared" si="32"/>
        <v>0</v>
      </c>
      <c r="Z109" s="205">
        <f t="shared" si="33"/>
        <v>0</v>
      </c>
    </row>
    <row r="110" spans="1:26" s="206" customFormat="1" ht="16.899999999999999" customHeight="1">
      <c r="A110" s="472" t="str">
        <f>IF('1042Bi Dati di base lav.'!A106="","",'1042Bi Dati di base lav.'!A106)</f>
        <v/>
      </c>
      <c r="B110" s="473" t="str">
        <f>IF('1042Bi Dati di base lav.'!B106="","",'1042Bi Dati di base lav.'!B106)</f>
        <v/>
      </c>
      <c r="C110" s="546" t="str">
        <f>IF('1042Bi Dati di base lav.'!C106="","",'1042Bi Dati di base lav.'!C106)</f>
        <v/>
      </c>
      <c r="D110" s="547"/>
      <c r="E110" s="175" t="str">
        <f>IF(A110="","",'1042Bi Dati di base lav.'!L106)</f>
        <v/>
      </c>
      <c r="F110" s="177"/>
      <c r="G110" s="148"/>
      <c r="H110" s="148"/>
      <c r="I110" s="76" t="str">
        <f t="shared" si="23"/>
        <v/>
      </c>
      <c r="J110" s="175" t="str">
        <f>IF(A110="","",'1042Bi Dati di base lav.'!L106)</f>
        <v/>
      </c>
      <c r="K110" s="176"/>
      <c r="L110" s="148"/>
      <c r="M110" s="148"/>
      <c r="N110" s="78" t="str">
        <f t="shared" si="24"/>
        <v/>
      </c>
      <c r="O110" s="208"/>
      <c r="P110" s="209" t="str">
        <f>IF($C110="","",'1042Ei Calcolo'!D110)</f>
        <v/>
      </c>
      <c r="Q110" s="209" t="str">
        <f>IF(OR($C110="",'1042Bi Dati di base lav.'!L106=""),"",'1042Bi Dati di base lav.'!L106)</f>
        <v/>
      </c>
      <c r="R110" s="208" t="str">
        <f t="shared" si="25"/>
        <v/>
      </c>
      <c r="S110" s="208" t="str">
        <f t="shared" si="26"/>
        <v/>
      </c>
      <c r="T110" s="210">
        <f t="shared" si="27"/>
        <v>0</v>
      </c>
      <c r="U110" s="210">
        <f t="shared" si="28"/>
        <v>0</v>
      </c>
      <c r="V110" s="210">
        <f t="shared" si="29"/>
        <v>0</v>
      </c>
      <c r="W110" s="210">
        <f t="shared" si="30"/>
        <v>0</v>
      </c>
      <c r="X110" s="210">
        <f t="shared" si="31"/>
        <v>0</v>
      </c>
      <c r="Y110" s="210">
        <f t="shared" si="32"/>
        <v>0</v>
      </c>
      <c r="Z110" s="205">
        <f t="shared" si="33"/>
        <v>0</v>
      </c>
    </row>
    <row r="111" spans="1:26" s="206" customFormat="1" ht="16.899999999999999" customHeight="1">
      <c r="A111" s="472" t="str">
        <f>IF('1042Bi Dati di base lav.'!A107="","",'1042Bi Dati di base lav.'!A107)</f>
        <v/>
      </c>
      <c r="B111" s="473" t="str">
        <f>IF('1042Bi Dati di base lav.'!B107="","",'1042Bi Dati di base lav.'!B107)</f>
        <v/>
      </c>
      <c r="C111" s="546" t="str">
        <f>IF('1042Bi Dati di base lav.'!C107="","",'1042Bi Dati di base lav.'!C107)</f>
        <v/>
      </c>
      <c r="D111" s="547"/>
      <c r="E111" s="175" t="str">
        <f>IF(A111="","",'1042Bi Dati di base lav.'!L107)</f>
        <v/>
      </c>
      <c r="F111" s="177"/>
      <c r="G111" s="148"/>
      <c r="H111" s="148"/>
      <c r="I111" s="76" t="str">
        <f t="shared" si="23"/>
        <v/>
      </c>
      <c r="J111" s="175" t="str">
        <f>IF(A111="","",'1042Bi Dati di base lav.'!L107)</f>
        <v/>
      </c>
      <c r="K111" s="176"/>
      <c r="L111" s="148"/>
      <c r="M111" s="148"/>
      <c r="N111" s="78" t="str">
        <f t="shared" si="24"/>
        <v/>
      </c>
      <c r="O111" s="208"/>
      <c r="P111" s="209" t="str">
        <f>IF($C111="","",'1042Ei Calcolo'!D111)</f>
        <v/>
      </c>
      <c r="Q111" s="209" t="str">
        <f>IF(OR($C111="",'1042Bi Dati di base lav.'!L107=""),"",'1042Bi Dati di base lav.'!L107)</f>
        <v/>
      </c>
      <c r="R111" s="208" t="str">
        <f t="shared" si="25"/>
        <v/>
      </c>
      <c r="S111" s="208" t="str">
        <f t="shared" si="26"/>
        <v/>
      </c>
      <c r="T111" s="210">
        <f t="shared" si="27"/>
        <v>0</v>
      </c>
      <c r="U111" s="210">
        <f t="shared" si="28"/>
        <v>0</v>
      </c>
      <c r="V111" s="210">
        <f t="shared" si="29"/>
        <v>0</v>
      </c>
      <c r="W111" s="210">
        <f t="shared" si="30"/>
        <v>0</v>
      </c>
      <c r="X111" s="210">
        <f t="shared" si="31"/>
        <v>0</v>
      </c>
      <c r="Y111" s="210">
        <f t="shared" si="32"/>
        <v>0</v>
      </c>
      <c r="Z111" s="205">
        <f t="shared" si="33"/>
        <v>0</v>
      </c>
    </row>
    <row r="112" spans="1:26" s="206" customFormat="1" ht="16.899999999999999" customHeight="1">
      <c r="A112" s="472" t="str">
        <f>IF('1042Bi Dati di base lav.'!A108="","",'1042Bi Dati di base lav.'!A108)</f>
        <v/>
      </c>
      <c r="B112" s="473" t="str">
        <f>IF('1042Bi Dati di base lav.'!B108="","",'1042Bi Dati di base lav.'!B108)</f>
        <v/>
      </c>
      <c r="C112" s="546" t="str">
        <f>IF('1042Bi Dati di base lav.'!C108="","",'1042Bi Dati di base lav.'!C108)</f>
        <v/>
      </c>
      <c r="D112" s="547"/>
      <c r="E112" s="175" t="str">
        <f>IF(A112="","",'1042Bi Dati di base lav.'!L108)</f>
        <v/>
      </c>
      <c r="F112" s="177"/>
      <c r="G112" s="148"/>
      <c r="H112" s="148"/>
      <c r="I112" s="76" t="str">
        <f t="shared" si="23"/>
        <v/>
      </c>
      <c r="J112" s="175" t="str">
        <f>IF(A112="","",'1042Bi Dati di base lav.'!L108)</f>
        <v/>
      </c>
      <c r="K112" s="176"/>
      <c r="L112" s="148"/>
      <c r="M112" s="148"/>
      <c r="N112" s="78" t="str">
        <f t="shared" si="24"/>
        <v/>
      </c>
      <c r="O112" s="208"/>
      <c r="P112" s="209" t="str">
        <f>IF($C112="","",'1042Ei Calcolo'!D112)</f>
        <v/>
      </c>
      <c r="Q112" s="209" t="str">
        <f>IF(OR($C112="",'1042Bi Dati di base lav.'!L108=""),"",'1042Bi Dati di base lav.'!L108)</f>
        <v/>
      </c>
      <c r="R112" s="208" t="str">
        <f t="shared" si="25"/>
        <v/>
      </c>
      <c r="S112" s="208" t="str">
        <f t="shared" si="26"/>
        <v/>
      </c>
      <c r="T112" s="210">
        <f t="shared" si="27"/>
        <v>0</v>
      </c>
      <c r="U112" s="210">
        <f t="shared" si="28"/>
        <v>0</v>
      </c>
      <c r="V112" s="210">
        <f t="shared" si="29"/>
        <v>0</v>
      </c>
      <c r="W112" s="210">
        <f t="shared" si="30"/>
        <v>0</v>
      </c>
      <c r="X112" s="210">
        <f t="shared" si="31"/>
        <v>0</v>
      </c>
      <c r="Y112" s="210">
        <f t="shared" si="32"/>
        <v>0</v>
      </c>
      <c r="Z112" s="205">
        <f t="shared" si="33"/>
        <v>0</v>
      </c>
    </row>
    <row r="113" spans="1:26" s="206" customFormat="1" ht="16.899999999999999" customHeight="1">
      <c r="A113" s="472" t="str">
        <f>IF('1042Bi Dati di base lav.'!A109="","",'1042Bi Dati di base lav.'!A109)</f>
        <v/>
      </c>
      <c r="B113" s="473" t="str">
        <f>IF('1042Bi Dati di base lav.'!B109="","",'1042Bi Dati di base lav.'!B109)</f>
        <v/>
      </c>
      <c r="C113" s="546" t="str">
        <f>IF('1042Bi Dati di base lav.'!C109="","",'1042Bi Dati di base lav.'!C109)</f>
        <v/>
      </c>
      <c r="D113" s="547"/>
      <c r="E113" s="175" t="str">
        <f>IF(A113="","",'1042Bi Dati di base lav.'!L109)</f>
        <v/>
      </c>
      <c r="F113" s="177"/>
      <c r="G113" s="148"/>
      <c r="H113" s="148"/>
      <c r="I113" s="76" t="str">
        <f t="shared" si="23"/>
        <v/>
      </c>
      <c r="J113" s="175" t="str">
        <f>IF(A113="","",'1042Bi Dati di base lav.'!L109)</f>
        <v/>
      </c>
      <c r="K113" s="176"/>
      <c r="L113" s="148"/>
      <c r="M113" s="148"/>
      <c r="N113" s="78" t="str">
        <f t="shared" si="24"/>
        <v/>
      </c>
      <c r="O113" s="208"/>
      <c r="P113" s="209" t="str">
        <f>IF($C113="","",'1042Ei Calcolo'!D113)</f>
        <v/>
      </c>
      <c r="Q113" s="209" t="str">
        <f>IF(OR($C113="",'1042Bi Dati di base lav.'!L109=""),"",'1042Bi Dati di base lav.'!L109)</f>
        <v/>
      </c>
      <c r="R113" s="208" t="str">
        <f t="shared" si="25"/>
        <v/>
      </c>
      <c r="S113" s="208" t="str">
        <f t="shared" si="26"/>
        <v/>
      </c>
      <c r="T113" s="210">
        <f t="shared" si="27"/>
        <v>0</v>
      </c>
      <c r="U113" s="210">
        <f t="shared" si="28"/>
        <v>0</v>
      </c>
      <c r="V113" s="210">
        <f t="shared" si="29"/>
        <v>0</v>
      </c>
      <c r="W113" s="210">
        <f t="shared" si="30"/>
        <v>0</v>
      </c>
      <c r="X113" s="210">
        <f t="shared" si="31"/>
        <v>0</v>
      </c>
      <c r="Y113" s="210">
        <f t="shared" si="32"/>
        <v>0</v>
      </c>
      <c r="Z113" s="205">
        <f t="shared" si="33"/>
        <v>0</v>
      </c>
    </row>
    <row r="114" spans="1:26" s="206" customFormat="1" ht="16.899999999999999" customHeight="1">
      <c r="A114" s="472" t="str">
        <f>IF('1042Bi Dati di base lav.'!A110="","",'1042Bi Dati di base lav.'!A110)</f>
        <v/>
      </c>
      <c r="B114" s="473" t="str">
        <f>IF('1042Bi Dati di base lav.'!B110="","",'1042Bi Dati di base lav.'!B110)</f>
        <v/>
      </c>
      <c r="C114" s="546" t="str">
        <f>IF('1042Bi Dati di base lav.'!C110="","",'1042Bi Dati di base lav.'!C110)</f>
        <v/>
      </c>
      <c r="D114" s="547"/>
      <c r="E114" s="175" t="str">
        <f>IF(A114="","",'1042Bi Dati di base lav.'!L110)</f>
        <v/>
      </c>
      <c r="F114" s="177"/>
      <c r="G114" s="148"/>
      <c r="H114" s="148"/>
      <c r="I114" s="76" t="str">
        <f t="shared" si="23"/>
        <v/>
      </c>
      <c r="J114" s="175" t="str">
        <f>IF(A114="","",'1042Bi Dati di base lav.'!L110)</f>
        <v/>
      </c>
      <c r="K114" s="176"/>
      <c r="L114" s="148"/>
      <c r="M114" s="148"/>
      <c r="N114" s="78" t="str">
        <f t="shared" si="24"/>
        <v/>
      </c>
      <c r="O114" s="208"/>
      <c r="P114" s="209" t="str">
        <f>IF($C114="","",'1042Ei Calcolo'!D114)</f>
        <v/>
      </c>
      <c r="Q114" s="209" t="str">
        <f>IF(OR($C114="",'1042Bi Dati di base lav.'!L110=""),"",'1042Bi Dati di base lav.'!L110)</f>
        <v/>
      </c>
      <c r="R114" s="208" t="str">
        <f t="shared" si="25"/>
        <v/>
      </c>
      <c r="S114" s="208" t="str">
        <f t="shared" si="26"/>
        <v/>
      </c>
      <c r="T114" s="210">
        <f t="shared" si="27"/>
        <v>0</v>
      </c>
      <c r="U114" s="210">
        <f t="shared" si="28"/>
        <v>0</v>
      </c>
      <c r="V114" s="210">
        <f t="shared" si="29"/>
        <v>0</v>
      </c>
      <c r="W114" s="210">
        <f t="shared" si="30"/>
        <v>0</v>
      </c>
      <c r="X114" s="210">
        <f t="shared" si="31"/>
        <v>0</v>
      </c>
      <c r="Y114" s="210">
        <f t="shared" si="32"/>
        <v>0</v>
      </c>
      <c r="Z114" s="205">
        <f t="shared" si="33"/>
        <v>0</v>
      </c>
    </row>
    <row r="115" spans="1:26" s="206" customFormat="1" ht="16.899999999999999" customHeight="1">
      <c r="A115" s="472" t="str">
        <f>IF('1042Bi Dati di base lav.'!A111="","",'1042Bi Dati di base lav.'!A111)</f>
        <v/>
      </c>
      <c r="B115" s="473" t="str">
        <f>IF('1042Bi Dati di base lav.'!B111="","",'1042Bi Dati di base lav.'!B111)</f>
        <v/>
      </c>
      <c r="C115" s="546" t="str">
        <f>IF('1042Bi Dati di base lav.'!C111="","",'1042Bi Dati di base lav.'!C111)</f>
        <v/>
      </c>
      <c r="D115" s="547"/>
      <c r="E115" s="175" t="str">
        <f>IF(A115="","",'1042Bi Dati di base lav.'!L111)</f>
        <v/>
      </c>
      <c r="F115" s="177"/>
      <c r="G115" s="148"/>
      <c r="H115" s="148"/>
      <c r="I115" s="76" t="str">
        <f t="shared" si="23"/>
        <v/>
      </c>
      <c r="J115" s="175" t="str">
        <f>IF(A115="","",'1042Bi Dati di base lav.'!L111)</f>
        <v/>
      </c>
      <c r="K115" s="176"/>
      <c r="L115" s="148"/>
      <c r="M115" s="148"/>
      <c r="N115" s="78" t="str">
        <f t="shared" si="24"/>
        <v/>
      </c>
      <c r="O115" s="208"/>
      <c r="P115" s="209" t="str">
        <f>IF($C115="","",'1042Ei Calcolo'!D115)</f>
        <v/>
      </c>
      <c r="Q115" s="209" t="str">
        <f>IF(OR($C115="",'1042Bi Dati di base lav.'!L111=""),"",'1042Bi Dati di base lav.'!L111)</f>
        <v/>
      </c>
      <c r="R115" s="208" t="str">
        <f t="shared" si="25"/>
        <v/>
      </c>
      <c r="S115" s="208" t="str">
        <f t="shared" si="26"/>
        <v/>
      </c>
      <c r="T115" s="210">
        <f t="shared" si="27"/>
        <v>0</v>
      </c>
      <c r="U115" s="210">
        <f t="shared" si="28"/>
        <v>0</v>
      </c>
      <c r="V115" s="210">
        <f t="shared" si="29"/>
        <v>0</v>
      </c>
      <c r="W115" s="210">
        <f t="shared" si="30"/>
        <v>0</v>
      </c>
      <c r="X115" s="210">
        <f t="shared" si="31"/>
        <v>0</v>
      </c>
      <c r="Y115" s="210">
        <f t="shared" si="32"/>
        <v>0</v>
      </c>
      <c r="Z115" s="205">
        <f t="shared" si="33"/>
        <v>0</v>
      </c>
    </row>
    <row r="116" spans="1:26" s="206" customFormat="1" ht="16.899999999999999" customHeight="1">
      <c r="A116" s="472" t="str">
        <f>IF('1042Bi Dati di base lav.'!A112="","",'1042Bi Dati di base lav.'!A112)</f>
        <v/>
      </c>
      <c r="B116" s="473" t="str">
        <f>IF('1042Bi Dati di base lav.'!B112="","",'1042Bi Dati di base lav.'!B112)</f>
        <v/>
      </c>
      <c r="C116" s="546" t="str">
        <f>IF('1042Bi Dati di base lav.'!C112="","",'1042Bi Dati di base lav.'!C112)</f>
        <v/>
      </c>
      <c r="D116" s="547"/>
      <c r="E116" s="175" t="str">
        <f>IF(A116="","",'1042Bi Dati di base lav.'!L112)</f>
        <v/>
      </c>
      <c r="F116" s="177"/>
      <c r="G116" s="148"/>
      <c r="H116" s="148"/>
      <c r="I116" s="76" t="str">
        <f t="shared" si="23"/>
        <v/>
      </c>
      <c r="J116" s="175" t="str">
        <f>IF(A116="","",'1042Bi Dati di base lav.'!L112)</f>
        <v/>
      </c>
      <c r="K116" s="176"/>
      <c r="L116" s="148"/>
      <c r="M116" s="148"/>
      <c r="N116" s="78" t="str">
        <f t="shared" si="24"/>
        <v/>
      </c>
      <c r="O116" s="208"/>
      <c r="P116" s="209" t="str">
        <f>IF($C116="","",'1042Ei Calcolo'!D116)</f>
        <v/>
      </c>
      <c r="Q116" s="209" t="str">
        <f>IF(OR($C116="",'1042Bi Dati di base lav.'!L112=""),"",'1042Bi Dati di base lav.'!L112)</f>
        <v/>
      </c>
      <c r="R116" s="208" t="str">
        <f t="shared" si="25"/>
        <v/>
      </c>
      <c r="S116" s="208" t="str">
        <f t="shared" si="26"/>
        <v/>
      </c>
      <c r="T116" s="210">
        <f t="shared" si="27"/>
        <v>0</v>
      </c>
      <c r="U116" s="210">
        <f t="shared" si="28"/>
        <v>0</v>
      </c>
      <c r="V116" s="210">
        <f t="shared" si="29"/>
        <v>0</v>
      </c>
      <c r="W116" s="210">
        <f t="shared" si="30"/>
        <v>0</v>
      </c>
      <c r="X116" s="210">
        <f t="shared" si="31"/>
        <v>0</v>
      </c>
      <c r="Y116" s="210">
        <f t="shared" si="32"/>
        <v>0</v>
      </c>
      <c r="Z116" s="205">
        <f t="shared" si="33"/>
        <v>0</v>
      </c>
    </row>
    <row r="117" spans="1:26" s="206" customFormat="1" ht="16.899999999999999" customHeight="1">
      <c r="A117" s="472" t="str">
        <f>IF('1042Bi Dati di base lav.'!A113="","",'1042Bi Dati di base lav.'!A113)</f>
        <v/>
      </c>
      <c r="B117" s="473" t="str">
        <f>IF('1042Bi Dati di base lav.'!B113="","",'1042Bi Dati di base lav.'!B113)</f>
        <v/>
      </c>
      <c r="C117" s="546" t="str">
        <f>IF('1042Bi Dati di base lav.'!C113="","",'1042Bi Dati di base lav.'!C113)</f>
        <v/>
      </c>
      <c r="D117" s="547"/>
      <c r="E117" s="175" t="str">
        <f>IF(A117="","",'1042Bi Dati di base lav.'!L113)</f>
        <v/>
      </c>
      <c r="F117" s="177"/>
      <c r="G117" s="148"/>
      <c r="H117" s="148"/>
      <c r="I117" s="76" t="str">
        <f t="shared" si="23"/>
        <v/>
      </c>
      <c r="J117" s="175" t="str">
        <f>IF(A117="","",'1042Bi Dati di base lav.'!L113)</f>
        <v/>
      </c>
      <c r="K117" s="176"/>
      <c r="L117" s="148"/>
      <c r="M117" s="148"/>
      <c r="N117" s="78" t="str">
        <f t="shared" si="24"/>
        <v/>
      </c>
      <c r="O117" s="208"/>
      <c r="P117" s="209" t="str">
        <f>IF($C117="","",'1042Ei Calcolo'!D117)</f>
        <v/>
      </c>
      <c r="Q117" s="209" t="str">
        <f>IF(OR($C117="",'1042Bi Dati di base lav.'!L113=""),"",'1042Bi Dati di base lav.'!L113)</f>
        <v/>
      </c>
      <c r="R117" s="208" t="str">
        <f t="shared" si="25"/>
        <v/>
      </c>
      <c r="S117" s="208" t="str">
        <f t="shared" si="26"/>
        <v/>
      </c>
      <c r="T117" s="210">
        <f t="shared" si="27"/>
        <v>0</v>
      </c>
      <c r="U117" s="210">
        <f t="shared" si="28"/>
        <v>0</v>
      </c>
      <c r="V117" s="210">
        <f t="shared" si="29"/>
        <v>0</v>
      </c>
      <c r="W117" s="210">
        <f t="shared" si="30"/>
        <v>0</v>
      </c>
      <c r="X117" s="210">
        <f t="shared" si="31"/>
        <v>0</v>
      </c>
      <c r="Y117" s="210">
        <f t="shared" si="32"/>
        <v>0</v>
      </c>
      <c r="Z117" s="205">
        <f t="shared" si="33"/>
        <v>0</v>
      </c>
    </row>
    <row r="118" spans="1:26" s="206" customFormat="1" ht="16.899999999999999" customHeight="1">
      <c r="A118" s="472" t="str">
        <f>IF('1042Bi Dati di base lav.'!A114="","",'1042Bi Dati di base lav.'!A114)</f>
        <v/>
      </c>
      <c r="B118" s="473" t="str">
        <f>IF('1042Bi Dati di base lav.'!B114="","",'1042Bi Dati di base lav.'!B114)</f>
        <v/>
      </c>
      <c r="C118" s="546" t="str">
        <f>IF('1042Bi Dati di base lav.'!C114="","",'1042Bi Dati di base lav.'!C114)</f>
        <v/>
      </c>
      <c r="D118" s="547"/>
      <c r="E118" s="175" t="str">
        <f>IF(A118="","",'1042Bi Dati di base lav.'!L114)</f>
        <v/>
      </c>
      <c r="F118" s="177"/>
      <c r="G118" s="148"/>
      <c r="H118" s="148"/>
      <c r="I118" s="76" t="str">
        <f t="shared" si="23"/>
        <v/>
      </c>
      <c r="J118" s="175" t="str">
        <f>IF(A118="","",'1042Bi Dati di base lav.'!L114)</f>
        <v/>
      </c>
      <c r="K118" s="176"/>
      <c r="L118" s="148"/>
      <c r="M118" s="148"/>
      <c r="N118" s="78" t="str">
        <f t="shared" si="24"/>
        <v/>
      </c>
      <c r="O118" s="208"/>
      <c r="P118" s="209" t="str">
        <f>IF($C118="","",'1042Ei Calcolo'!D118)</f>
        <v/>
      </c>
      <c r="Q118" s="209" t="str">
        <f>IF(OR($C118="",'1042Bi Dati di base lav.'!L114=""),"",'1042Bi Dati di base lav.'!L114)</f>
        <v/>
      </c>
      <c r="R118" s="208" t="str">
        <f t="shared" si="25"/>
        <v/>
      </c>
      <c r="S118" s="208" t="str">
        <f t="shared" si="26"/>
        <v/>
      </c>
      <c r="T118" s="210">
        <f t="shared" si="27"/>
        <v>0</v>
      </c>
      <c r="U118" s="210">
        <f t="shared" si="28"/>
        <v>0</v>
      </c>
      <c r="V118" s="210">
        <f t="shared" si="29"/>
        <v>0</v>
      </c>
      <c r="W118" s="210">
        <f t="shared" si="30"/>
        <v>0</v>
      </c>
      <c r="X118" s="210">
        <f t="shared" si="31"/>
        <v>0</v>
      </c>
      <c r="Y118" s="210">
        <f t="shared" si="32"/>
        <v>0</v>
      </c>
      <c r="Z118" s="205">
        <f t="shared" si="33"/>
        <v>0</v>
      </c>
    </row>
    <row r="119" spans="1:26" s="206" customFormat="1" ht="16.899999999999999" customHeight="1">
      <c r="A119" s="472" t="str">
        <f>IF('1042Bi Dati di base lav.'!A115="","",'1042Bi Dati di base lav.'!A115)</f>
        <v/>
      </c>
      <c r="B119" s="473" t="str">
        <f>IF('1042Bi Dati di base lav.'!B115="","",'1042Bi Dati di base lav.'!B115)</f>
        <v/>
      </c>
      <c r="C119" s="546" t="str">
        <f>IF('1042Bi Dati di base lav.'!C115="","",'1042Bi Dati di base lav.'!C115)</f>
        <v/>
      </c>
      <c r="D119" s="547"/>
      <c r="E119" s="175" t="str">
        <f>IF(A119="","",'1042Bi Dati di base lav.'!L115)</f>
        <v/>
      </c>
      <c r="F119" s="177"/>
      <c r="G119" s="148"/>
      <c r="H119" s="148"/>
      <c r="I119" s="76" t="str">
        <f t="shared" si="23"/>
        <v/>
      </c>
      <c r="J119" s="175" t="str">
        <f>IF(A119="","",'1042Bi Dati di base lav.'!L115)</f>
        <v/>
      </c>
      <c r="K119" s="176"/>
      <c r="L119" s="148"/>
      <c r="M119" s="148"/>
      <c r="N119" s="78" t="str">
        <f t="shared" si="24"/>
        <v/>
      </c>
      <c r="O119" s="208"/>
      <c r="P119" s="209" t="str">
        <f>IF($C119="","",'1042Ei Calcolo'!D119)</f>
        <v/>
      </c>
      <c r="Q119" s="209" t="str">
        <f>IF(OR($C119="",'1042Bi Dati di base lav.'!L115=""),"",'1042Bi Dati di base lav.'!L115)</f>
        <v/>
      </c>
      <c r="R119" s="208" t="str">
        <f t="shared" si="25"/>
        <v/>
      </c>
      <c r="S119" s="208" t="str">
        <f t="shared" si="26"/>
        <v/>
      </c>
      <c r="T119" s="210">
        <f t="shared" si="27"/>
        <v>0</v>
      </c>
      <c r="U119" s="210">
        <f t="shared" si="28"/>
        <v>0</v>
      </c>
      <c r="V119" s="210">
        <f t="shared" si="29"/>
        <v>0</v>
      </c>
      <c r="W119" s="210">
        <f t="shared" si="30"/>
        <v>0</v>
      </c>
      <c r="X119" s="210">
        <f t="shared" si="31"/>
        <v>0</v>
      </c>
      <c r="Y119" s="210">
        <f t="shared" si="32"/>
        <v>0</v>
      </c>
      <c r="Z119" s="205">
        <f t="shared" si="33"/>
        <v>0</v>
      </c>
    </row>
    <row r="120" spans="1:26" s="206" customFormat="1" ht="16.899999999999999" customHeight="1">
      <c r="A120" s="472" t="str">
        <f>IF('1042Bi Dati di base lav.'!A116="","",'1042Bi Dati di base lav.'!A116)</f>
        <v/>
      </c>
      <c r="B120" s="473" t="str">
        <f>IF('1042Bi Dati di base lav.'!B116="","",'1042Bi Dati di base lav.'!B116)</f>
        <v/>
      </c>
      <c r="C120" s="546" t="str">
        <f>IF('1042Bi Dati di base lav.'!C116="","",'1042Bi Dati di base lav.'!C116)</f>
        <v/>
      </c>
      <c r="D120" s="547"/>
      <c r="E120" s="175" t="str">
        <f>IF(A120="","",'1042Bi Dati di base lav.'!L116)</f>
        <v/>
      </c>
      <c r="F120" s="177"/>
      <c r="G120" s="148"/>
      <c r="H120" s="148"/>
      <c r="I120" s="76" t="str">
        <f t="shared" si="23"/>
        <v/>
      </c>
      <c r="J120" s="175" t="str">
        <f>IF(A120="","",'1042Bi Dati di base lav.'!L116)</f>
        <v/>
      </c>
      <c r="K120" s="176"/>
      <c r="L120" s="148"/>
      <c r="M120" s="148"/>
      <c r="N120" s="78" t="str">
        <f t="shared" si="24"/>
        <v/>
      </c>
      <c r="O120" s="208"/>
      <c r="P120" s="209" t="str">
        <f>IF($C120="","",'1042Ei Calcolo'!D120)</f>
        <v/>
      </c>
      <c r="Q120" s="209" t="str">
        <f>IF(OR($C120="",'1042Bi Dati di base lav.'!L116=""),"",'1042Bi Dati di base lav.'!L116)</f>
        <v/>
      </c>
      <c r="R120" s="208" t="str">
        <f t="shared" si="25"/>
        <v/>
      </c>
      <c r="S120" s="208" t="str">
        <f t="shared" si="26"/>
        <v/>
      </c>
      <c r="T120" s="210">
        <f t="shared" si="27"/>
        <v>0</v>
      </c>
      <c r="U120" s="210">
        <f t="shared" si="28"/>
        <v>0</v>
      </c>
      <c r="V120" s="210">
        <f t="shared" si="29"/>
        <v>0</v>
      </c>
      <c r="W120" s="210">
        <f t="shared" si="30"/>
        <v>0</v>
      </c>
      <c r="X120" s="210">
        <f t="shared" si="31"/>
        <v>0</v>
      </c>
      <c r="Y120" s="210">
        <f t="shared" si="32"/>
        <v>0</v>
      </c>
      <c r="Z120" s="205">
        <f t="shared" si="33"/>
        <v>0</v>
      </c>
    </row>
    <row r="121" spans="1:26" s="206" customFormat="1" ht="16.899999999999999" customHeight="1">
      <c r="A121" s="472" t="str">
        <f>IF('1042Bi Dati di base lav.'!A117="","",'1042Bi Dati di base lav.'!A117)</f>
        <v/>
      </c>
      <c r="B121" s="473" t="str">
        <f>IF('1042Bi Dati di base lav.'!B117="","",'1042Bi Dati di base lav.'!B117)</f>
        <v/>
      </c>
      <c r="C121" s="546" t="str">
        <f>IF('1042Bi Dati di base lav.'!C117="","",'1042Bi Dati di base lav.'!C117)</f>
        <v/>
      </c>
      <c r="D121" s="547"/>
      <c r="E121" s="175" t="str">
        <f>IF(A121="","",'1042Bi Dati di base lav.'!L117)</f>
        <v/>
      </c>
      <c r="F121" s="177"/>
      <c r="G121" s="148"/>
      <c r="H121" s="148"/>
      <c r="I121" s="76" t="str">
        <f t="shared" si="23"/>
        <v/>
      </c>
      <c r="J121" s="175" t="str">
        <f>IF(A121="","",'1042Bi Dati di base lav.'!L117)</f>
        <v/>
      </c>
      <c r="K121" s="176"/>
      <c r="L121" s="148"/>
      <c r="M121" s="148"/>
      <c r="N121" s="78" t="str">
        <f t="shared" si="24"/>
        <v/>
      </c>
      <c r="O121" s="208"/>
      <c r="P121" s="209" t="str">
        <f>IF($C121="","",'1042Ei Calcolo'!D121)</f>
        <v/>
      </c>
      <c r="Q121" s="209" t="str">
        <f>IF(OR($C121="",'1042Bi Dati di base lav.'!L117=""),"",'1042Bi Dati di base lav.'!L117)</f>
        <v/>
      </c>
      <c r="R121" s="208" t="str">
        <f t="shared" si="25"/>
        <v/>
      </c>
      <c r="S121" s="208" t="str">
        <f t="shared" si="26"/>
        <v/>
      </c>
      <c r="T121" s="210">
        <f t="shared" si="27"/>
        <v>0</v>
      </c>
      <c r="U121" s="210">
        <f t="shared" si="28"/>
        <v>0</v>
      </c>
      <c r="V121" s="210">
        <f t="shared" si="29"/>
        <v>0</v>
      </c>
      <c r="W121" s="210">
        <f t="shared" si="30"/>
        <v>0</v>
      </c>
      <c r="X121" s="210">
        <f t="shared" si="31"/>
        <v>0</v>
      </c>
      <c r="Y121" s="210">
        <f t="shared" si="32"/>
        <v>0</v>
      </c>
      <c r="Z121" s="205">
        <f t="shared" si="33"/>
        <v>0</v>
      </c>
    </row>
    <row r="122" spans="1:26" s="206" customFormat="1" ht="16.899999999999999" customHeight="1">
      <c r="A122" s="472" t="str">
        <f>IF('1042Bi Dati di base lav.'!A118="","",'1042Bi Dati di base lav.'!A118)</f>
        <v/>
      </c>
      <c r="B122" s="473" t="str">
        <f>IF('1042Bi Dati di base lav.'!B118="","",'1042Bi Dati di base lav.'!B118)</f>
        <v/>
      </c>
      <c r="C122" s="546" t="str">
        <f>IF('1042Bi Dati di base lav.'!C118="","",'1042Bi Dati di base lav.'!C118)</f>
        <v/>
      </c>
      <c r="D122" s="547"/>
      <c r="E122" s="175" t="str">
        <f>IF(A122="","",'1042Bi Dati di base lav.'!L118)</f>
        <v/>
      </c>
      <c r="F122" s="177"/>
      <c r="G122" s="148"/>
      <c r="H122" s="148"/>
      <c r="I122" s="76" t="str">
        <f t="shared" si="23"/>
        <v/>
      </c>
      <c r="J122" s="175" t="str">
        <f>IF(A122="","",'1042Bi Dati di base lav.'!L118)</f>
        <v/>
      </c>
      <c r="K122" s="176"/>
      <c r="L122" s="148"/>
      <c r="M122" s="148"/>
      <c r="N122" s="78" t="str">
        <f t="shared" si="24"/>
        <v/>
      </c>
      <c r="O122" s="208"/>
      <c r="P122" s="209" t="str">
        <f>IF($C122="","",'1042Ei Calcolo'!D122)</f>
        <v/>
      </c>
      <c r="Q122" s="209" t="str">
        <f>IF(OR($C122="",'1042Bi Dati di base lav.'!L118=""),"",'1042Bi Dati di base lav.'!L118)</f>
        <v/>
      </c>
      <c r="R122" s="208" t="str">
        <f t="shared" si="25"/>
        <v/>
      </c>
      <c r="S122" s="208" t="str">
        <f t="shared" si="26"/>
        <v/>
      </c>
      <c r="T122" s="210">
        <f t="shared" si="27"/>
        <v>0</v>
      </c>
      <c r="U122" s="210">
        <f t="shared" si="28"/>
        <v>0</v>
      </c>
      <c r="V122" s="210">
        <f t="shared" si="29"/>
        <v>0</v>
      </c>
      <c r="W122" s="210">
        <f t="shared" si="30"/>
        <v>0</v>
      </c>
      <c r="X122" s="210">
        <f t="shared" si="31"/>
        <v>0</v>
      </c>
      <c r="Y122" s="210">
        <f t="shared" si="32"/>
        <v>0</v>
      </c>
      <c r="Z122" s="205">
        <f t="shared" si="33"/>
        <v>0</v>
      </c>
    </row>
    <row r="123" spans="1:26" s="206" customFormat="1" ht="16.899999999999999" customHeight="1">
      <c r="A123" s="472" t="str">
        <f>IF('1042Bi Dati di base lav.'!A119="","",'1042Bi Dati di base lav.'!A119)</f>
        <v/>
      </c>
      <c r="B123" s="473" t="str">
        <f>IF('1042Bi Dati di base lav.'!B119="","",'1042Bi Dati di base lav.'!B119)</f>
        <v/>
      </c>
      <c r="C123" s="546" t="str">
        <f>IF('1042Bi Dati di base lav.'!C119="","",'1042Bi Dati di base lav.'!C119)</f>
        <v/>
      </c>
      <c r="D123" s="547"/>
      <c r="E123" s="175" t="str">
        <f>IF(A123="","",'1042Bi Dati di base lav.'!L119)</f>
        <v/>
      </c>
      <c r="F123" s="177"/>
      <c r="G123" s="148"/>
      <c r="H123" s="148"/>
      <c r="I123" s="76" t="str">
        <f t="shared" si="23"/>
        <v/>
      </c>
      <c r="J123" s="175" t="str">
        <f>IF(A123="","",'1042Bi Dati di base lav.'!L119)</f>
        <v/>
      </c>
      <c r="K123" s="176"/>
      <c r="L123" s="148"/>
      <c r="M123" s="148"/>
      <c r="N123" s="78" t="str">
        <f t="shared" si="24"/>
        <v/>
      </c>
      <c r="O123" s="208"/>
      <c r="P123" s="209" t="str">
        <f>IF($C123="","",'1042Ei Calcolo'!D123)</f>
        <v/>
      </c>
      <c r="Q123" s="209" t="str">
        <f>IF(OR($C123="",'1042Bi Dati di base lav.'!L119=""),"",'1042Bi Dati di base lav.'!L119)</f>
        <v/>
      </c>
      <c r="R123" s="208" t="str">
        <f t="shared" si="25"/>
        <v/>
      </c>
      <c r="S123" s="208" t="str">
        <f t="shared" si="26"/>
        <v/>
      </c>
      <c r="T123" s="210">
        <f t="shared" si="27"/>
        <v>0</v>
      </c>
      <c r="U123" s="210">
        <f t="shared" si="28"/>
        <v>0</v>
      </c>
      <c r="V123" s="210">
        <f t="shared" si="29"/>
        <v>0</v>
      </c>
      <c r="W123" s="210">
        <f t="shared" si="30"/>
        <v>0</v>
      </c>
      <c r="X123" s="210">
        <f t="shared" si="31"/>
        <v>0</v>
      </c>
      <c r="Y123" s="210">
        <f t="shared" si="32"/>
        <v>0</v>
      </c>
      <c r="Z123" s="205">
        <f t="shared" si="33"/>
        <v>0</v>
      </c>
    </row>
    <row r="124" spans="1:26" s="206" customFormat="1" ht="16.899999999999999" customHeight="1">
      <c r="A124" s="472" t="str">
        <f>IF('1042Bi Dati di base lav.'!A120="","",'1042Bi Dati di base lav.'!A120)</f>
        <v/>
      </c>
      <c r="B124" s="473" t="str">
        <f>IF('1042Bi Dati di base lav.'!B120="","",'1042Bi Dati di base lav.'!B120)</f>
        <v/>
      </c>
      <c r="C124" s="546" t="str">
        <f>IF('1042Bi Dati di base lav.'!C120="","",'1042Bi Dati di base lav.'!C120)</f>
        <v/>
      </c>
      <c r="D124" s="547"/>
      <c r="E124" s="175" t="str">
        <f>IF(A124="","",'1042Bi Dati di base lav.'!L120)</f>
        <v/>
      </c>
      <c r="F124" s="177"/>
      <c r="G124" s="148"/>
      <c r="H124" s="148"/>
      <c r="I124" s="76" t="str">
        <f t="shared" si="23"/>
        <v/>
      </c>
      <c r="J124" s="175" t="str">
        <f>IF(A124="","",'1042Bi Dati di base lav.'!L120)</f>
        <v/>
      </c>
      <c r="K124" s="176"/>
      <c r="L124" s="148"/>
      <c r="M124" s="148"/>
      <c r="N124" s="78" t="str">
        <f t="shared" si="24"/>
        <v/>
      </c>
      <c r="O124" s="208"/>
      <c r="P124" s="209" t="str">
        <f>IF($C124="","",'1042Ei Calcolo'!D124)</f>
        <v/>
      </c>
      <c r="Q124" s="209" t="str">
        <f>IF(OR($C124="",'1042Bi Dati di base lav.'!L120=""),"",'1042Bi Dati di base lav.'!L120)</f>
        <v/>
      </c>
      <c r="R124" s="208" t="str">
        <f t="shared" si="25"/>
        <v/>
      </c>
      <c r="S124" s="208" t="str">
        <f t="shared" si="26"/>
        <v/>
      </c>
      <c r="T124" s="210">
        <f t="shared" si="27"/>
        <v>0</v>
      </c>
      <c r="U124" s="210">
        <f t="shared" si="28"/>
        <v>0</v>
      </c>
      <c r="V124" s="210">
        <f t="shared" si="29"/>
        <v>0</v>
      </c>
      <c r="W124" s="210">
        <f t="shared" si="30"/>
        <v>0</v>
      </c>
      <c r="X124" s="210">
        <f t="shared" si="31"/>
        <v>0</v>
      </c>
      <c r="Y124" s="210">
        <f t="shared" si="32"/>
        <v>0</v>
      </c>
      <c r="Z124" s="205">
        <f t="shared" si="33"/>
        <v>0</v>
      </c>
    </row>
    <row r="125" spans="1:26" s="206" customFormat="1" ht="16.899999999999999" customHeight="1">
      <c r="A125" s="472" t="str">
        <f>IF('1042Bi Dati di base lav.'!A121="","",'1042Bi Dati di base lav.'!A121)</f>
        <v/>
      </c>
      <c r="B125" s="473" t="str">
        <f>IF('1042Bi Dati di base lav.'!B121="","",'1042Bi Dati di base lav.'!B121)</f>
        <v/>
      </c>
      <c r="C125" s="546" t="str">
        <f>IF('1042Bi Dati di base lav.'!C121="","",'1042Bi Dati di base lav.'!C121)</f>
        <v/>
      </c>
      <c r="D125" s="547"/>
      <c r="E125" s="175" t="str">
        <f>IF(A125="","",'1042Bi Dati di base lav.'!L121)</f>
        <v/>
      </c>
      <c r="F125" s="177"/>
      <c r="G125" s="148"/>
      <c r="H125" s="148"/>
      <c r="I125" s="76" t="str">
        <f t="shared" si="23"/>
        <v/>
      </c>
      <c r="J125" s="175" t="str">
        <f>IF(A125="","",'1042Bi Dati di base lav.'!L121)</f>
        <v/>
      </c>
      <c r="K125" s="176"/>
      <c r="L125" s="148"/>
      <c r="M125" s="148"/>
      <c r="N125" s="78" t="str">
        <f t="shared" si="24"/>
        <v/>
      </c>
      <c r="O125" s="208"/>
      <c r="P125" s="209" t="str">
        <f>IF($C125="","",'1042Ei Calcolo'!D125)</f>
        <v/>
      </c>
      <c r="Q125" s="209" t="str">
        <f>IF(OR($C125="",'1042Bi Dati di base lav.'!L121=""),"",'1042Bi Dati di base lav.'!L121)</f>
        <v/>
      </c>
      <c r="R125" s="208" t="str">
        <f t="shared" si="25"/>
        <v/>
      </c>
      <c r="S125" s="208" t="str">
        <f t="shared" si="26"/>
        <v/>
      </c>
      <c r="T125" s="210">
        <f t="shared" si="27"/>
        <v>0</v>
      </c>
      <c r="U125" s="210">
        <f t="shared" si="28"/>
        <v>0</v>
      </c>
      <c r="V125" s="210">
        <f t="shared" si="29"/>
        <v>0</v>
      </c>
      <c r="W125" s="210">
        <f t="shared" si="30"/>
        <v>0</v>
      </c>
      <c r="X125" s="210">
        <f t="shared" si="31"/>
        <v>0</v>
      </c>
      <c r="Y125" s="210">
        <f t="shared" si="32"/>
        <v>0</v>
      </c>
      <c r="Z125" s="205">
        <f t="shared" si="33"/>
        <v>0</v>
      </c>
    </row>
    <row r="126" spans="1:26" s="206" customFormat="1" ht="16.899999999999999" customHeight="1">
      <c r="A126" s="472" t="str">
        <f>IF('1042Bi Dati di base lav.'!A122="","",'1042Bi Dati di base lav.'!A122)</f>
        <v/>
      </c>
      <c r="B126" s="473" t="str">
        <f>IF('1042Bi Dati di base lav.'!B122="","",'1042Bi Dati di base lav.'!B122)</f>
        <v/>
      </c>
      <c r="C126" s="546" t="str">
        <f>IF('1042Bi Dati di base lav.'!C122="","",'1042Bi Dati di base lav.'!C122)</f>
        <v/>
      </c>
      <c r="D126" s="547"/>
      <c r="E126" s="175" t="str">
        <f>IF(A126="","",'1042Bi Dati di base lav.'!L122)</f>
        <v/>
      </c>
      <c r="F126" s="177"/>
      <c r="G126" s="148"/>
      <c r="H126" s="148"/>
      <c r="I126" s="76" t="str">
        <f t="shared" si="23"/>
        <v/>
      </c>
      <c r="J126" s="175" t="str">
        <f>IF(A126="","",'1042Bi Dati di base lav.'!L122)</f>
        <v/>
      </c>
      <c r="K126" s="176"/>
      <c r="L126" s="148"/>
      <c r="M126" s="148"/>
      <c r="N126" s="78" t="str">
        <f t="shared" si="24"/>
        <v/>
      </c>
      <c r="O126" s="208"/>
      <c r="P126" s="209" t="str">
        <f>IF($C126="","",'1042Ei Calcolo'!D126)</f>
        <v/>
      </c>
      <c r="Q126" s="209" t="str">
        <f>IF(OR($C126="",'1042Bi Dati di base lav.'!L122=""),"",'1042Bi Dati di base lav.'!L122)</f>
        <v/>
      </c>
      <c r="R126" s="208" t="str">
        <f t="shared" si="25"/>
        <v/>
      </c>
      <c r="S126" s="208" t="str">
        <f t="shared" si="26"/>
        <v/>
      </c>
      <c r="T126" s="210">
        <f t="shared" si="27"/>
        <v>0</v>
      </c>
      <c r="U126" s="210">
        <f t="shared" si="28"/>
        <v>0</v>
      </c>
      <c r="V126" s="210">
        <f t="shared" si="29"/>
        <v>0</v>
      </c>
      <c r="W126" s="210">
        <f t="shared" si="30"/>
        <v>0</v>
      </c>
      <c r="X126" s="210">
        <f t="shared" si="31"/>
        <v>0</v>
      </c>
      <c r="Y126" s="210">
        <f t="shared" si="32"/>
        <v>0</v>
      </c>
      <c r="Z126" s="205">
        <f t="shared" si="33"/>
        <v>0</v>
      </c>
    </row>
    <row r="127" spans="1:26" s="206" customFormat="1" ht="16.899999999999999" customHeight="1">
      <c r="A127" s="472" t="str">
        <f>IF('1042Bi Dati di base lav.'!A123="","",'1042Bi Dati di base lav.'!A123)</f>
        <v/>
      </c>
      <c r="B127" s="473" t="str">
        <f>IF('1042Bi Dati di base lav.'!B123="","",'1042Bi Dati di base lav.'!B123)</f>
        <v/>
      </c>
      <c r="C127" s="546" t="str">
        <f>IF('1042Bi Dati di base lav.'!C123="","",'1042Bi Dati di base lav.'!C123)</f>
        <v/>
      </c>
      <c r="D127" s="547"/>
      <c r="E127" s="175" t="str">
        <f>IF(A127="","",'1042Bi Dati di base lav.'!L123)</f>
        <v/>
      </c>
      <c r="F127" s="177"/>
      <c r="G127" s="148"/>
      <c r="H127" s="148"/>
      <c r="I127" s="76" t="str">
        <f t="shared" si="23"/>
        <v/>
      </c>
      <c r="J127" s="175" t="str">
        <f>IF(A127="","",'1042Bi Dati di base lav.'!L123)</f>
        <v/>
      </c>
      <c r="K127" s="176"/>
      <c r="L127" s="148"/>
      <c r="M127" s="148"/>
      <c r="N127" s="78" t="str">
        <f t="shared" si="24"/>
        <v/>
      </c>
      <c r="O127" s="208"/>
      <c r="P127" s="209" t="str">
        <f>IF($C127="","",'1042Ei Calcolo'!D127)</f>
        <v/>
      </c>
      <c r="Q127" s="209" t="str">
        <f>IF(OR($C127="",'1042Bi Dati di base lav.'!L123=""),"",'1042Bi Dati di base lav.'!L123)</f>
        <v/>
      </c>
      <c r="R127" s="208" t="str">
        <f t="shared" si="25"/>
        <v/>
      </c>
      <c r="S127" s="208" t="str">
        <f t="shared" si="26"/>
        <v/>
      </c>
      <c r="T127" s="210">
        <f t="shared" si="27"/>
        <v>0</v>
      </c>
      <c r="U127" s="210">
        <f t="shared" si="28"/>
        <v>0</v>
      </c>
      <c r="V127" s="210">
        <f t="shared" si="29"/>
        <v>0</v>
      </c>
      <c r="W127" s="210">
        <f t="shared" si="30"/>
        <v>0</v>
      </c>
      <c r="X127" s="210">
        <f t="shared" si="31"/>
        <v>0</v>
      </c>
      <c r="Y127" s="210">
        <f t="shared" si="32"/>
        <v>0</v>
      </c>
      <c r="Z127" s="205">
        <f t="shared" si="33"/>
        <v>0</v>
      </c>
    </row>
    <row r="128" spans="1:26" s="206" customFormat="1" ht="16.899999999999999" customHeight="1">
      <c r="A128" s="472" t="str">
        <f>IF('1042Bi Dati di base lav.'!A124="","",'1042Bi Dati di base lav.'!A124)</f>
        <v/>
      </c>
      <c r="B128" s="473" t="str">
        <f>IF('1042Bi Dati di base lav.'!B124="","",'1042Bi Dati di base lav.'!B124)</f>
        <v/>
      </c>
      <c r="C128" s="546" t="str">
        <f>IF('1042Bi Dati di base lav.'!C124="","",'1042Bi Dati di base lav.'!C124)</f>
        <v/>
      </c>
      <c r="D128" s="547"/>
      <c r="E128" s="175" t="str">
        <f>IF(A128="","",'1042Bi Dati di base lav.'!L124)</f>
        <v/>
      </c>
      <c r="F128" s="177"/>
      <c r="G128" s="148"/>
      <c r="H128" s="148"/>
      <c r="I128" s="76" t="str">
        <f t="shared" si="23"/>
        <v/>
      </c>
      <c r="J128" s="175" t="str">
        <f>IF(A128="","",'1042Bi Dati di base lav.'!L124)</f>
        <v/>
      </c>
      <c r="K128" s="176"/>
      <c r="L128" s="148"/>
      <c r="M128" s="148"/>
      <c r="N128" s="78" t="str">
        <f t="shared" si="24"/>
        <v/>
      </c>
      <c r="O128" s="208"/>
      <c r="P128" s="209" t="str">
        <f>IF($C128="","",'1042Ei Calcolo'!D128)</f>
        <v/>
      </c>
      <c r="Q128" s="209" t="str">
        <f>IF(OR($C128="",'1042Bi Dati di base lav.'!L124=""),"",'1042Bi Dati di base lav.'!L124)</f>
        <v/>
      </c>
      <c r="R128" s="208" t="str">
        <f t="shared" si="25"/>
        <v/>
      </c>
      <c r="S128" s="208" t="str">
        <f t="shared" si="26"/>
        <v/>
      </c>
      <c r="T128" s="210">
        <f t="shared" si="27"/>
        <v>0</v>
      </c>
      <c r="U128" s="210">
        <f t="shared" si="28"/>
        <v>0</v>
      </c>
      <c r="V128" s="210">
        <f t="shared" si="29"/>
        <v>0</v>
      </c>
      <c r="W128" s="210">
        <f t="shared" si="30"/>
        <v>0</v>
      </c>
      <c r="X128" s="210">
        <f t="shared" si="31"/>
        <v>0</v>
      </c>
      <c r="Y128" s="210">
        <f t="shared" si="32"/>
        <v>0</v>
      </c>
      <c r="Z128" s="205">
        <f t="shared" si="33"/>
        <v>0</v>
      </c>
    </row>
    <row r="129" spans="1:26" s="206" customFormat="1" ht="16.899999999999999" customHeight="1">
      <c r="A129" s="472" t="str">
        <f>IF('1042Bi Dati di base lav.'!A125="","",'1042Bi Dati di base lav.'!A125)</f>
        <v/>
      </c>
      <c r="B129" s="473" t="str">
        <f>IF('1042Bi Dati di base lav.'!B125="","",'1042Bi Dati di base lav.'!B125)</f>
        <v/>
      </c>
      <c r="C129" s="546" t="str">
        <f>IF('1042Bi Dati di base lav.'!C125="","",'1042Bi Dati di base lav.'!C125)</f>
        <v/>
      </c>
      <c r="D129" s="547"/>
      <c r="E129" s="175" t="str">
        <f>IF(A129="","",'1042Bi Dati di base lav.'!L125)</f>
        <v/>
      </c>
      <c r="F129" s="177"/>
      <c r="G129" s="148"/>
      <c r="H129" s="148"/>
      <c r="I129" s="76" t="str">
        <f t="shared" si="23"/>
        <v/>
      </c>
      <c r="J129" s="175" t="str">
        <f>IF(A129="","",'1042Bi Dati di base lav.'!L125)</f>
        <v/>
      </c>
      <c r="K129" s="176"/>
      <c r="L129" s="148"/>
      <c r="M129" s="148"/>
      <c r="N129" s="78" t="str">
        <f t="shared" si="24"/>
        <v/>
      </c>
      <c r="O129" s="208"/>
      <c r="P129" s="209" t="str">
        <f>IF($C129="","",'1042Ei Calcolo'!D129)</f>
        <v/>
      </c>
      <c r="Q129" s="209" t="str">
        <f>IF(OR($C129="",'1042Bi Dati di base lav.'!L125=""),"",'1042Bi Dati di base lav.'!L125)</f>
        <v/>
      </c>
      <c r="R129" s="208" t="str">
        <f t="shared" si="25"/>
        <v/>
      </c>
      <c r="S129" s="208" t="str">
        <f t="shared" si="26"/>
        <v/>
      </c>
      <c r="T129" s="210">
        <f t="shared" si="27"/>
        <v>0</v>
      </c>
      <c r="U129" s="210">
        <f t="shared" si="28"/>
        <v>0</v>
      </c>
      <c r="V129" s="210">
        <f t="shared" si="29"/>
        <v>0</v>
      </c>
      <c r="W129" s="210">
        <f t="shared" si="30"/>
        <v>0</v>
      </c>
      <c r="X129" s="210">
        <f t="shared" si="31"/>
        <v>0</v>
      </c>
      <c r="Y129" s="210">
        <f t="shared" si="32"/>
        <v>0</v>
      </c>
      <c r="Z129" s="205">
        <f t="shared" si="33"/>
        <v>0</v>
      </c>
    </row>
    <row r="130" spans="1:26" s="206" customFormat="1" ht="16.899999999999999" customHeight="1">
      <c r="A130" s="472" t="str">
        <f>IF('1042Bi Dati di base lav.'!A126="","",'1042Bi Dati di base lav.'!A126)</f>
        <v/>
      </c>
      <c r="B130" s="473" t="str">
        <f>IF('1042Bi Dati di base lav.'!B126="","",'1042Bi Dati di base lav.'!B126)</f>
        <v/>
      </c>
      <c r="C130" s="546" t="str">
        <f>IF('1042Bi Dati di base lav.'!C126="","",'1042Bi Dati di base lav.'!C126)</f>
        <v/>
      </c>
      <c r="D130" s="547"/>
      <c r="E130" s="175" t="str">
        <f>IF(A130="","",'1042Bi Dati di base lav.'!L126)</f>
        <v/>
      </c>
      <c r="F130" s="177"/>
      <c r="G130" s="148"/>
      <c r="H130" s="148"/>
      <c r="I130" s="76" t="str">
        <f t="shared" si="23"/>
        <v/>
      </c>
      <c r="J130" s="175" t="str">
        <f>IF(A130="","",'1042Bi Dati di base lav.'!L126)</f>
        <v/>
      </c>
      <c r="K130" s="176"/>
      <c r="L130" s="148"/>
      <c r="M130" s="148"/>
      <c r="N130" s="78" t="str">
        <f t="shared" si="24"/>
        <v/>
      </c>
      <c r="O130" s="208"/>
      <c r="P130" s="209" t="str">
        <f>IF($C130="","",'1042Ei Calcolo'!D130)</f>
        <v/>
      </c>
      <c r="Q130" s="209" t="str">
        <f>IF(OR($C130="",'1042Bi Dati di base lav.'!L126=""),"",'1042Bi Dati di base lav.'!L126)</f>
        <v/>
      </c>
      <c r="R130" s="208" t="str">
        <f t="shared" si="25"/>
        <v/>
      </c>
      <c r="S130" s="208" t="str">
        <f t="shared" si="26"/>
        <v/>
      </c>
      <c r="T130" s="210">
        <f t="shared" si="27"/>
        <v>0</v>
      </c>
      <c r="U130" s="210">
        <f t="shared" si="28"/>
        <v>0</v>
      </c>
      <c r="V130" s="210">
        <f t="shared" si="29"/>
        <v>0</v>
      </c>
      <c r="W130" s="210">
        <f t="shared" si="30"/>
        <v>0</v>
      </c>
      <c r="X130" s="210">
        <f t="shared" si="31"/>
        <v>0</v>
      </c>
      <c r="Y130" s="210">
        <f t="shared" si="32"/>
        <v>0</v>
      </c>
      <c r="Z130" s="205">
        <f t="shared" si="33"/>
        <v>0</v>
      </c>
    </row>
    <row r="131" spans="1:26" s="206" customFormat="1" ht="16.899999999999999" customHeight="1">
      <c r="A131" s="472" t="str">
        <f>IF('1042Bi Dati di base lav.'!A127="","",'1042Bi Dati di base lav.'!A127)</f>
        <v/>
      </c>
      <c r="B131" s="473" t="str">
        <f>IF('1042Bi Dati di base lav.'!B127="","",'1042Bi Dati di base lav.'!B127)</f>
        <v/>
      </c>
      <c r="C131" s="546" t="str">
        <f>IF('1042Bi Dati di base lav.'!C127="","",'1042Bi Dati di base lav.'!C127)</f>
        <v/>
      </c>
      <c r="D131" s="547"/>
      <c r="E131" s="175" t="str">
        <f>IF(A131="","",'1042Bi Dati di base lav.'!L127)</f>
        <v/>
      </c>
      <c r="F131" s="177"/>
      <c r="G131" s="148"/>
      <c r="H131" s="148"/>
      <c r="I131" s="76" t="str">
        <f t="shared" si="23"/>
        <v/>
      </c>
      <c r="J131" s="175" t="str">
        <f>IF(A131="","",'1042Bi Dati di base lav.'!L127)</f>
        <v/>
      </c>
      <c r="K131" s="176"/>
      <c r="L131" s="148"/>
      <c r="M131" s="148"/>
      <c r="N131" s="78" t="str">
        <f t="shared" si="24"/>
        <v/>
      </c>
      <c r="O131" s="208"/>
      <c r="P131" s="209" t="str">
        <f>IF($C131="","",'1042Ei Calcolo'!D131)</f>
        <v/>
      </c>
      <c r="Q131" s="209" t="str">
        <f>IF(OR($C131="",'1042Bi Dati di base lav.'!L127=""),"",'1042Bi Dati di base lav.'!L127)</f>
        <v/>
      </c>
      <c r="R131" s="208" t="str">
        <f t="shared" si="25"/>
        <v/>
      </c>
      <c r="S131" s="208" t="str">
        <f t="shared" si="26"/>
        <v/>
      </c>
      <c r="T131" s="210">
        <f t="shared" si="27"/>
        <v>0</v>
      </c>
      <c r="U131" s="210">
        <f t="shared" si="28"/>
        <v>0</v>
      </c>
      <c r="V131" s="210">
        <f t="shared" si="29"/>
        <v>0</v>
      </c>
      <c r="W131" s="210">
        <f t="shared" si="30"/>
        <v>0</v>
      </c>
      <c r="X131" s="210">
        <f t="shared" si="31"/>
        <v>0</v>
      </c>
      <c r="Y131" s="210">
        <f t="shared" si="32"/>
        <v>0</v>
      </c>
      <c r="Z131" s="205">
        <f t="shared" si="33"/>
        <v>0</v>
      </c>
    </row>
    <row r="132" spans="1:26" s="206" customFormat="1" ht="16.899999999999999" customHeight="1">
      <c r="A132" s="472" t="str">
        <f>IF('1042Bi Dati di base lav.'!A128="","",'1042Bi Dati di base lav.'!A128)</f>
        <v/>
      </c>
      <c r="B132" s="473" t="str">
        <f>IF('1042Bi Dati di base lav.'!B128="","",'1042Bi Dati di base lav.'!B128)</f>
        <v/>
      </c>
      <c r="C132" s="546" t="str">
        <f>IF('1042Bi Dati di base lav.'!C128="","",'1042Bi Dati di base lav.'!C128)</f>
        <v/>
      </c>
      <c r="D132" s="547"/>
      <c r="E132" s="175" t="str">
        <f>IF(A132="","",'1042Bi Dati di base lav.'!L128)</f>
        <v/>
      </c>
      <c r="F132" s="177"/>
      <c r="G132" s="148"/>
      <c r="H132" s="148"/>
      <c r="I132" s="76" t="str">
        <f t="shared" si="23"/>
        <v/>
      </c>
      <c r="J132" s="175" t="str">
        <f>IF(A132="","",'1042Bi Dati di base lav.'!L128)</f>
        <v/>
      </c>
      <c r="K132" s="176"/>
      <c r="L132" s="148"/>
      <c r="M132" s="148"/>
      <c r="N132" s="78" t="str">
        <f t="shared" si="24"/>
        <v/>
      </c>
      <c r="O132" s="208"/>
      <c r="P132" s="209" t="str">
        <f>IF($C132="","",'1042Ei Calcolo'!D132)</f>
        <v/>
      </c>
      <c r="Q132" s="209" t="str">
        <f>IF(OR($C132="",'1042Bi Dati di base lav.'!L128=""),"",'1042Bi Dati di base lav.'!L128)</f>
        <v/>
      </c>
      <c r="R132" s="208" t="str">
        <f t="shared" si="25"/>
        <v/>
      </c>
      <c r="S132" s="208" t="str">
        <f t="shared" si="26"/>
        <v/>
      </c>
      <c r="T132" s="210">
        <f t="shared" si="27"/>
        <v>0</v>
      </c>
      <c r="U132" s="210">
        <f t="shared" si="28"/>
        <v>0</v>
      </c>
      <c r="V132" s="210">
        <f t="shared" si="29"/>
        <v>0</v>
      </c>
      <c r="W132" s="210">
        <f t="shared" si="30"/>
        <v>0</v>
      </c>
      <c r="X132" s="210">
        <f t="shared" si="31"/>
        <v>0</v>
      </c>
      <c r="Y132" s="210">
        <f t="shared" si="32"/>
        <v>0</v>
      </c>
      <c r="Z132" s="205">
        <f t="shared" si="33"/>
        <v>0</v>
      </c>
    </row>
    <row r="133" spans="1:26" s="206" customFormat="1" ht="16.899999999999999" customHeight="1">
      <c r="A133" s="472" t="str">
        <f>IF('1042Bi Dati di base lav.'!A129="","",'1042Bi Dati di base lav.'!A129)</f>
        <v/>
      </c>
      <c r="B133" s="473" t="str">
        <f>IF('1042Bi Dati di base lav.'!B129="","",'1042Bi Dati di base lav.'!B129)</f>
        <v/>
      </c>
      <c r="C133" s="546" t="str">
        <f>IF('1042Bi Dati di base lav.'!C129="","",'1042Bi Dati di base lav.'!C129)</f>
        <v/>
      </c>
      <c r="D133" s="547"/>
      <c r="E133" s="175" t="str">
        <f>IF(A133="","",'1042Bi Dati di base lav.'!L129)</f>
        <v/>
      </c>
      <c r="F133" s="177"/>
      <c r="G133" s="148"/>
      <c r="H133" s="148"/>
      <c r="I133" s="76" t="str">
        <f t="shared" si="23"/>
        <v/>
      </c>
      <c r="J133" s="175" t="str">
        <f>IF(A133="","",'1042Bi Dati di base lav.'!L129)</f>
        <v/>
      </c>
      <c r="K133" s="176"/>
      <c r="L133" s="148"/>
      <c r="M133" s="148"/>
      <c r="N133" s="78" t="str">
        <f t="shared" si="24"/>
        <v/>
      </c>
      <c r="O133" s="208"/>
      <c r="P133" s="209" t="str">
        <f>IF($C133="","",'1042Ei Calcolo'!D133)</f>
        <v/>
      </c>
      <c r="Q133" s="209" t="str">
        <f>IF(OR($C133="",'1042Bi Dati di base lav.'!L129=""),"",'1042Bi Dati di base lav.'!L129)</f>
        <v/>
      </c>
      <c r="R133" s="208" t="str">
        <f t="shared" si="25"/>
        <v/>
      </c>
      <c r="S133" s="208" t="str">
        <f t="shared" si="26"/>
        <v/>
      </c>
      <c r="T133" s="210">
        <f t="shared" si="27"/>
        <v>0</v>
      </c>
      <c r="U133" s="210">
        <f t="shared" si="28"/>
        <v>0</v>
      </c>
      <c r="V133" s="210">
        <f t="shared" si="29"/>
        <v>0</v>
      </c>
      <c r="W133" s="210">
        <f t="shared" si="30"/>
        <v>0</v>
      </c>
      <c r="X133" s="210">
        <f t="shared" si="31"/>
        <v>0</v>
      </c>
      <c r="Y133" s="210">
        <f t="shared" si="32"/>
        <v>0</v>
      </c>
      <c r="Z133" s="205">
        <f t="shared" si="33"/>
        <v>0</v>
      </c>
    </row>
    <row r="134" spans="1:26" s="206" customFormat="1" ht="16.899999999999999" customHeight="1">
      <c r="A134" s="472" t="str">
        <f>IF('1042Bi Dati di base lav.'!A130="","",'1042Bi Dati di base lav.'!A130)</f>
        <v/>
      </c>
      <c r="B134" s="473" t="str">
        <f>IF('1042Bi Dati di base lav.'!B130="","",'1042Bi Dati di base lav.'!B130)</f>
        <v/>
      </c>
      <c r="C134" s="546" t="str">
        <f>IF('1042Bi Dati di base lav.'!C130="","",'1042Bi Dati di base lav.'!C130)</f>
        <v/>
      </c>
      <c r="D134" s="547"/>
      <c r="E134" s="175" t="str">
        <f>IF(A134="","",'1042Bi Dati di base lav.'!L130)</f>
        <v/>
      </c>
      <c r="F134" s="177"/>
      <c r="G134" s="148"/>
      <c r="H134" s="148"/>
      <c r="I134" s="76" t="str">
        <f t="shared" si="23"/>
        <v/>
      </c>
      <c r="J134" s="175" t="str">
        <f>IF(A134="","",'1042Bi Dati di base lav.'!L130)</f>
        <v/>
      </c>
      <c r="K134" s="176"/>
      <c r="L134" s="148"/>
      <c r="M134" s="148"/>
      <c r="N134" s="78" t="str">
        <f t="shared" si="24"/>
        <v/>
      </c>
      <c r="O134" s="208"/>
      <c r="P134" s="209" t="str">
        <f>IF($C134="","",'1042Ei Calcolo'!D134)</f>
        <v/>
      </c>
      <c r="Q134" s="209" t="str">
        <f>IF(OR($C134="",'1042Bi Dati di base lav.'!L130=""),"",'1042Bi Dati di base lav.'!L130)</f>
        <v/>
      </c>
      <c r="R134" s="208" t="str">
        <f t="shared" si="25"/>
        <v/>
      </c>
      <c r="S134" s="208" t="str">
        <f t="shared" si="26"/>
        <v/>
      </c>
      <c r="T134" s="210">
        <f t="shared" si="27"/>
        <v>0</v>
      </c>
      <c r="U134" s="210">
        <f t="shared" si="28"/>
        <v>0</v>
      </c>
      <c r="V134" s="210">
        <f t="shared" si="29"/>
        <v>0</v>
      </c>
      <c r="W134" s="210">
        <f t="shared" si="30"/>
        <v>0</v>
      </c>
      <c r="X134" s="210">
        <f t="shared" si="31"/>
        <v>0</v>
      </c>
      <c r="Y134" s="210">
        <f t="shared" si="32"/>
        <v>0</v>
      </c>
      <c r="Z134" s="205">
        <f t="shared" si="33"/>
        <v>0</v>
      </c>
    </row>
    <row r="135" spans="1:26" s="206" customFormat="1" ht="16.899999999999999" customHeight="1">
      <c r="A135" s="472" t="str">
        <f>IF('1042Bi Dati di base lav.'!A131="","",'1042Bi Dati di base lav.'!A131)</f>
        <v/>
      </c>
      <c r="B135" s="473" t="str">
        <f>IF('1042Bi Dati di base lav.'!B131="","",'1042Bi Dati di base lav.'!B131)</f>
        <v/>
      </c>
      <c r="C135" s="546" t="str">
        <f>IF('1042Bi Dati di base lav.'!C131="","",'1042Bi Dati di base lav.'!C131)</f>
        <v/>
      </c>
      <c r="D135" s="547"/>
      <c r="E135" s="175" t="str">
        <f>IF(A135="","",'1042Bi Dati di base lav.'!L131)</f>
        <v/>
      </c>
      <c r="F135" s="177"/>
      <c r="G135" s="148"/>
      <c r="H135" s="148"/>
      <c r="I135" s="76" t="str">
        <f t="shared" si="23"/>
        <v/>
      </c>
      <c r="J135" s="175" t="str">
        <f>IF(A135="","",'1042Bi Dati di base lav.'!L131)</f>
        <v/>
      </c>
      <c r="K135" s="176"/>
      <c r="L135" s="148"/>
      <c r="M135" s="148"/>
      <c r="N135" s="78" t="str">
        <f t="shared" si="24"/>
        <v/>
      </c>
      <c r="O135" s="208"/>
      <c r="P135" s="209" t="str">
        <f>IF($C135="","",'1042Ei Calcolo'!D135)</f>
        <v/>
      </c>
      <c r="Q135" s="209" t="str">
        <f>IF(OR($C135="",'1042Bi Dati di base lav.'!L131=""),"",'1042Bi Dati di base lav.'!L131)</f>
        <v/>
      </c>
      <c r="R135" s="208" t="str">
        <f t="shared" si="25"/>
        <v/>
      </c>
      <c r="S135" s="208" t="str">
        <f t="shared" si="26"/>
        <v/>
      </c>
      <c r="T135" s="210">
        <f t="shared" si="27"/>
        <v>0</v>
      </c>
      <c r="U135" s="210">
        <f t="shared" si="28"/>
        <v>0</v>
      </c>
      <c r="V135" s="210">
        <f t="shared" si="29"/>
        <v>0</v>
      </c>
      <c r="W135" s="210">
        <f t="shared" si="30"/>
        <v>0</v>
      </c>
      <c r="X135" s="210">
        <f t="shared" si="31"/>
        <v>0</v>
      </c>
      <c r="Y135" s="210">
        <f t="shared" si="32"/>
        <v>0</v>
      </c>
      <c r="Z135" s="205">
        <f t="shared" si="33"/>
        <v>0</v>
      </c>
    </row>
    <row r="136" spans="1:26" s="206" customFormat="1" ht="16.899999999999999" customHeight="1">
      <c r="A136" s="472" t="str">
        <f>IF('1042Bi Dati di base lav.'!A132="","",'1042Bi Dati di base lav.'!A132)</f>
        <v/>
      </c>
      <c r="B136" s="473" t="str">
        <f>IF('1042Bi Dati di base lav.'!B132="","",'1042Bi Dati di base lav.'!B132)</f>
        <v/>
      </c>
      <c r="C136" s="546" t="str">
        <f>IF('1042Bi Dati di base lav.'!C132="","",'1042Bi Dati di base lav.'!C132)</f>
        <v/>
      </c>
      <c r="D136" s="547"/>
      <c r="E136" s="175" t="str">
        <f>IF(A136="","",'1042Bi Dati di base lav.'!L132)</f>
        <v/>
      </c>
      <c r="F136" s="177"/>
      <c r="G136" s="148"/>
      <c r="H136" s="148"/>
      <c r="I136" s="76" t="str">
        <f t="shared" si="23"/>
        <v/>
      </c>
      <c r="J136" s="175" t="str">
        <f>IF(A136="","",'1042Bi Dati di base lav.'!L132)</f>
        <v/>
      </c>
      <c r="K136" s="176"/>
      <c r="L136" s="148"/>
      <c r="M136" s="148"/>
      <c r="N136" s="78" t="str">
        <f t="shared" si="24"/>
        <v/>
      </c>
      <c r="O136" s="208"/>
      <c r="P136" s="209" t="str">
        <f>IF($C136="","",'1042Ei Calcolo'!D136)</f>
        <v/>
      </c>
      <c r="Q136" s="209" t="str">
        <f>IF(OR($C136="",'1042Bi Dati di base lav.'!L132=""),"",'1042Bi Dati di base lav.'!L132)</f>
        <v/>
      </c>
      <c r="R136" s="208" t="str">
        <f t="shared" si="25"/>
        <v/>
      </c>
      <c r="S136" s="208" t="str">
        <f t="shared" si="26"/>
        <v/>
      </c>
      <c r="T136" s="210">
        <f t="shared" si="27"/>
        <v>0</v>
      </c>
      <c r="U136" s="210">
        <f t="shared" si="28"/>
        <v>0</v>
      </c>
      <c r="V136" s="210">
        <f t="shared" si="29"/>
        <v>0</v>
      </c>
      <c r="W136" s="210">
        <f t="shared" si="30"/>
        <v>0</v>
      </c>
      <c r="X136" s="210">
        <f t="shared" si="31"/>
        <v>0</v>
      </c>
      <c r="Y136" s="210">
        <f t="shared" si="32"/>
        <v>0</v>
      </c>
      <c r="Z136" s="205">
        <f t="shared" si="33"/>
        <v>0</v>
      </c>
    </row>
    <row r="137" spans="1:26" s="206" customFormat="1" ht="16.899999999999999" customHeight="1">
      <c r="A137" s="472" t="str">
        <f>IF('1042Bi Dati di base lav.'!A133="","",'1042Bi Dati di base lav.'!A133)</f>
        <v/>
      </c>
      <c r="B137" s="473" t="str">
        <f>IF('1042Bi Dati di base lav.'!B133="","",'1042Bi Dati di base lav.'!B133)</f>
        <v/>
      </c>
      <c r="C137" s="546" t="str">
        <f>IF('1042Bi Dati di base lav.'!C133="","",'1042Bi Dati di base lav.'!C133)</f>
        <v/>
      </c>
      <c r="D137" s="547"/>
      <c r="E137" s="175" t="str">
        <f>IF(A137="","",'1042Bi Dati di base lav.'!L133)</f>
        <v/>
      </c>
      <c r="F137" s="177"/>
      <c r="G137" s="148"/>
      <c r="H137" s="148"/>
      <c r="I137" s="76" t="str">
        <f t="shared" si="23"/>
        <v/>
      </c>
      <c r="J137" s="175" t="str">
        <f>IF(A137="","",'1042Bi Dati di base lav.'!L133)</f>
        <v/>
      </c>
      <c r="K137" s="176"/>
      <c r="L137" s="148"/>
      <c r="M137" s="148"/>
      <c r="N137" s="78" t="str">
        <f t="shared" si="24"/>
        <v/>
      </c>
      <c r="O137" s="208"/>
      <c r="P137" s="209" t="str">
        <f>IF($C137="","",'1042Ei Calcolo'!D137)</f>
        <v/>
      </c>
      <c r="Q137" s="209" t="str">
        <f>IF(OR($C137="",'1042Bi Dati di base lav.'!L133=""),"",'1042Bi Dati di base lav.'!L133)</f>
        <v/>
      </c>
      <c r="R137" s="208" t="str">
        <f t="shared" si="25"/>
        <v/>
      </c>
      <c r="S137" s="208" t="str">
        <f t="shared" si="26"/>
        <v/>
      </c>
      <c r="T137" s="210">
        <f t="shared" si="27"/>
        <v>0</v>
      </c>
      <c r="U137" s="210">
        <f t="shared" si="28"/>
        <v>0</v>
      </c>
      <c r="V137" s="210">
        <f t="shared" si="29"/>
        <v>0</v>
      </c>
      <c r="W137" s="210">
        <f t="shared" si="30"/>
        <v>0</v>
      </c>
      <c r="X137" s="210">
        <f t="shared" si="31"/>
        <v>0</v>
      </c>
      <c r="Y137" s="210">
        <f t="shared" si="32"/>
        <v>0</v>
      </c>
      <c r="Z137" s="205">
        <f t="shared" si="33"/>
        <v>0</v>
      </c>
    </row>
    <row r="138" spans="1:26" s="206" customFormat="1" ht="16.899999999999999" customHeight="1">
      <c r="A138" s="472" t="str">
        <f>IF('1042Bi Dati di base lav.'!A134="","",'1042Bi Dati di base lav.'!A134)</f>
        <v/>
      </c>
      <c r="B138" s="473" t="str">
        <f>IF('1042Bi Dati di base lav.'!B134="","",'1042Bi Dati di base lav.'!B134)</f>
        <v/>
      </c>
      <c r="C138" s="546" t="str">
        <f>IF('1042Bi Dati di base lav.'!C134="","",'1042Bi Dati di base lav.'!C134)</f>
        <v/>
      </c>
      <c r="D138" s="547"/>
      <c r="E138" s="175" t="str">
        <f>IF(A138="","",'1042Bi Dati di base lav.'!L134)</f>
        <v/>
      </c>
      <c r="F138" s="177"/>
      <c r="G138" s="148"/>
      <c r="H138" s="148"/>
      <c r="I138" s="76" t="str">
        <f t="shared" si="23"/>
        <v/>
      </c>
      <c r="J138" s="175" t="str">
        <f>IF(A138="","",'1042Bi Dati di base lav.'!L134)</f>
        <v/>
      </c>
      <c r="K138" s="176"/>
      <c r="L138" s="148"/>
      <c r="M138" s="148"/>
      <c r="N138" s="78" t="str">
        <f t="shared" si="24"/>
        <v/>
      </c>
      <c r="O138" s="208"/>
      <c r="P138" s="209" t="str">
        <f>IF($C138="","",'1042Ei Calcolo'!D138)</f>
        <v/>
      </c>
      <c r="Q138" s="209" t="str">
        <f>IF(OR($C138="",'1042Bi Dati di base lav.'!L134=""),"",'1042Bi Dati di base lav.'!L134)</f>
        <v/>
      </c>
      <c r="R138" s="208" t="str">
        <f t="shared" si="25"/>
        <v/>
      </c>
      <c r="S138" s="208" t="str">
        <f t="shared" si="26"/>
        <v/>
      </c>
      <c r="T138" s="210">
        <f t="shared" si="27"/>
        <v>0</v>
      </c>
      <c r="U138" s="210">
        <f t="shared" si="28"/>
        <v>0</v>
      </c>
      <c r="V138" s="210">
        <f t="shared" si="29"/>
        <v>0</v>
      </c>
      <c r="W138" s="210">
        <f t="shared" si="30"/>
        <v>0</v>
      </c>
      <c r="X138" s="210">
        <f t="shared" si="31"/>
        <v>0</v>
      </c>
      <c r="Y138" s="210">
        <f t="shared" si="32"/>
        <v>0</v>
      </c>
      <c r="Z138" s="205">
        <f t="shared" si="33"/>
        <v>0</v>
      </c>
    </row>
    <row r="139" spans="1:26" s="206" customFormat="1" ht="16.899999999999999" customHeight="1">
      <c r="A139" s="472" t="str">
        <f>IF('1042Bi Dati di base lav.'!A135="","",'1042Bi Dati di base lav.'!A135)</f>
        <v/>
      </c>
      <c r="B139" s="473" t="str">
        <f>IF('1042Bi Dati di base lav.'!B135="","",'1042Bi Dati di base lav.'!B135)</f>
        <v/>
      </c>
      <c r="C139" s="546" t="str">
        <f>IF('1042Bi Dati di base lav.'!C135="","",'1042Bi Dati di base lav.'!C135)</f>
        <v/>
      </c>
      <c r="D139" s="547"/>
      <c r="E139" s="175" t="str">
        <f>IF(A139="","",'1042Bi Dati di base lav.'!L135)</f>
        <v/>
      </c>
      <c r="F139" s="177"/>
      <c r="G139" s="148"/>
      <c r="H139" s="148"/>
      <c r="I139" s="76" t="str">
        <f t="shared" si="23"/>
        <v/>
      </c>
      <c r="J139" s="175" t="str">
        <f>IF(A139="","",'1042Bi Dati di base lav.'!L135)</f>
        <v/>
      </c>
      <c r="K139" s="176"/>
      <c r="L139" s="148"/>
      <c r="M139" s="148"/>
      <c r="N139" s="78" t="str">
        <f t="shared" si="24"/>
        <v/>
      </c>
      <c r="O139" s="208"/>
      <c r="P139" s="209" t="str">
        <f>IF($C139="","",'1042Ei Calcolo'!D139)</f>
        <v/>
      </c>
      <c r="Q139" s="209" t="str">
        <f>IF(OR($C139="",'1042Bi Dati di base lav.'!L135=""),"",'1042Bi Dati di base lav.'!L135)</f>
        <v/>
      </c>
      <c r="R139" s="208" t="str">
        <f t="shared" si="25"/>
        <v/>
      </c>
      <c r="S139" s="208" t="str">
        <f t="shared" si="26"/>
        <v/>
      </c>
      <c r="T139" s="210">
        <f t="shared" si="27"/>
        <v>0</v>
      </c>
      <c r="U139" s="210">
        <f t="shared" si="28"/>
        <v>0</v>
      </c>
      <c r="V139" s="210">
        <f t="shared" si="29"/>
        <v>0</v>
      </c>
      <c r="W139" s="210">
        <f t="shared" si="30"/>
        <v>0</v>
      </c>
      <c r="X139" s="210">
        <f t="shared" si="31"/>
        <v>0</v>
      </c>
      <c r="Y139" s="210">
        <f t="shared" si="32"/>
        <v>0</v>
      </c>
      <c r="Z139" s="205">
        <f t="shared" si="33"/>
        <v>0</v>
      </c>
    </row>
    <row r="140" spans="1:26" s="206" customFormat="1" ht="16.899999999999999" customHeight="1">
      <c r="A140" s="472" t="str">
        <f>IF('1042Bi Dati di base lav.'!A136="","",'1042Bi Dati di base lav.'!A136)</f>
        <v/>
      </c>
      <c r="B140" s="473" t="str">
        <f>IF('1042Bi Dati di base lav.'!B136="","",'1042Bi Dati di base lav.'!B136)</f>
        <v/>
      </c>
      <c r="C140" s="546" t="str">
        <f>IF('1042Bi Dati di base lav.'!C136="","",'1042Bi Dati di base lav.'!C136)</f>
        <v/>
      </c>
      <c r="D140" s="547"/>
      <c r="E140" s="175" t="str">
        <f>IF(A140="","",'1042Bi Dati di base lav.'!L136)</f>
        <v/>
      </c>
      <c r="F140" s="177"/>
      <c r="G140" s="148"/>
      <c r="H140" s="148"/>
      <c r="I140" s="76" t="str">
        <f t="shared" si="23"/>
        <v/>
      </c>
      <c r="J140" s="175" t="str">
        <f>IF(A140="","",'1042Bi Dati di base lav.'!L136)</f>
        <v/>
      </c>
      <c r="K140" s="176"/>
      <c r="L140" s="148"/>
      <c r="M140" s="148"/>
      <c r="N140" s="78" t="str">
        <f t="shared" si="24"/>
        <v/>
      </c>
      <c r="O140" s="208"/>
      <c r="P140" s="209" t="str">
        <f>IF($C140="","",'1042Ei Calcolo'!D140)</f>
        <v/>
      </c>
      <c r="Q140" s="209" t="str">
        <f>IF(OR($C140="",'1042Bi Dati di base lav.'!L136=""),"",'1042Bi Dati di base lav.'!L136)</f>
        <v/>
      </c>
      <c r="R140" s="208" t="str">
        <f t="shared" si="25"/>
        <v/>
      </c>
      <c r="S140" s="208" t="str">
        <f t="shared" si="26"/>
        <v/>
      </c>
      <c r="T140" s="210">
        <f t="shared" si="27"/>
        <v>0</v>
      </c>
      <c r="U140" s="210">
        <f t="shared" si="28"/>
        <v>0</v>
      </c>
      <c r="V140" s="210">
        <f t="shared" si="29"/>
        <v>0</v>
      </c>
      <c r="W140" s="210">
        <f t="shared" si="30"/>
        <v>0</v>
      </c>
      <c r="X140" s="210">
        <f t="shared" si="31"/>
        <v>0</v>
      </c>
      <c r="Y140" s="210">
        <f t="shared" si="32"/>
        <v>0</v>
      </c>
      <c r="Z140" s="205">
        <f t="shared" si="33"/>
        <v>0</v>
      </c>
    </row>
    <row r="141" spans="1:26" s="206" customFormat="1" ht="16.899999999999999" customHeight="1">
      <c r="A141" s="472" t="str">
        <f>IF('1042Bi Dati di base lav.'!A137="","",'1042Bi Dati di base lav.'!A137)</f>
        <v/>
      </c>
      <c r="B141" s="473" t="str">
        <f>IF('1042Bi Dati di base lav.'!B137="","",'1042Bi Dati di base lav.'!B137)</f>
        <v/>
      </c>
      <c r="C141" s="546" t="str">
        <f>IF('1042Bi Dati di base lav.'!C137="","",'1042Bi Dati di base lav.'!C137)</f>
        <v/>
      </c>
      <c r="D141" s="547"/>
      <c r="E141" s="175" t="str">
        <f>IF(A141="","",'1042Bi Dati di base lav.'!L137)</f>
        <v/>
      </c>
      <c r="F141" s="177"/>
      <c r="G141" s="148"/>
      <c r="H141" s="148"/>
      <c r="I141" s="76" t="str">
        <f t="shared" si="23"/>
        <v/>
      </c>
      <c r="J141" s="175" t="str">
        <f>IF(A141="","",'1042Bi Dati di base lav.'!L137)</f>
        <v/>
      </c>
      <c r="K141" s="176"/>
      <c r="L141" s="148"/>
      <c r="M141" s="148"/>
      <c r="N141" s="78" t="str">
        <f t="shared" si="24"/>
        <v/>
      </c>
      <c r="O141" s="208"/>
      <c r="P141" s="209" t="str">
        <f>IF($C141="","",'1042Ei Calcolo'!D141)</f>
        <v/>
      </c>
      <c r="Q141" s="209" t="str">
        <f>IF(OR($C141="",'1042Bi Dati di base lav.'!L137=""),"",'1042Bi Dati di base lav.'!L137)</f>
        <v/>
      </c>
      <c r="R141" s="208" t="str">
        <f t="shared" si="25"/>
        <v/>
      </c>
      <c r="S141" s="208" t="str">
        <f t="shared" si="26"/>
        <v/>
      </c>
      <c r="T141" s="210">
        <f t="shared" si="27"/>
        <v>0</v>
      </c>
      <c r="U141" s="210">
        <f t="shared" si="28"/>
        <v>0</v>
      </c>
      <c r="V141" s="210">
        <f t="shared" si="29"/>
        <v>0</v>
      </c>
      <c r="W141" s="210">
        <f t="shared" si="30"/>
        <v>0</v>
      </c>
      <c r="X141" s="210">
        <f t="shared" si="31"/>
        <v>0</v>
      </c>
      <c r="Y141" s="210">
        <f t="shared" si="32"/>
        <v>0</v>
      </c>
      <c r="Z141" s="205">
        <f t="shared" si="33"/>
        <v>0</v>
      </c>
    </row>
    <row r="142" spans="1:26" s="206" customFormat="1" ht="16.899999999999999" customHeight="1">
      <c r="A142" s="472" t="str">
        <f>IF('1042Bi Dati di base lav.'!A138="","",'1042Bi Dati di base lav.'!A138)</f>
        <v/>
      </c>
      <c r="B142" s="473" t="str">
        <f>IF('1042Bi Dati di base lav.'!B138="","",'1042Bi Dati di base lav.'!B138)</f>
        <v/>
      </c>
      <c r="C142" s="546" t="str">
        <f>IF('1042Bi Dati di base lav.'!C138="","",'1042Bi Dati di base lav.'!C138)</f>
        <v/>
      </c>
      <c r="D142" s="547"/>
      <c r="E142" s="175" t="str">
        <f>IF(A142="","",'1042Bi Dati di base lav.'!L138)</f>
        <v/>
      </c>
      <c r="F142" s="177"/>
      <c r="G142" s="148"/>
      <c r="H142" s="148"/>
      <c r="I142" s="76" t="str">
        <f t="shared" si="23"/>
        <v/>
      </c>
      <c r="J142" s="175" t="str">
        <f>IF(A142="","",'1042Bi Dati di base lav.'!L138)</f>
        <v/>
      </c>
      <c r="K142" s="176"/>
      <c r="L142" s="148"/>
      <c r="M142" s="148"/>
      <c r="N142" s="78" t="str">
        <f t="shared" si="24"/>
        <v/>
      </c>
      <c r="O142" s="208"/>
      <c r="P142" s="209" t="str">
        <f>IF($C142="","",'1042Ei Calcolo'!D142)</f>
        <v/>
      </c>
      <c r="Q142" s="209" t="str">
        <f>IF(OR($C142="",'1042Bi Dati di base lav.'!L138=""),"",'1042Bi Dati di base lav.'!L138)</f>
        <v/>
      </c>
      <c r="R142" s="208" t="str">
        <f t="shared" si="25"/>
        <v/>
      </c>
      <c r="S142" s="208" t="str">
        <f t="shared" si="26"/>
        <v/>
      </c>
      <c r="T142" s="210">
        <f t="shared" si="27"/>
        <v>0</v>
      </c>
      <c r="U142" s="210">
        <f t="shared" si="28"/>
        <v>0</v>
      </c>
      <c r="V142" s="210">
        <f t="shared" si="29"/>
        <v>0</v>
      </c>
      <c r="W142" s="210">
        <f t="shared" si="30"/>
        <v>0</v>
      </c>
      <c r="X142" s="210">
        <f t="shared" si="31"/>
        <v>0</v>
      </c>
      <c r="Y142" s="210">
        <f t="shared" si="32"/>
        <v>0</v>
      </c>
      <c r="Z142" s="205">
        <f t="shared" si="33"/>
        <v>0</v>
      </c>
    </row>
    <row r="143" spans="1:26" s="206" customFormat="1" ht="16.899999999999999" customHeight="1">
      <c r="A143" s="472" t="str">
        <f>IF('1042Bi Dati di base lav.'!A139="","",'1042Bi Dati di base lav.'!A139)</f>
        <v/>
      </c>
      <c r="B143" s="473" t="str">
        <f>IF('1042Bi Dati di base lav.'!B139="","",'1042Bi Dati di base lav.'!B139)</f>
        <v/>
      </c>
      <c r="C143" s="546" t="str">
        <f>IF('1042Bi Dati di base lav.'!C139="","",'1042Bi Dati di base lav.'!C139)</f>
        <v/>
      </c>
      <c r="D143" s="547"/>
      <c r="E143" s="175" t="str">
        <f>IF(A143="","",'1042Bi Dati di base lav.'!L139)</f>
        <v/>
      </c>
      <c r="F143" s="177"/>
      <c r="G143" s="148"/>
      <c r="H143" s="148"/>
      <c r="I143" s="76" t="str">
        <f t="shared" si="23"/>
        <v/>
      </c>
      <c r="J143" s="175" t="str">
        <f>IF(A143="","",'1042Bi Dati di base lav.'!L139)</f>
        <v/>
      </c>
      <c r="K143" s="176"/>
      <c r="L143" s="148"/>
      <c r="M143" s="148"/>
      <c r="N143" s="78" t="str">
        <f t="shared" si="24"/>
        <v/>
      </c>
      <c r="O143" s="208"/>
      <c r="P143" s="209" t="str">
        <f>IF($C143="","",'1042Ei Calcolo'!D143)</f>
        <v/>
      </c>
      <c r="Q143" s="209" t="str">
        <f>IF(OR($C143="",'1042Bi Dati di base lav.'!L139=""),"",'1042Bi Dati di base lav.'!L139)</f>
        <v/>
      </c>
      <c r="R143" s="208" t="str">
        <f t="shared" si="25"/>
        <v/>
      </c>
      <c r="S143" s="208" t="str">
        <f t="shared" si="26"/>
        <v/>
      </c>
      <c r="T143" s="210">
        <f t="shared" si="27"/>
        <v>0</v>
      </c>
      <c r="U143" s="210">
        <f t="shared" si="28"/>
        <v>0</v>
      </c>
      <c r="V143" s="210">
        <f t="shared" si="29"/>
        <v>0</v>
      </c>
      <c r="W143" s="210">
        <f t="shared" si="30"/>
        <v>0</v>
      </c>
      <c r="X143" s="210">
        <f t="shared" si="31"/>
        <v>0</v>
      </c>
      <c r="Y143" s="210">
        <f t="shared" si="32"/>
        <v>0</v>
      </c>
      <c r="Z143" s="205">
        <f t="shared" si="33"/>
        <v>0</v>
      </c>
    </row>
    <row r="144" spans="1:26" s="206" customFormat="1" ht="16.899999999999999" customHeight="1">
      <c r="A144" s="472" t="str">
        <f>IF('1042Bi Dati di base lav.'!A140="","",'1042Bi Dati di base lav.'!A140)</f>
        <v/>
      </c>
      <c r="B144" s="473" t="str">
        <f>IF('1042Bi Dati di base lav.'!B140="","",'1042Bi Dati di base lav.'!B140)</f>
        <v/>
      </c>
      <c r="C144" s="546" t="str">
        <f>IF('1042Bi Dati di base lav.'!C140="","",'1042Bi Dati di base lav.'!C140)</f>
        <v/>
      </c>
      <c r="D144" s="547"/>
      <c r="E144" s="175" t="str">
        <f>IF(A144="","",'1042Bi Dati di base lav.'!L140)</f>
        <v/>
      </c>
      <c r="F144" s="177"/>
      <c r="G144" s="148"/>
      <c r="H144" s="148"/>
      <c r="I144" s="76" t="str">
        <f t="shared" si="23"/>
        <v/>
      </c>
      <c r="J144" s="175" t="str">
        <f>IF(A144="","",'1042Bi Dati di base lav.'!L140)</f>
        <v/>
      </c>
      <c r="K144" s="176"/>
      <c r="L144" s="148"/>
      <c r="M144" s="148"/>
      <c r="N144" s="78" t="str">
        <f t="shared" si="24"/>
        <v/>
      </c>
      <c r="O144" s="208"/>
      <c r="P144" s="209" t="str">
        <f>IF($C144="","",'1042Ei Calcolo'!D144)</f>
        <v/>
      </c>
      <c r="Q144" s="209" t="str">
        <f>IF(OR($C144="",'1042Bi Dati di base lav.'!L140=""),"",'1042Bi Dati di base lav.'!L140)</f>
        <v/>
      </c>
      <c r="R144" s="208" t="str">
        <f t="shared" si="25"/>
        <v/>
      </c>
      <c r="S144" s="208" t="str">
        <f t="shared" si="26"/>
        <v/>
      </c>
      <c r="T144" s="210">
        <f t="shared" si="27"/>
        <v>0</v>
      </c>
      <c r="U144" s="210">
        <f t="shared" si="28"/>
        <v>0</v>
      </c>
      <c r="V144" s="210">
        <f t="shared" si="29"/>
        <v>0</v>
      </c>
      <c r="W144" s="210">
        <f t="shared" si="30"/>
        <v>0</v>
      </c>
      <c r="X144" s="210">
        <f t="shared" si="31"/>
        <v>0</v>
      </c>
      <c r="Y144" s="210">
        <f t="shared" si="32"/>
        <v>0</v>
      </c>
      <c r="Z144" s="205">
        <f t="shared" si="33"/>
        <v>0</v>
      </c>
    </row>
    <row r="145" spans="1:26" s="206" customFormat="1" ht="16.899999999999999" customHeight="1">
      <c r="A145" s="472" t="str">
        <f>IF('1042Bi Dati di base lav.'!A141="","",'1042Bi Dati di base lav.'!A141)</f>
        <v/>
      </c>
      <c r="B145" s="473" t="str">
        <f>IF('1042Bi Dati di base lav.'!B141="","",'1042Bi Dati di base lav.'!B141)</f>
        <v/>
      </c>
      <c r="C145" s="546" t="str">
        <f>IF('1042Bi Dati di base lav.'!C141="","",'1042Bi Dati di base lav.'!C141)</f>
        <v/>
      </c>
      <c r="D145" s="547"/>
      <c r="E145" s="175" t="str">
        <f>IF(A145="","",'1042Bi Dati di base lav.'!L141)</f>
        <v/>
      </c>
      <c r="F145" s="177"/>
      <c r="G145" s="148"/>
      <c r="H145" s="148"/>
      <c r="I145" s="76" t="str">
        <f t="shared" si="23"/>
        <v/>
      </c>
      <c r="J145" s="175" t="str">
        <f>IF(A145="","",'1042Bi Dati di base lav.'!L141)</f>
        <v/>
      </c>
      <c r="K145" s="176"/>
      <c r="L145" s="148"/>
      <c r="M145" s="148"/>
      <c r="N145" s="78" t="str">
        <f t="shared" si="24"/>
        <v/>
      </c>
      <c r="O145" s="208"/>
      <c r="P145" s="209" t="str">
        <f>IF($C145="","",'1042Ei Calcolo'!D145)</f>
        <v/>
      </c>
      <c r="Q145" s="209" t="str">
        <f>IF(OR($C145="",'1042Bi Dati di base lav.'!L141=""),"",'1042Bi Dati di base lav.'!L141)</f>
        <v/>
      </c>
      <c r="R145" s="208" t="str">
        <f t="shared" si="25"/>
        <v/>
      </c>
      <c r="S145" s="208" t="str">
        <f t="shared" si="26"/>
        <v/>
      </c>
      <c r="T145" s="210">
        <f t="shared" si="27"/>
        <v>0</v>
      </c>
      <c r="U145" s="210">
        <f t="shared" si="28"/>
        <v>0</v>
      </c>
      <c r="V145" s="210">
        <f t="shared" si="29"/>
        <v>0</v>
      </c>
      <c r="W145" s="210">
        <f t="shared" si="30"/>
        <v>0</v>
      </c>
      <c r="X145" s="210">
        <f t="shared" si="31"/>
        <v>0</v>
      </c>
      <c r="Y145" s="210">
        <f t="shared" si="32"/>
        <v>0</v>
      </c>
      <c r="Z145" s="205">
        <f t="shared" si="33"/>
        <v>0</v>
      </c>
    </row>
    <row r="146" spans="1:26" s="206" customFormat="1" ht="16.899999999999999" customHeight="1">
      <c r="A146" s="472" t="str">
        <f>IF('1042Bi Dati di base lav.'!A142="","",'1042Bi Dati di base lav.'!A142)</f>
        <v/>
      </c>
      <c r="B146" s="473" t="str">
        <f>IF('1042Bi Dati di base lav.'!B142="","",'1042Bi Dati di base lav.'!B142)</f>
        <v/>
      </c>
      <c r="C146" s="546" t="str">
        <f>IF('1042Bi Dati di base lav.'!C142="","",'1042Bi Dati di base lav.'!C142)</f>
        <v/>
      </c>
      <c r="D146" s="547"/>
      <c r="E146" s="175" t="str">
        <f>IF(A146="","",'1042Bi Dati di base lav.'!L142)</f>
        <v/>
      </c>
      <c r="F146" s="177"/>
      <c r="G146" s="148"/>
      <c r="H146" s="148"/>
      <c r="I146" s="76" t="str">
        <f t="shared" si="23"/>
        <v/>
      </c>
      <c r="J146" s="175" t="str">
        <f>IF(A146="","",'1042Bi Dati di base lav.'!L142)</f>
        <v/>
      </c>
      <c r="K146" s="176"/>
      <c r="L146" s="148"/>
      <c r="M146" s="148"/>
      <c r="N146" s="78" t="str">
        <f t="shared" si="24"/>
        <v/>
      </c>
      <c r="O146" s="208"/>
      <c r="P146" s="209" t="str">
        <f>IF($C146="","",'1042Ei Calcolo'!D146)</f>
        <v/>
      </c>
      <c r="Q146" s="209" t="str">
        <f>IF(OR($C146="",'1042Bi Dati di base lav.'!L142=""),"",'1042Bi Dati di base lav.'!L142)</f>
        <v/>
      </c>
      <c r="R146" s="208" t="str">
        <f t="shared" si="25"/>
        <v/>
      </c>
      <c r="S146" s="208" t="str">
        <f t="shared" si="26"/>
        <v/>
      </c>
      <c r="T146" s="210">
        <f t="shared" si="27"/>
        <v>0</v>
      </c>
      <c r="U146" s="210">
        <f t="shared" si="28"/>
        <v>0</v>
      </c>
      <c r="V146" s="210">
        <f t="shared" si="29"/>
        <v>0</v>
      </c>
      <c r="W146" s="210">
        <f t="shared" si="30"/>
        <v>0</v>
      </c>
      <c r="X146" s="210">
        <f t="shared" si="31"/>
        <v>0</v>
      </c>
      <c r="Y146" s="210">
        <f t="shared" si="32"/>
        <v>0</v>
      </c>
      <c r="Z146" s="205">
        <f t="shared" si="33"/>
        <v>0</v>
      </c>
    </row>
    <row r="147" spans="1:26" s="206" customFormat="1" ht="16.899999999999999" customHeight="1">
      <c r="A147" s="472" t="str">
        <f>IF('1042Bi Dati di base lav.'!A143="","",'1042Bi Dati di base lav.'!A143)</f>
        <v/>
      </c>
      <c r="B147" s="473" t="str">
        <f>IF('1042Bi Dati di base lav.'!B143="","",'1042Bi Dati di base lav.'!B143)</f>
        <v/>
      </c>
      <c r="C147" s="546" t="str">
        <f>IF('1042Bi Dati di base lav.'!C143="","",'1042Bi Dati di base lav.'!C143)</f>
        <v/>
      </c>
      <c r="D147" s="547"/>
      <c r="E147" s="175" t="str">
        <f>IF(A147="","",'1042Bi Dati di base lav.'!L143)</f>
        <v/>
      </c>
      <c r="F147" s="177"/>
      <c r="G147" s="148"/>
      <c r="H147" s="148"/>
      <c r="I147" s="76" t="str">
        <f t="shared" si="23"/>
        <v/>
      </c>
      <c r="J147" s="175" t="str">
        <f>IF(A147="","",'1042Bi Dati di base lav.'!L143)</f>
        <v/>
      </c>
      <c r="K147" s="176"/>
      <c r="L147" s="148"/>
      <c r="M147" s="148"/>
      <c r="N147" s="78" t="str">
        <f t="shared" si="24"/>
        <v/>
      </c>
      <c r="O147" s="208"/>
      <c r="P147" s="209" t="str">
        <f>IF($C147="","",'1042Ei Calcolo'!D147)</f>
        <v/>
      </c>
      <c r="Q147" s="209" t="str">
        <f>IF(OR($C147="",'1042Bi Dati di base lav.'!L143=""),"",'1042Bi Dati di base lav.'!L143)</f>
        <v/>
      </c>
      <c r="R147" s="208" t="str">
        <f t="shared" si="25"/>
        <v/>
      </c>
      <c r="S147" s="208" t="str">
        <f t="shared" si="26"/>
        <v/>
      </c>
      <c r="T147" s="210">
        <f t="shared" si="27"/>
        <v>0</v>
      </c>
      <c r="U147" s="210">
        <f t="shared" si="28"/>
        <v>0</v>
      </c>
      <c r="V147" s="210">
        <f t="shared" si="29"/>
        <v>0</v>
      </c>
      <c r="W147" s="210">
        <f t="shared" si="30"/>
        <v>0</v>
      </c>
      <c r="X147" s="210">
        <f t="shared" si="31"/>
        <v>0</v>
      </c>
      <c r="Y147" s="210">
        <f t="shared" si="32"/>
        <v>0</v>
      </c>
      <c r="Z147" s="205">
        <f t="shared" si="33"/>
        <v>0</v>
      </c>
    </row>
    <row r="148" spans="1:26" s="206" customFormat="1" ht="16.899999999999999" customHeight="1">
      <c r="A148" s="472" t="str">
        <f>IF('1042Bi Dati di base lav.'!A144="","",'1042Bi Dati di base lav.'!A144)</f>
        <v/>
      </c>
      <c r="B148" s="473" t="str">
        <f>IF('1042Bi Dati di base lav.'!B144="","",'1042Bi Dati di base lav.'!B144)</f>
        <v/>
      </c>
      <c r="C148" s="546" t="str">
        <f>IF('1042Bi Dati di base lav.'!C144="","",'1042Bi Dati di base lav.'!C144)</f>
        <v/>
      </c>
      <c r="D148" s="547"/>
      <c r="E148" s="175" t="str">
        <f>IF(A148="","",'1042Bi Dati di base lav.'!L144)</f>
        <v/>
      </c>
      <c r="F148" s="177"/>
      <c r="G148" s="148"/>
      <c r="H148" s="148"/>
      <c r="I148" s="76" t="str">
        <f t="shared" si="23"/>
        <v/>
      </c>
      <c r="J148" s="175" t="str">
        <f>IF(A148="","",'1042Bi Dati di base lav.'!L144)</f>
        <v/>
      </c>
      <c r="K148" s="176"/>
      <c r="L148" s="148"/>
      <c r="M148" s="148"/>
      <c r="N148" s="78" t="str">
        <f t="shared" si="24"/>
        <v/>
      </c>
      <c r="O148" s="208"/>
      <c r="P148" s="209" t="str">
        <f>IF($C148="","",'1042Ei Calcolo'!D148)</f>
        <v/>
      </c>
      <c r="Q148" s="209" t="str">
        <f>IF(OR($C148="",'1042Bi Dati di base lav.'!L144=""),"",'1042Bi Dati di base lav.'!L144)</f>
        <v/>
      </c>
      <c r="R148" s="208" t="str">
        <f t="shared" si="25"/>
        <v/>
      </c>
      <c r="S148" s="208" t="str">
        <f t="shared" si="26"/>
        <v/>
      </c>
      <c r="T148" s="210">
        <f t="shared" si="27"/>
        <v>0</v>
      </c>
      <c r="U148" s="210">
        <f t="shared" si="28"/>
        <v>0</v>
      </c>
      <c r="V148" s="210">
        <f t="shared" si="29"/>
        <v>0</v>
      </c>
      <c r="W148" s="210">
        <f t="shared" si="30"/>
        <v>0</v>
      </c>
      <c r="X148" s="210">
        <f t="shared" si="31"/>
        <v>0</v>
      </c>
      <c r="Y148" s="210">
        <f t="shared" si="32"/>
        <v>0</v>
      </c>
      <c r="Z148" s="205">
        <f t="shared" si="33"/>
        <v>0</v>
      </c>
    </row>
    <row r="149" spans="1:26" s="206" customFormat="1" ht="16.899999999999999" customHeight="1">
      <c r="A149" s="472" t="str">
        <f>IF('1042Bi Dati di base lav.'!A145="","",'1042Bi Dati di base lav.'!A145)</f>
        <v/>
      </c>
      <c r="B149" s="473" t="str">
        <f>IF('1042Bi Dati di base lav.'!B145="","",'1042Bi Dati di base lav.'!B145)</f>
        <v/>
      </c>
      <c r="C149" s="546" t="str">
        <f>IF('1042Bi Dati di base lav.'!C145="","",'1042Bi Dati di base lav.'!C145)</f>
        <v/>
      </c>
      <c r="D149" s="547"/>
      <c r="E149" s="175" t="str">
        <f>IF(A149="","",'1042Bi Dati di base lav.'!L145)</f>
        <v/>
      </c>
      <c r="F149" s="177"/>
      <c r="G149" s="148"/>
      <c r="H149" s="148"/>
      <c r="I149" s="76" t="str">
        <f t="shared" si="23"/>
        <v/>
      </c>
      <c r="J149" s="175" t="str">
        <f>IF(A149="","",'1042Bi Dati di base lav.'!L145)</f>
        <v/>
      </c>
      <c r="K149" s="176"/>
      <c r="L149" s="148"/>
      <c r="M149" s="148"/>
      <c r="N149" s="78" t="str">
        <f t="shared" si="24"/>
        <v/>
      </c>
      <c r="O149" s="208"/>
      <c r="P149" s="209" t="str">
        <f>IF($C149="","",'1042Ei Calcolo'!D149)</f>
        <v/>
      </c>
      <c r="Q149" s="209" t="str">
        <f>IF(OR($C149="",'1042Bi Dati di base lav.'!L145=""),"",'1042Bi Dati di base lav.'!L145)</f>
        <v/>
      </c>
      <c r="R149" s="208" t="str">
        <f t="shared" si="25"/>
        <v/>
      </c>
      <c r="S149" s="208" t="str">
        <f t="shared" si="26"/>
        <v/>
      </c>
      <c r="T149" s="210">
        <f t="shared" si="27"/>
        <v>0</v>
      </c>
      <c r="U149" s="210">
        <f t="shared" si="28"/>
        <v>0</v>
      </c>
      <c r="V149" s="210">
        <f t="shared" si="29"/>
        <v>0</v>
      </c>
      <c r="W149" s="210">
        <f t="shared" si="30"/>
        <v>0</v>
      </c>
      <c r="X149" s="210">
        <f t="shared" si="31"/>
        <v>0</v>
      </c>
      <c r="Y149" s="210">
        <f t="shared" si="32"/>
        <v>0</v>
      </c>
      <c r="Z149" s="205">
        <f t="shared" si="33"/>
        <v>0</v>
      </c>
    </row>
    <row r="150" spans="1:26" s="206" customFormat="1" ht="16.899999999999999" customHeight="1">
      <c r="A150" s="472" t="str">
        <f>IF('1042Bi Dati di base lav.'!A146="","",'1042Bi Dati di base lav.'!A146)</f>
        <v/>
      </c>
      <c r="B150" s="473" t="str">
        <f>IF('1042Bi Dati di base lav.'!B146="","",'1042Bi Dati di base lav.'!B146)</f>
        <v/>
      </c>
      <c r="C150" s="546" t="str">
        <f>IF('1042Bi Dati di base lav.'!C146="","",'1042Bi Dati di base lav.'!C146)</f>
        <v/>
      </c>
      <c r="D150" s="547"/>
      <c r="E150" s="175" t="str">
        <f>IF(A150="","",'1042Bi Dati di base lav.'!L146)</f>
        <v/>
      </c>
      <c r="F150" s="177"/>
      <c r="G150" s="148"/>
      <c r="H150" s="148"/>
      <c r="I150" s="76" t="str">
        <f t="shared" si="23"/>
        <v/>
      </c>
      <c r="J150" s="175" t="str">
        <f>IF(A150="","",'1042Bi Dati di base lav.'!L146)</f>
        <v/>
      </c>
      <c r="K150" s="176"/>
      <c r="L150" s="148"/>
      <c r="M150" s="148"/>
      <c r="N150" s="78" t="str">
        <f t="shared" si="24"/>
        <v/>
      </c>
      <c r="O150" s="208"/>
      <c r="P150" s="209" t="str">
        <f>IF($C150="","",'1042Ei Calcolo'!D150)</f>
        <v/>
      </c>
      <c r="Q150" s="209" t="str">
        <f>IF(OR($C150="",'1042Bi Dati di base lav.'!L146=""),"",'1042Bi Dati di base lav.'!L146)</f>
        <v/>
      </c>
      <c r="R150" s="208" t="str">
        <f t="shared" si="25"/>
        <v/>
      </c>
      <c r="S150" s="208" t="str">
        <f t="shared" si="26"/>
        <v/>
      </c>
      <c r="T150" s="210">
        <f t="shared" si="27"/>
        <v>0</v>
      </c>
      <c r="U150" s="210">
        <f t="shared" si="28"/>
        <v>0</v>
      </c>
      <c r="V150" s="210">
        <f t="shared" si="29"/>
        <v>0</v>
      </c>
      <c r="W150" s="210">
        <f t="shared" si="30"/>
        <v>0</v>
      </c>
      <c r="X150" s="210">
        <f t="shared" si="31"/>
        <v>0</v>
      </c>
      <c r="Y150" s="210">
        <f t="shared" si="32"/>
        <v>0</v>
      </c>
      <c r="Z150" s="205">
        <f t="shared" si="33"/>
        <v>0</v>
      </c>
    </row>
    <row r="151" spans="1:26" s="206" customFormat="1" ht="16.899999999999999" customHeight="1">
      <c r="A151" s="472" t="str">
        <f>IF('1042Bi Dati di base lav.'!A147="","",'1042Bi Dati di base lav.'!A147)</f>
        <v/>
      </c>
      <c r="B151" s="473" t="str">
        <f>IF('1042Bi Dati di base lav.'!B147="","",'1042Bi Dati di base lav.'!B147)</f>
        <v/>
      </c>
      <c r="C151" s="546" t="str">
        <f>IF('1042Bi Dati di base lav.'!C147="","",'1042Bi Dati di base lav.'!C147)</f>
        <v/>
      </c>
      <c r="D151" s="547"/>
      <c r="E151" s="175" t="str">
        <f>IF(A151="","",'1042Bi Dati di base lav.'!L147)</f>
        <v/>
      </c>
      <c r="F151" s="177"/>
      <c r="G151" s="148"/>
      <c r="H151" s="148"/>
      <c r="I151" s="76" t="str">
        <f t="shared" si="23"/>
        <v/>
      </c>
      <c r="J151" s="175" t="str">
        <f>IF(A151="","",'1042Bi Dati di base lav.'!L147)</f>
        <v/>
      </c>
      <c r="K151" s="176"/>
      <c r="L151" s="148"/>
      <c r="M151" s="148"/>
      <c r="N151" s="78" t="str">
        <f t="shared" si="24"/>
        <v/>
      </c>
      <c r="O151" s="208"/>
      <c r="P151" s="209" t="str">
        <f>IF($C151="","",'1042Ei Calcolo'!D151)</f>
        <v/>
      </c>
      <c r="Q151" s="209" t="str">
        <f>IF(OR($C151="",'1042Bi Dati di base lav.'!L147=""),"",'1042Bi Dati di base lav.'!L147)</f>
        <v/>
      </c>
      <c r="R151" s="208" t="str">
        <f t="shared" si="25"/>
        <v/>
      </c>
      <c r="S151" s="208" t="str">
        <f t="shared" si="26"/>
        <v/>
      </c>
      <c r="T151" s="210">
        <f t="shared" si="27"/>
        <v>0</v>
      </c>
      <c r="U151" s="210">
        <f t="shared" si="28"/>
        <v>0</v>
      </c>
      <c r="V151" s="210">
        <f t="shared" si="29"/>
        <v>0</v>
      </c>
      <c r="W151" s="210">
        <f t="shared" si="30"/>
        <v>0</v>
      </c>
      <c r="X151" s="210">
        <f t="shared" si="31"/>
        <v>0</v>
      </c>
      <c r="Y151" s="210">
        <f t="shared" si="32"/>
        <v>0</v>
      </c>
      <c r="Z151" s="205">
        <f t="shared" si="33"/>
        <v>0</v>
      </c>
    </row>
    <row r="152" spans="1:26" s="206" customFormat="1" ht="16.899999999999999" customHeight="1">
      <c r="A152" s="472" t="str">
        <f>IF('1042Bi Dati di base lav.'!A148="","",'1042Bi Dati di base lav.'!A148)</f>
        <v/>
      </c>
      <c r="B152" s="473" t="str">
        <f>IF('1042Bi Dati di base lav.'!B148="","",'1042Bi Dati di base lav.'!B148)</f>
        <v/>
      </c>
      <c r="C152" s="546" t="str">
        <f>IF('1042Bi Dati di base lav.'!C148="","",'1042Bi Dati di base lav.'!C148)</f>
        <v/>
      </c>
      <c r="D152" s="547"/>
      <c r="E152" s="175" t="str">
        <f>IF(A152="","",'1042Bi Dati di base lav.'!L148)</f>
        <v/>
      </c>
      <c r="F152" s="177"/>
      <c r="G152" s="148"/>
      <c r="H152" s="148"/>
      <c r="I152" s="76" t="str">
        <f t="shared" si="23"/>
        <v/>
      </c>
      <c r="J152" s="175" t="str">
        <f>IF(A152="","",'1042Bi Dati di base lav.'!L148)</f>
        <v/>
      </c>
      <c r="K152" s="176"/>
      <c r="L152" s="148"/>
      <c r="M152" s="148"/>
      <c r="N152" s="78" t="str">
        <f t="shared" si="24"/>
        <v/>
      </c>
      <c r="O152" s="208"/>
      <c r="P152" s="209" t="str">
        <f>IF($C152="","",'1042Ei Calcolo'!D152)</f>
        <v/>
      </c>
      <c r="Q152" s="209" t="str">
        <f>IF(OR($C152="",'1042Bi Dati di base lav.'!L148=""),"",'1042Bi Dati di base lav.'!L148)</f>
        <v/>
      </c>
      <c r="R152" s="208" t="str">
        <f t="shared" si="25"/>
        <v/>
      </c>
      <c r="S152" s="208" t="str">
        <f t="shared" si="26"/>
        <v/>
      </c>
      <c r="T152" s="210">
        <f t="shared" si="27"/>
        <v>0</v>
      </c>
      <c r="U152" s="210">
        <f t="shared" si="28"/>
        <v>0</v>
      </c>
      <c r="V152" s="210">
        <f t="shared" si="29"/>
        <v>0</v>
      </c>
      <c r="W152" s="210">
        <f t="shared" si="30"/>
        <v>0</v>
      </c>
      <c r="X152" s="210">
        <f t="shared" si="31"/>
        <v>0</v>
      </c>
      <c r="Y152" s="210">
        <f t="shared" si="32"/>
        <v>0</v>
      </c>
      <c r="Z152" s="205">
        <f t="shared" si="33"/>
        <v>0</v>
      </c>
    </row>
    <row r="153" spans="1:26" s="206" customFormat="1" ht="16.899999999999999" customHeight="1">
      <c r="A153" s="472" t="str">
        <f>IF('1042Bi Dati di base lav.'!A149="","",'1042Bi Dati di base lav.'!A149)</f>
        <v/>
      </c>
      <c r="B153" s="473" t="str">
        <f>IF('1042Bi Dati di base lav.'!B149="","",'1042Bi Dati di base lav.'!B149)</f>
        <v/>
      </c>
      <c r="C153" s="546" t="str">
        <f>IF('1042Bi Dati di base lav.'!C149="","",'1042Bi Dati di base lav.'!C149)</f>
        <v/>
      </c>
      <c r="D153" s="547"/>
      <c r="E153" s="175" t="str">
        <f>IF(A153="","",'1042Bi Dati di base lav.'!L149)</f>
        <v/>
      </c>
      <c r="F153" s="177"/>
      <c r="G153" s="148"/>
      <c r="H153" s="148"/>
      <c r="I153" s="76" t="str">
        <f t="shared" si="23"/>
        <v/>
      </c>
      <c r="J153" s="175" t="str">
        <f>IF(A153="","",'1042Bi Dati di base lav.'!L149)</f>
        <v/>
      </c>
      <c r="K153" s="176"/>
      <c r="L153" s="148"/>
      <c r="M153" s="148"/>
      <c r="N153" s="78" t="str">
        <f t="shared" si="24"/>
        <v/>
      </c>
      <c r="O153" s="208"/>
      <c r="P153" s="209" t="str">
        <f>IF($C153="","",'1042Ei Calcolo'!D153)</f>
        <v/>
      </c>
      <c r="Q153" s="209" t="str">
        <f>IF(OR($C153="",'1042Bi Dati di base lav.'!L149=""),"",'1042Bi Dati di base lav.'!L149)</f>
        <v/>
      </c>
      <c r="R153" s="208" t="str">
        <f t="shared" si="25"/>
        <v/>
      </c>
      <c r="S153" s="208" t="str">
        <f t="shared" si="26"/>
        <v/>
      </c>
      <c r="T153" s="210">
        <f t="shared" si="27"/>
        <v>0</v>
      </c>
      <c r="U153" s="210">
        <f t="shared" si="28"/>
        <v>0</v>
      </c>
      <c r="V153" s="210">
        <f t="shared" si="29"/>
        <v>0</v>
      </c>
      <c r="W153" s="210">
        <f t="shared" si="30"/>
        <v>0</v>
      </c>
      <c r="X153" s="210">
        <f t="shared" si="31"/>
        <v>0</v>
      </c>
      <c r="Y153" s="210">
        <f t="shared" si="32"/>
        <v>0</v>
      </c>
      <c r="Z153" s="205">
        <f t="shared" si="33"/>
        <v>0</v>
      </c>
    </row>
    <row r="154" spans="1:26" s="206" customFormat="1" ht="16.899999999999999" customHeight="1">
      <c r="A154" s="472" t="str">
        <f>IF('1042Bi Dati di base lav.'!A150="","",'1042Bi Dati di base lav.'!A150)</f>
        <v/>
      </c>
      <c r="B154" s="473" t="str">
        <f>IF('1042Bi Dati di base lav.'!B150="","",'1042Bi Dati di base lav.'!B150)</f>
        <v/>
      </c>
      <c r="C154" s="546" t="str">
        <f>IF('1042Bi Dati di base lav.'!C150="","",'1042Bi Dati di base lav.'!C150)</f>
        <v/>
      </c>
      <c r="D154" s="547"/>
      <c r="E154" s="175" t="str">
        <f>IF(A154="","",'1042Bi Dati di base lav.'!L150)</f>
        <v/>
      </c>
      <c r="F154" s="177"/>
      <c r="G154" s="148"/>
      <c r="H154" s="148"/>
      <c r="I154" s="76" t="str">
        <f t="shared" si="23"/>
        <v/>
      </c>
      <c r="J154" s="175" t="str">
        <f>IF(A154="","",'1042Bi Dati di base lav.'!L150)</f>
        <v/>
      </c>
      <c r="K154" s="176"/>
      <c r="L154" s="148"/>
      <c r="M154" s="148"/>
      <c r="N154" s="78" t="str">
        <f t="shared" si="24"/>
        <v/>
      </c>
      <c r="O154" s="208"/>
      <c r="P154" s="209" t="str">
        <f>IF($C154="","",'1042Ei Calcolo'!D154)</f>
        <v/>
      </c>
      <c r="Q154" s="209" t="str">
        <f>IF(OR($C154="",'1042Bi Dati di base lav.'!L150=""),"",'1042Bi Dati di base lav.'!L150)</f>
        <v/>
      </c>
      <c r="R154" s="208" t="str">
        <f t="shared" si="25"/>
        <v/>
      </c>
      <c r="S154" s="208" t="str">
        <f t="shared" si="26"/>
        <v/>
      </c>
      <c r="T154" s="210">
        <f t="shared" si="27"/>
        <v>0</v>
      </c>
      <c r="U154" s="210">
        <f t="shared" si="28"/>
        <v>0</v>
      </c>
      <c r="V154" s="210">
        <f t="shared" si="29"/>
        <v>0</v>
      </c>
      <c r="W154" s="210">
        <f t="shared" si="30"/>
        <v>0</v>
      </c>
      <c r="X154" s="210">
        <f t="shared" si="31"/>
        <v>0</v>
      </c>
      <c r="Y154" s="210">
        <f t="shared" si="32"/>
        <v>0</v>
      </c>
      <c r="Z154" s="205">
        <f t="shared" si="33"/>
        <v>0</v>
      </c>
    </row>
    <row r="155" spans="1:26" s="206" customFormat="1" ht="16.899999999999999" customHeight="1">
      <c r="A155" s="472" t="str">
        <f>IF('1042Bi Dati di base lav.'!A151="","",'1042Bi Dati di base lav.'!A151)</f>
        <v/>
      </c>
      <c r="B155" s="473" t="str">
        <f>IF('1042Bi Dati di base lav.'!B151="","",'1042Bi Dati di base lav.'!B151)</f>
        <v/>
      </c>
      <c r="C155" s="546" t="str">
        <f>IF('1042Bi Dati di base lav.'!C151="","",'1042Bi Dati di base lav.'!C151)</f>
        <v/>
      </c>
      <c r="D155" s="547"/>
      <c r="E155" s="175" t="str">
        <f>IF(A155="","",'1042Bi Dati di base lav.'!L151)</f>
        <v/>
      </c>
      <c r="F155" s="177"/>
      <c r="G155" s="148"/>
      <c r="H155" s="148"/>
      <c r="I155" s="76" t="str">
        <f t="shared" si="23"/>
        <v/>
      </c>
      <c r="J155" s="175" t="str">
        <f>IF(A155="","",'1042Bi Dati di base lav.'!L151)</f>
        <v/>
      </c>
      <c r="K155" s="176"/>
      <c r="L155" s="148"/>
      <c r="M155" s="148"/>
      <c r="N155" s="78" t="str">
        <f t="shared" si="24"/>
        <v/>
      </c>
      <c r="O155" s="208"/>
      <c r="P155" s="209" t="str">
        <f>IF($C155="","",'1042Ei Calcolo'!D155)</f>
        <v/>
      </c>
      <c r="Q155" s="209" t="str">
        <f>IF(OR($C155="",'1042Bi Dati di base lav.'!L151=""),"",'1042Bi Dati di base lav.'!L151)</f>
        <v/>
      </c>
      <c r="R155" s="208" t="str">
        <f t="shared" si="25"/>
        <v/>
      </c>
      <c r="S155" s="208" t="str">
        <f t="shared" si="26"/>
        <v/>
      </c>
      <c r="T155" s="210">
        <f t="shared" si="27"/>
        <v>0</v>
      </c>
      <c r="U155" s="210">
        <f t="shared" si="28"/>
        <v>0</v>
      </c>
      <c r="V155" s="210">
        <f t="shared" si="29"/>
        <v>0</v>
      </c>
      <c r="W155" s="210">
        <f t="shared" si="30"/>
        <v>0</v>
      </c>
      <c r="X155" s="210">
        <f t="shared" si="31"/>
        <v>0</v>
      </c>
      <c r="Y155" s="210">
        <f t="shared" si="32"/>
        <v>0</v>
      </c>
      <c r="Z155" s="205">
        <f t="shared" si="33"/>
        <v>0</v>
      </c>
    </row>
    <row r="156" spans="1:26" s="206" customFormat="1" ht="16.899999999999999" customHeight="1">
      <c r="A156" s="472" t="str">
        <f>IF('1042Bi Dati di base lav.'!A152="","",'1042Bi Dati di base lav.'!A152)</f>
        <v/>
      </c>
      <c r="B156" s="473" t="str">
        <f>IF('1042Bi Dati di base lav.'!B152="","",'1042Bi Dati di base lav.'!B152)</f>
        <v/>
      </c>
      <c r="C156" s="546" t="str">
        <f>IF('1042Bi Dati di base lav.'!C152="","",'1042Bi Dati di base lav.'!C152)</f>
        <v/>
      </c>
      <c r="D156" s="547"/>
      <c r="E156" s="175" t="str">
        <f>IF(A156="","",'1042Bi Dati di base lav.'!L152)</f>
        <v/>
      </c>
      <c r="F156" s="177"/>
      <c r="G156" s="148"/>
      <c r="H156" s="148"/>
      <c r="I156" s="76" t="str">
        <f t="shared" si="23"/>
        <v/>
      </c>
      <c r="J156" s="175" t="str">
        <f>IF(A156="","",'1042Bi Dati di base lav.'!L152)</f>
        <v/>
      </c>
      <c r="K156" s="176"/>
      <c r="L156" s="148"/>
      <c r="M156" s="148"/>
      <c r="N156" s="78" t="str">
        <f t="shared" si="24"/>
        <v/>
      </c>
      <c r="O156" s="208"/>
      <c r="P156" s="209" t="str">
        <f>IF($C156="","",'1042Ei Calcolo'!D156)</f>
        <v/>
      </c>
      <c r="Q156" s="209" t="str">
        <f>IF(OR($C156="",'1042Bi Dati di base lav.'!L152=""),"",'1042Bi Dati di base lav.'!L152)</f>
        <v/>
      </c>
      <c r="R156" s="208" t="str">
        <f t="shared" si="25"/>
        <v/>
      </c>
      <c r="S156" s="208" t="str">
        <f t="shared" si="26"/>
        <v/>
      </c>
      <c r="T156" s="210">
        <f t="shared" si="27"/>
        <v>0</v>
      </c>
      <c r="U156" s="210">
        <f t="shared" si="28"/>
        <v>0</v>
      </c>
      <c r="V156" s="210">
        <f t="shared" si="29"/>
        <v>0</v>
      </c>
      <c r="W156" s="210">
        <f t="shared" si="30"/>
        <v>0</v>
      </c>
      <c r="X156" s="210">
        <f t="shared" si="31"/>
        <v>0</v>
      </c>
      <c r="Y156" s="210">
        <f t="shared" si="32"/>
        <v>0</v>
      </c>
      <c r="Z156" s="205">
        <f t="shared" si="33"/>
        <v>0</v>
      </c>
    </row>
    <row r="157" spans="1:26" s="206" customFormat="1" ht="16.899999999999999" customHeight="1">
      <c r="A157" s="472" t="str">
        <f>IF('1042Bi Dati di base lav.'!A153="","",'1042Bi Dati di base lav.'!A153)</f>
        <v/>
      </c>
      <c r="B157" s="473" t="str">
        <f>IF('1042Bi Dati di base lav.'!B153="","",'1042Bi Dati di base lav.'!B153)</f>
        <v/>
      </c>
      <c r="C157" s="546" t="str">
        <f>IF('1042Bi Dati di base lav.'!C153="","",'1042Bi Dati di base lav.'!C153)</f>
        <v/>
      </c>
      <c r="D157" s="547"/>
      <c r="E157" s="175" t="str">
        <f>IF(A157="","",'1042Bi Dati di base lav.'!L153)</f>
        <v/>
      </c>
      <c r="F157" s="177"/>
      <c r="G157" s="148"/>
      <c r="H157" s="148"/>
      <c r="I157" s="76" t="str">
        <f t="shared" si="23"/>
        <v/>
      </c>
      <c r="J157" s="175" t="str">
        <f>IF(A157="","",'1042Bi Dati di base lav.'!L153)</f>
        <v/>
      </c>
      <c r="K157" s="176"/>
      <c r="L157" s="148"/>
      <c r="M157" s="148"/>
      <c r="N157" s="78" t="str">
        <f t="shared" si="24"/>
        <v/>
      </c>
      <c r="O157" s="208"/>
      <c r="P157" s="209" t="str">
        <f>IF($C157="","",'1042Ei Calcolo'!D157)</f>
        <v/>
      </c>
      <c r="Q157" s="209" t="str">
        <f>IF(OR($C157="",'1042Bi Dati di base lav.'!L153=""),"",'1042Bi Dati di base lav.'!L153)</f>
        <v/>
      </c>
      <c r="R157" s="208" t="str">
        <f t="shared" si="25"/>
        <v/>
      </c>
      <c r="S157" s="208" t="str">
        <f t="shared" si="26"/>
        <v/>
      </c>
      <c r="T157" s="210">
        <f t="shared" si="27"/>
        <v>0</v>
      </c>
      <c r="U157" s="210">
        <f t="shared" si="28"/>
        <v>0</v>
      </c>
      <c r="V157" s="210">
        <f t="shared" si="29"/>
        <v>0</v>
      </c>
      <c r="W157" s="210">
        <f t="shared" si="30"/>
        <v>0</v>
      </c>
      <c r="X157" s="210">
        <f t="shared" si="31"/>
        <v>0</v>
      </c>
      <c r="Y157" s="210">
        <f t="shared" si="32"/>
        <v>0</v>
      </c>
      <c r="Z157" s="205">
        <f t="shared" si="33"/>
        <v>0</v>
      </c>
    </row>
    <row r="158" spans="1:26" s="206" customFormat="1" ht="16.899999999999999" customHeight="1">
      <c r="A158" s="472" t="str">
        <f>IF('1042Bi Dati di base lav.'!A154="","",'1042Bi Dati di base lav.'!A154)</f>
        <v/>
      </c>
      <c r="B158" s="473" t="str">
        <f>IF('1042Bi Dati di base lav.'!B154="","",'1042Bi Dati di base lav.'!B154)</f>
        <v/>
      </c>
      <c r="C158" s="546" t="str">
        <f>IF('1042Bi Dati di base lav.'!C154="","",'1042Bi Dati di base lav.'!C154)</f>
        <v/>
      </c>
      <c r="D158" s="547"/>
      <c r="E158" s="175" t="str">
        <f>IF(A158="","",'1042Bi Dati di base lav.'!L154)</f>
        <v/>
      </c>
      <c r="F158" s="177"/>
      <c r="G158" s="148"/>
      <c r="H158" s="148"/>
      <c r="I158" s="76" t="str">
        <f t="shared" si="23"/>
        <v/>
      </c>
      <c r="J158" s="175" t="str">
        <f>IF(A158="","",'1042Bi Dati di base lav.'!L154)</f>
        <v/>
      </c>
      <c r="K158" s="176"/>
      <c r="L158" s="148"/>
      <c r="M158" s="148"/>
      <c r="N158" s="78" t="str">
        <f t="shared" si="24"/>
        <v/>
      </c>
      <c r="O158" s="208"/>
      <c r="P158" s="209" t="str">
        <f>IF($C158="","",'1042Ei Calcolo'!D158)</f>
        <v/>
      </c>
      <c r="Q158" s="209" t="str">
        <f>IF(OR($C158="",'1042Bi Dati di base lav.'!L154=""),"",'1042Bi Dati di base lav.'!L154)</f>
        <v/>
      </c>
      <c r="R158" s="208" t="str">
        <f t="shared" si="25"/>
        <v/>
      </c>
      <c r="S158" s="208" t="str">
        <f t="shared" si="26"/>
        <v/>
      </c>
      <c r="T158" s="210">
        <f t="shared" si="27"/>
        <v>0</v>
      </c>
      <c r="U158" s="210">
        <f t="shared" si="28"/>
        <v>0</v>
      </c>
      <c r="V158" s="210">
        <f t="shared" si="29"/>
        <v>0</v>
      </c>
      <c r="W158" s="210">
        <f t="shared" si="30"/>
        <v>0</v>
      </c>
      <c r="X158" s="210">
        <f t="shared" si="31"/>
        <v>0</v>
      </c>
      <c r="Y158" s="210">
        <f t="shared" si="32"/>
        <v>0</v>
      </c>
      <c r="Z158" s="205">
        <f t="shared" si="33"/>
        <v>0</v>
      </c>
    </row>
    <row r="159" spans="1:26" s="206" customFormat="1" ht="16.899999999999999" customHeight="1">
      <c r="A159" s="472" t="str">
        <f>IF('1042Bi Dati di base lav.'!A155="","",'1042Bi Dati di base lav.'!A155)</f>
        <v/>
      </c>
      <c r="B159" s="473" t="str">
        <f>IF('1042Bi Dati di base lav.'!B155="","",'1042Bi Dati di base lav.'!B155)</f>
        <v/>
      </c>
      <c r="C159" s="546" t="str">
        <f>IF('1042Bi Dati di base lav.'!C155="","",'1042Bi Dati di base lav.'!C155)</f>
        <v/>
      </c>
      <c r="D159" s="547"/>
      <c r="E159" s="175" t="str">
        <f>IF(A159="","",'1042Bi Dati di base lav.'!L155)</f>
        <v/>
      </c>
      <c r="F159" s="177"/>
      <c r="G159" s="148"/>
      <c r="H159" s="148"/>
      <c r="I159" s="76" t="str">
        <f t="shared" si="23"/>
        <v/>
      </c>
      <c r="J159" s="175" t="str">
        <f>IF(A159="","",'1042Bi Dati di base lav.'!L155)</f>
        <v/>
      </c>
      <c r="K159" s="176"/>
      <c r="L159" s="148"/>
      <c r="M159" s="148"/>
      <c r="N159" s="78" t="str">
        <f t="shared" si="24"/>
        <v/>
      </c>
      <c r="O159" s="208"/>
      <c r="P159" s="209" t="str">
        <f>IF($C159="","",'1042Ei Calcolo'!D159)</f>
        <v/>
      </c>
      <c r="Q159" s="209" t="str">
        <f>IF(OR($C159="",'1042Bi Dati di base lav.'!L155=""),"",'1042Bi Dati di base lav.'!L155)</f>
        <v/>
      </c>
      <c r="R159" s="208" t="str">
        <f t="shared" si="25"/>
        <v/>
      </c>
      <c r="S159" s="208" t="str">
        <f t="shared" si="26"/>
        <v/>
      </c>
      <c r="T159" s="210">
        <f t="shared" si="27"/>
        <v>0</v>
      </c>
      <c r="U159" s="210">
        <f t="shared" si="28"/>
        <v>0</v>
      </c>
      <c r="V159" s="210">
        <f t="shared" si="29"/>
        <v>0</v>
      </c>
      <c r="W159" s="210">
        <f t="shared" si="30"/>
        <v>0</v>
      </c>
      <c r="X159" s="210">
        <f t="shared" si="31"/>
        <v>0</v>
      </c>
      <c r="Y159" s="210">
        <f t="shared" si="32"/>
        <v>0</v>
      </c>
      <c r="Z159" s="205">
        <f t="shared" si="33"/>
        <v>0</v>
      </c>
    </row>
    <row r="160" spans="1:26" s="206" customFormat="1" ht="16.899999999999999" customHeight="1">
      <c r="A160" s="472" t="str">
        <f>IF('1042Bi Dati di base lav.'!A156="","",'1042Bi Dati di base lav.'!A156)</f>
        <v/>
      </c>
      <c r="B160" s="473" t="str">
        <f>IF('1042Bi Dati di base lav.'!B156="","",'1042Bi Dati di base lav.'!B156)</f>
        <v/>
      </c>
      <c r="C160" s="546" t="str">
        <f>IF('1042Bi Dati di base lav.'!C156="","",'1042Bi Dati di base lav.'!C156)</f>
        <v/>
      </c>
      <c r="D160" s="547"/>
      <c r="E160" s="175" t="str">
        <f>IF(A160="","",'1042Bi Dati di base lav.'!L156)</f>
        <v/>
      </c>
      <c r="F160" s="177"/>
      <c r="G160" s="148"/>
      <c r="H160" s="148"/>
      <c r="I160" s="76" t="str">
        <f t="shared" si="23"/>
        <v/>
      </c>
      <c r="J160" s="175" t="str">
        <f>IF(A160="","",'1042Bi Dati di base lav.'!L156)</f>
        <v/>
      </c>
      <c r="K160" s="176"/>
      <c r="L160" s="148"/>
      <c r="M160" s="148"/>
      <c r="N160" s="78" t="str">
        <f t="shared" si="24"/>
        <v/>
      </c>
      <c r="O160" s="208"/>
      <c r="P160" s="209" t="str">
        <f>IF($C160="","",'1042Ei Calcolo'!D160)</f>
        <v/>
      </c>
      <c r="Q160" s="209" t="str">
        <f>IF(OR($C160="",'1042Bi Dati di base lav.'!L156=""),"",'1042Bi Dati di base lav.'!L156)</f>
        <v/>
      </c>
      <c r="R160" s="208" t="str">
        <f t="shared" si="25"/>
        <v/>
      </c>
      <c r="S160" s="208" t="str">
        <f t="shared" si="26"/>
        <v/>
      </c>
      <c r="T160" s="210">
        <f t="shared" si="27"/>
        <v>0</v>
      </c>
      <c r="U160" s="210">
        <f t="shared" si="28"/>
        <v>0</v>
      </c>
      <c r="V160" s="210">
        <f t="shared" si="29"/>
        <v>0</v>
      </c>
      <c r="W160" s="210">
        <f t="shared" si="30"/>
        <v>0</v>
      </c>
      <c r="X160" s="210">
        <f t="shared" si="31"/>
        <v>0</v>
      </c>
      <c r="Y160" s="210">
        <f t="shared" si="32"/>
        <v>0</v>
      </c>
      <c r="Z160" s="205">
        <f t="shared" si="33"/>
        <v>0</v>
      </c>
    </row>
    <row r="161" spans="1:26" s="206" customFormat="1" ht="16.899999999999999" customHeight="1">
      <c r="A161" s="472" t="str">
        <f>IF('1042Bi Dati di base lav.'!A157="","",'1042Bi Dati di base lav.'!A157)</f>
        <v/>
      </c>
      <c r="B161" s="473" t="str">
        <f>IF('1042Bi Dati di base lav.'!B157="","",'1042Bi Dati di base lav.'!B157)</f>
        <v/>
      </c>
      <c r="C161" s="546" t="str">
        <f>IF('1042Bi Dati di base lav.'!C157="","",'1042Bi Dati di base lav.'!C157)</f>
        <v/>
      </c>
      <c r="D161" s="547"/>
      <c r="E161" s="175" t="str">
        <f>IF(A161="","",'1042Bi Dati di base lav.'!L157)</f>
        <v/>
      </c>
      <c r="F161" s="177"/>
      <c r="G161" s="148"/>
      <c r="H161" s="148"/>
      <c r="I161" s="76" t="str">
        <f t="shared" si="23"/>
        <v/>
      </c>
      <c r="J161" s="175" t="str">
        <f>IF(A161="","",'1042Bi Dati di base lav.'!L157)</f>
        <v/>
      </c>
      <c r="K161" s="176"/>
      <c r="L161" s="148"/>
      <c r="M161" s="148"/>
      <c r="N161" s="78" t="str">
        <f t="shared" si="24"/>
        <v/>
      </c>
      <c r="O161" s="208"/>
      <c r="P161" s="209" t="str">
        <f>IF($C161="","",'1042Ei Calcolo'!D161)</f>
        <v/>
      </c>
      <c r="Q161" s="209" t="str">
        <f>IF(OR($C161="",'1042Bi Dati di base lav.'!L157=""),"",'1042Bi Dati di base lav.'!L157)</f>
        <v/>
      </c>
      <c r="R161" s="208" t="str">
        <f t="shared" si="25"/>
        <v/>
      </c>
      <c r="S161" s="208" t="str">
        <f t="shared" si="26"/>
        <v/>
      </c>
      <c r="T161" s="210">
        <f t="shared" si="27"/>
        <v>0</v>
      </c>
      <c r="U161" s="210">
        <f t="shared" si="28"/>
        <v>0</v>
      </c>
      <c r="V161" s="210">
        <f t="shared" si="29"/>
        <v>0</v>
      </c>
      <c r="W161" s="210">
        <f t="shared" si="30"/>
        <v>0</v>
      </c>
      <c r="X161" s="210">
        <f t="shared" si="31"/>
        <v>0</v>
      </c>
      <c r="Y161" s="210">
        <f t="shared" si="32"/>
        <v>0</v>
      </c>
      <c r="Z161" s="205">
        <f t="shared" si="33"/>
        <v>0</v>
      </c>
    </row>
    <row r="162" spans="1:26" s="206" customFormat="1" ht="16.899999999999999" customHeight="1">
      <c r="A162" s="472" t="str">
        <f>IF('1042Bi Dati di base lav.'!A158="","",'1042Bi Dati di base lav.'!A158)</f>
        <v/>
      </c>
      <c r="B162" s="473" t="str">
        <f>IF('1042Bi Dati di base lav.'!B158="","",'1042Bi Dati di base lav.'!B158)</f>
        <v/>
      </c>
      <c r="C162" s="546" t="str">
        <f>IF('1042Bi Dati di base lav.'!C158="","",'1042Bi Dati di base lav.'!C158)</f>
        <v/>
      </c>
      <c r="D162" s="547"/>
      <c r="E162" s="175" t="str">
        <f>IF(A162="","",'1042Bi Dati di base lav.'!L158)</f>
        <v/>
      </c>
      <c r="F162" s="177"/>
      <c r="G162" s="148"/>
      <c r="H162" s="148"/>
      <c r="I162" s="76" t="str">
        <f t="shared" si="23"/>
        <v/>
      </c>
      <c r="J162" s="175" t="str">
        <f>IF(A162="","",'1042Bi Dati di base lav.'!L158)</f>
        <v/>
      </c>
      <c r="K162" s="176"/>
      <c r="L162" s="148"/>
      <c r="M162" s="148"/>
      <c r="N162" s="78" t="str">
        <f t="shared" si="24"/>
        <v/>
      </c>
      <c r="O162" s="208"/>
      <c r="P162" s="209" t="str">
        <f>IF($C162="","",'1042Ei Calcolo'!D162)</f>
        <v/>
      </c>
      <c r="Q162" s="209" t="str">
        <f>IF(OR($C162="",'1042Bi Dati di base lav.'!L158=""),"",'1042Bi Dati di base lav.'!L158)</f>
        <v/>
      </c>
      <c r="R162" s="208" t="str">
        <f t="shared" si="25"/>
        <v/>
      </c>
      <c r="S162" s="208" t="str">
        <f t="shared" si="26"/>
        <v/>
      </c>
      <c r="T162" s="210">
        <f t="shared" si="27"/>
        <v>0</v>
      </c>
      <c r="U162" s="210">
        <f t="shared" si="28"/>
        <v>0</v>
      </c>
      <c r="V162" s="210">
        <f t="shared" si="29"/>
        <v>0</v>
      </c>
      <c r="W162" s="210">
        <f t="shared" si="30"/>
        <v>0</v>
      </c>
      <c r="X162" s="210">
        <f t="shared" si="31"/>
        <v>0</v>
      </c>
      <c r="Y162" s="210">
        <f t="shared" si="32"/>
        <v>0</v>
      </c>
      <c r="Z162" s="205">
        <f t="shared" si="33"/>
        <v>0</v>
      </c>
    </row>
    <row r="163" spans="1:26" s="206" customFormat="1" ht="16.899999999999999" customHeight="1">
      <c r="A163" s="472" t="str">
        <f>IF('1042Bi Dati di base lav.'!A159="","",'1042Bi Dati di base lav.'!A159)</f>
        <v/>
      </c>
      <c r="B163" s="473" t="str">
        <f>IF('1042Bi Dati di base lav.'!B159="","",'1042Bi Dati di base lav.'!B159)</f>
        <v/>
      </c>
      <c r="C163" s="546" t="str">
        <f>IF('1042Bi Dati di base lav.'!C159="","",'1042Bi Dati di base lav.'!C159)</f>
        <v/>
      </c>
      <c r="D163" s="547"/>
      <c r="E163" s="175" t="str">
        <f>IF(A163="","",'1042Bi Dati di base lav.'!L159)</f>
        <v/>
      </c>
      <c r="F163" s="177"/>
      <c r="G163" s="148"/>
      <c r="H163" s="148"/>
      <c r="I163" s="76" t="str">
        <f t="shared" si="23"/>
        <v/>
      </c>
      <c r="J163" s="175" t="str">
        <f>IF(A163="","",'1042Bi Dati di base lav.'!L159)</f>
        <v/>
      </c>
      <c r="K163" s="176"/>
      <c r="L163" s="148"/>
      <c r="M163" s="148"/>
      <c r="N163" s="78" t="str">
        <f t="shared" si="24"/>
        <v/>
      </c>
      <c r="O163" s="208"/>
      <c r="P163" s="209" t="str">
        <f>IF($C163="","",'1042Ei Calcolo'!D163)</f>
        <v/>
      </c>
      <c r="Q163" s="209" t="str">
        <f>IF(OR($C163="",'1042Bi Dati di base lav.'!L159=""),"",'1042Bi Dati di base lav.'!L159)</f>
        <v/>
      </c>
      <c r="R163" s="208" t="str">
        <f t="shared" si="25"/>
        <v/>
      </c>
      <c r="S163" s="208" t="str">
        <f t="shared" si="26"/>
        <v/>
      </c>
      <c r="T163" s="210">
        <f t="shared" si="27"/>
        <v>0</v>
      </c>
      <c r="U163" s="210">
        <f t="shared" si="28"/>
        <v>0</v>
      </c>
      <c r="V163" s="210">
        <f t="shared" si="29"/>
        <v>0</v>
      </c>
      <c r="W163" s="210">
        <f t="shared" si="30"/>
        <v>0</v>
      </c>
      <c r="X163" s="210">
        <f t="shared" si="31"/>
        <v>0</v>
      </c>
      <c r="Y163" s="210">
        <f t="shared" si="32"/>
        <v>0</v>
      </c>
      <c r="Z163" s="205">
        <f t="shared" si="33"/>
        <v>0</v>
      </c>
    </row>
    <row r="164" spans="1:26" s="206" customFormat="1" ht="16.899999999999999" customHeight="1">
      <c r="A164" s="472" t="str">
        <f>IF('1042Bi Dati di base lav.'!A160="","",'1042Bi Dati di base lav.'!A160)</f>
        <v/>
      </c>
      <c r="B164" s="473" t="str">
        <f>IF('1042Bi Dati di base lav.'!B160="","",'1042Bi Dati di base lav.'!B160)</f>
        <v/>
      </c>
      <c r="C164" s="546" t="str">
        <f>IF('1042Bi Dati di base lav.'!C160="","",'1042Bi Dati di base lav.'!C160)</f>
        <v/>
      </c>
      <c r="D164" s="547"/>
      <c r="E164" s="175" t="str">
        <f>IF(A164="","",'1042Bi Dati di base lav.'!L160)</f>
        <v/>
      </c>
      <c r="F164" s="177"/>
      <c r="G164" s="148"/>
      <c r="H164" s="148"/>
      <c r="I164" s="76" t="str">
        <f t="shared" si="23"/>
        <v/>
      </c>
      <c r="J164" s="175" t="str">
        <f>IF(A164="","",'1042Bi Dati di base lav.'!L160)</f>
        <v/>
      </c>
      <c r="K164" s="176"/>
      <c r="L164" s="148"/>
      <c r="M164" s="148"/>
      <c r="N164" s="78" t="str">
        <f t="shared" si="24"/>
        <v/>
      </c>
      <c r="O164" s="208"/>
      <c r="P164" s="209" t="str">
        <f>IF($C164="","",'1042Ei Calcolo'!D164)</f>
        <v/>
      </c>
      <c r="Q164" s="209" t="str">
        <f>IF(OR($C164="",'1042Bi Dati di base lav.'!L160=""),"",'1042Bi Dati di base lav.'!L160)</f>
        <v/>
      </c>
      <c r="R164" s="208" t="str">
        <f t="shared" si="25"/>
        <v/>
      </c>
      <c r="S164" s="208" t="str">
        <f t="shared" si="26"/>
        <v/>
      </c>
      <c r="T164" s="210">
        <f t="shared" si="27"/>
        <v>0</v>
      </c>
      <c r="U164" s="210">
        <f t="shared" si="28"/>
        <v>0</v>
      </c>
      <c r="V164" s="210">
        <f t="shared" si="29"/>
        <v>0</v>
      </c>
      <c r="W164" s="210">
        <f t="shared" si="30"/>
        <v>0</v>
      </c>
      <c r="X164" s="210">
        <f t="shared" si="31"/>
        <v>0</v>
      </c>
      <c r="Y164" s="210">
        <f t="shared" si="32"/>
        <v>0</v>
      </c>
      <c r="Z164" s="205">
        <f t="shared" si="33"/>
        <v>0</v>
      </c>
    </row>
    <row r="165" spans="1:26" s="206" customFormat="1" ht="16.899999999999999" customHeight="1">
      <c r="A165" s="472" t="str">
        <f>IF('1042Bi Dati di base lav.'!A161="","",'1042Bi Dati di base lav.'!A161)</f>
        <v/>
      </c>
      <c r="B165" s="473" t="str">
        <f>IF('1042Bi Dati di base lav.'!B161="","",'1042Bi Dati di base lav.'!B161)</f>
        <v/>
      </c>
      <c r="C165" s="546" t="str">
        <f>IF('1042Bi Dati di base lav.'!C161="","",'1042Bi Dati di base lav.'!C161)</f>
        <v/>
      </c>
      <c r="D165" s="547"/>
      <c r="E165" s="175" t="str">
        <f>IF(A165="","",'1042Bi Dati di base lav.'!L161)</f>
        <v/>
      </c>
      <c r="F165" s="177"/>
      <c r="G165" s="148"/>
      <c r="H165" s="148"/>
      <c r="I165" s="76" t="str">
        <f t="shared" si="23"/>
        <v/>
      </c>
      <c r="J165" s="175" t="str">
        <f>IF(A165="","",'1042Bi Dati di base lav.'!L161)</f>
        <v/>
      </c>
      <c r="K165" s="176"/>
      <c r="L165" s="148"/>
      <c r="M165" s="148"/>
      <c r="N165" s="78" t="str">
        <f t="shared" si="24"/>
        <v/>
      </c>
      <c r="O165" s="208"/>
      <c r="P165" s="209" t="str">
        <f>IF($C165="","",'1042Ei Calcolo'!D165)</f>
        <v/>
      </c>
      <c r="Q165" s="209" t="str">
        <f>IF(OR($C165="",'1042Bi Dati di base lav.'!L161=""),"",'1042Bi Dati di base lav.'!L161)</f>
        <v/>
      </c>
      <c r="R165" s="208" t="str">
        <f t="shared" si="25"/>
        <v/>
      </c>
      <c r="S165" s="208" t="str">
        <f t="shared" si="26"/>
        <v/>
      </c>
      <c r="T165" s="210">
        <f t="shared" si="27"/>
        <v>0</v>
      </c>
      <c r="U165" s="210">
        <f t="shared" si="28"/>
        <v>0</v>
      </c>
      <c r="V165" s="210">
        <f t="shared" si="29"/>
        <v>0</v>
      </c>
      <c r="W165" s="210">
        <f t="shared" si="30"/>
        <v>0</v>
      </c>
      <c r="X165" s="210">
        <f t="shared" si="31"/>
        <v>0</v>
      </c>
      <c r="Y165" s="210">
        <f t="shared" si="32"/>
        <v>0</v>
      </c>
      <c r="Z165" s="205">
        <f t="shared" si="33"/>
        <v>0</v>
      </c>
    </row>
    <row r="166" spans="1:26" s="206" customFormat="1" ht="16.899999999999999" customHeight="1">
      <c r="A166" s="472" t="str">
        <f>IF('1042Bi Dati di base lav.'!A162="","",'1042Bi Dati di base lav.'!A162)</f>
        <v/>
      </c>
      <c r="B166" s="473" t="str">
        <f>IF('1042Bi Dati di base lav.'!B162="","",'1042Bi Dati di base lav.'!B162)</f>
        <v/>
      </c>
      <c r="C166" s="546" t="str">
        <f>IF('1042Bi Dati di base lav.'!C162="","",'1042Bi Dati di base lav.'!C162)</f>
        <v/>
      </c>
      <c r="D166" s="547"/>
      <c r="E166" s="175" t="str">
        <f>IF(A166="","",'1042Bi Dati di base lav.'!L162)</f>
        <v/>
      </c>
      <c r="F166" s="177"/>
      <c r="G166" s="148"/>
      <c r="H166" s="148"/>
      <c r="I166" s="76" t="str">
        <f t="shared" si="23"/>
        <v/>
      </c>
      <c r="J166" s="175" t="str">
        <f>IF(A166="","",'1042Bi Dati di base lav.'!L162)</f>
        <v/>
      </c>
      <c r="K166" s="176"/>
      <c r="L166" s="148"/>
      <c r="M166" s="148"/>
      <c r="N166" s="78" t="str">
        <f t="shared" si="24"/>
        <v/>
      </c>
      <c r="O166" s="208"/>
      <c r="P166" s="209" t="str">
        <f>IF($C166="","",'1042Ei Calcolo'!D166)</f>
        <v/>
      </c>
      <c r="Q166" s="209" t="str">
        <f>IF(OR($C166="",'1042Bi Dati di base lav.'!L162=""),"",'1042Bi Dati di base lav.'!L162)</f>
        <v/>
      </c>
      <c r="R166" s="208" t="str">
        <f t="shared" si="25"/>
        <v/>
      </c>
      <c r="S166" s="208" t="str">
        <f t="shared" si="26"/>
        <v/>
      </c>
      <c r="T166" s="210">
        <f t="shared" si="27"/>
        <v>0</v>
      </c>
      <c r="U166" s="210">
        <f t="shared" si="28"/>
        <v>0</v>
      </c>
      <c r="V166" s="210">
        <f t="shared" si="29"/>
        <v>0</v>
      </c>
      <c r="W166" s="210">
        <f t="shared" si="30"/>
        <v>0</v>
      </c>
      <c r="X166" s="210">
        <f t="shared" si="31"/>
        <v>0</v>
      </c>
      <c r="Y166" s="210">
        <f t="shared" si="32"/>
        <v>0</v>
      </c>
      <c r="Z166" s="205">
        <f t="shared" si="33"/>
        <v>0</v>
      </c>
    </row>
    <row r="167" spans="1:26" s="206" customFormat="1" ht="16.899999999999999" customHeight="1">
      <c r="A167" s="472" t="str">
        <f>IF('1042Bi Dati di base lav.'!A163="","",'1042Bi Dati di base lav.'!A163)</f>
        <v/>
      </c>
      <c r="B167" s="473" t="str">
        <f>IF('1042Bi Dati di base lav.'!B163="","",'1042Bi Dati di base lav.'!B163)</f>
        <v/>
      </c>
      <c r="C167" s="546" t="str">
        <f>IF('1042Bi Dati di base lav.'!C163="","",'1042Bi Dati di base lav.'!C163)</f>
        <v/>
      </c>
      <c r="D167" s="547"/>
      <c r="E167" s="175" t="str">
        <f>IF(A167="","",'1042Bi Dati di base lav.'!L163)</f>
        <v/>
      </c>
      <c r="F167" s="177"/>
      <c r="G167" s="148"/>
      <c r="H167" s="148"/>
      <c r="I167" s="76" t="str">
        <f t="shared" ref="I167:I211" si="34">R167</f>
        <v/>
      </c>
      <c r="J167" s="175" t="str">
        <f>IF(A167="","",'1042Bi Dati di base lav.'!L163)</f>
        <v/>
      </c>
      <c r="K167" s="176"/>
      <c r="L167" s="148"/>
      <c r="M167" s="148"/>
      <c r="N167" s="78" t="str">
        <f t="shared" ref="N167:N211" si="35">S167</f>
        <v/>
      </c>
      <c r="O167" s="208"/>
      <c r="P167" s="209" t="str">
        <f>IF($C167="","",'1042Ei Calcolo'!D167)</f>
        <v/>
      </c>
      <c r="Q167" s="209" t="str">
        <f>IF(OR($C167="",'1042Bi Dati di base lav.'!L163=""),"",'1042Bi Dati di base lav.'!L163)</f>
        <v/>
      </c>
      <c r="R167" s="208" t="str">
        <f t="shared" ref="R167:R211" si="36">IF(OR($C167="",F167="",G167="",H167=""),"",MAX(F167-G167-H167,0))</f>
        <v/>
      </c>
      <c r="S167" s="208" t="str">
        <f t="shared" ref="S167:S211" si="37">IF(OR(K167="",L167="",M167=""),"",MAX(K167-L167-M167,0))</f>
        <v/>
      </c>
      <c r="T167" s="210">
        <f t="shared" ref="T167:T211" si="38">IF(OR(I167=""),0,F167)</f>
        <v>0</v>
      </c>
      <c r="U167" s="210">
        <f t="shared" ref="U167:U211" si="39">IF(OR(I167=""),0,H167)</f>
        <v>0</v>
      </c>
      <c r="V167" s="210">
        <f t="shared" ref="V167:V211" si="40">IF(OR(I167&lt;=0,I167=""),0,R167)</f>
        <v>0</v>
      </c>
      <c r="W167" s="210">
        <f t="shared" ref="W167:W211" si="41">IF(OR(N167=""),0,K167)</f>
        <v>0</v>
      </c>
      <c r="X167" s="210">
        <f t="shared" ref="X167:X211" si="42">IF(OR(N167=""),0,M167)</f>
        <v>0</v>
      </c>
      <c r="Y167" s="210">
        <f t="shared" ref="Y167:Y211" si="43">IF(OR(N167&lt;=0,N167=""),0,S167)</f>
        <v>0</v>
      </c>
      <c r="Z167" s="205">
        <f t="shared" ref="Z167:Z211" si="44">MAX(P167:Y167)</f>
        <v>0</v>
      </c>
    </row>
    <row r="168" spans="1:26" s="206" customFormat="1" ht="16.899999999999999" customHeight="1">
      <c r="A168" s="472" t="str">
        <f>IF('1042Bi Dati di base lav.'!A164="","",'1042Bi Dati di base lav.'!A164)</f>
        <v/>
      </c>
      <c r="B168" s="473" t="str">
        <f>IF('1042Bi Dati di base lav.'!B164="","",'1042Bi Dati di base lav.'!B164)</f>
        <v/>
      </c>
      <c r="C168" s="546" t="str">
        <f>IF('1042Bi Dati di base lav.'!C164="","",'1042Bi Dati di base lav.'!C164)</f>
        <v/>
      </c>
      <c r="D168" s="547"/>
      <c r="E168" s="175" t="str">
        <f>IF(A168="","",'1042Bi Dati di base lav.'!L164)</f>
        <v/>
      </c>
      <c r="F168" s="177"/>
      <c r="G168" s="148"/>
      <c r="H168" s="148"/>
      <c r="I168" s="76" t="str">
        <f t="shared" si="34"/>
        <v/>
      </c>
      <c r="J168" s="175" t="str">
        <f>IF(A168="","",'1042Bi Dati di base lav.'!L164)</f>
        <v/>
      </c>
      <c r="K168" s="176"/>
      <c r="L168" s="148"/>
      <c r="M168" s="148"/>
      <c r="N168" s="78" t="str">
        <f t="shared" si="35"/>
        <v/>
      </c>
      <c r="O168" s="208"/>
      <c r="P168" s="209" t="str">
        <f>IF($C168="","",'1042Ei Calcolo'!D168)</f>
        <v/>
      </c>
      <c r="Q168" s="209" t="str">
        <f>IF(OR($C168="",'1042Bi Dati di base lav.'!L164=""),"",'1042Bi Dati di base lav.'!L164)</f>
        <v/>
      </c>
      <c r="R168" s="208" t="str">
        <f t="shared" si="36"/>
        <v/>
      </c>
      <c r="S168" s="208" t="str">
        <f t="shared" si="37"/>
        <v/>
      </c>
      <c r="T168" s="210">
        <f t="shared" si="38"/>
        <v>0</v>
      </c>
      <c r="U168" s="210">
        <f t="shared" si="39"/>
        <v>0</v>
      </c>
      <c r="V168" s="210">
        <f t="shared" si="40"/>
        <v>0</v>
      </c>
      <c r="W168" s="210">
        <f t="shared" si="41"/>
        <v>0</v>
      </c>
      <c r="X168" s="210">
        <f t="shared" si="42"/>
        <v>0</v>
      </c>
      <c r="Y168" s="210">
        <f t="shared" si="43"/>
        <v>0</v>
      </c>
      <c r="Z168" s="205">
        <f t="shared" si="44"/>
        <v>0</v>
      </c>
    </row>
    <row r="169" spans="1:26" s="206" customFormat="1" ht="16.899999999999999" customHeight="1">
      <c r="A169" s="472" t="str">
        <f>IF('1042Bi Dati di base lav.'!A165="","",'1042Bi Dati di base lav.'!A165)</f>
        <v/>
      </c>
      <c r="B169" s="473" t="str">
        <f>IF('1042Bi Dati di base lav.'!B165="","",'1042Bi Dati di base lav.'!B165)</f>
        <v/>
      </c>
      <c r="C169" s="546" t="str">
        <f>IF('1042Bi Dati di base lav.'!C165="","",'1042Bi Dati di base lav.'!C165)</f>
        <v/>
      </c>
      <c r="D169" s="547"/>
      <c r="E169" s="175" t="str">
        <f>IF(A169="","",'1042Bi Dati di base lav.'!L165)</f>
        <v/>
      </c>
      <c r="F169" s="177"/>
      <c r="G169" s="148"/>
      <c r="H169" s="148"/>
      <c r="I169" s="76" t="str">
        <f t="shared" si="34"/>
        <v/>
      </c>
      <c r="J169" s="175" t="str">
        <f>IF(A169="","",'1042Bi Dati di base lav.'!L165)</f>
        <v/>
      </c>
      <c r="K169" s="176"/>
      <c r="L169" s="148"/>
      <c r="M169" s="148"/>
      <c r="N169" s="78" t="str">
        <f t="shared" si="35"/>
        <v/>
      </c>
      <c r="O169" s="208"/>
      <c r="P169" s="209" t="str">
        <f>IF($C169="","",'1042Ei Calcolo'!D169)</f>
        <v/>
      </c>
      <c r="Q169" s="209" t="str">
        <f>IF(OR($C169="",'1042Bi Dati di base lav.'!L165=""),"",'1042Bi Dati di base lav.'!L165)</f>
        <v/>
      </c>
      <c r="R169" s="208" t="str">
        <f t="shared" si="36"/>
        <v/>
      </c>
      <c r="S169" s="208" t="str">
        <f t="shared" si="37"/>
        <v/>
      </c>
      <c r="T169" s="210">
        <f t="shared" si="38"/>
        <v>0</v>
      </c>
      <c r="U169" s="210">
        <f t="shared" si="39"/>
        <v>0</v>
      </c>
      <c r="V169" s="210">
        <f t="shared" si="40"/>
        <v>0</v>
      </c>
      <c r="W169" s="210">
        <f t="shared" si="41"/>
        <v>0</v>
      </c>
      <c r="X169" s="210">
        <f t="shared" si="42"/>
        <v>0</v>
      </c>
      <c r="Y169" s="210">
        <f t="shared" si="43"/>
        <v>0</v>
      </c>
      <c r="Z169" s="205">
        <f t="shared" si="44"/>
        <v>0</v>
      </c>
    </row>
    <row r="170" spans="1:26" s="206" customFormat="1" ht="16.899999999999999" customHeight="1">
      <c r="A170" s="472" t="str">
        <f>IF('1042Bi Dati di base lav.'!A166="","",'1042Bi Dati di base lav.'!A166)</f>
        <v/>
      </c>
      <c r="B170" s="473" t="str">
        <f>IF('1042Bi Dati di base lav.'!B166="","",'1042Bi Dati di base lav.'!B166)</f>
        <v/>
      </c>
      <c r="C170" s="546" t="str">
        <f>IF('1042Bi Dati di base lav.'!C166="","",'1042Bi Dati di base lav.'!C166)</f>
        <v/>
      </c>
      <c r="D170" s="547"/>
      <c r="E170" s="175" t="str">
        <f>IF(A170="","",'1042Bi Dati di base lav.'!L166)</f>
        <v/>
      </c>
      <c r="F170" s="177"/>
      <c r="G170" s="148"/>
      <c r="H170" s="148"/>
      <c r="I170" s="76" t="str">
        <f t="shared" si="34"/>
        <v/>
      </c>
      <c r="J170" s="175" t="str">
        <f>IF(A170="","",'1042Bi Dati di base lav.'!L166)</f>
        <v/>
      </c>
      <c r="K170" s="176"/>
      <c r="L170" s="148"/>
      <c r="M170" s="148"/>
      <c r="N170" s="78" t="str">
        <f t="shared" si="35"/>
        <v/>
      </c>
      <c r="O170" s="208"/>
      <c r="P170" s="209" t="str">
        <f>IF($C170="","",'1042Ei Calcolo'!D170)</f>
        <v/>
      </c>
      <c r="Q170" s="209" t="str">
        <f>IF(OR($C170="",'1042Bi Dati di base lav.'!L166=""),"",'1042Bi Dati di base lav.'!L166)</f>
        <v/>
      </c>
      <c r="R170" s="208" t="str">
        <f t="shared" si="36"/>
        <v/>
      </c>
      <c r="S170" s="208" t="str">
        <f t="shared" si="37"/>
        <v/>
      </c>
      <c r="T170" s="210">
        <f t="shared" si="38"/>
        <v>0</v>
      </c>
      <c r="U170" s="210">
        <f t="shared" si="39"/>
        <v>0</v>
      </c>
      <c r="V170" s="210">
        <f t="shared" si="40"/>
        <v>0</v>
      </c>
      <c r="W170" s="210">
        <f t="shared" si="41"/>
        <v>0</v>
      </c>
      <c r="X170" s="210">
        <f t="shared" si="42"/>
        <v>0</v>
      </c>
      <c r="Y170" s="210">
        <f t="shared" si="43"/>
        <v>0</v>
      </c>
      <c r="Z170" s="205">
        <f t="shared" si="44"/>
        <v>0</v>
      </c>
    </row>
    <row r="171" spans="1:26" s="206" customFormat="1" ht="16.899999999999999" customHeight="1">
      <c r="A171" s="472" t="str">
        <f>IF('1042Bi Dati di base lav.'!A167="","",'1042Bi Dati di base lav.'!A167)</f>
        <v/>
      </c>
      <c r="B171" s="473" t="str">
        <f>IF('1042Bi Dati di base lav.'!B167="","",'1042Bi Dati di base lav.'!B167)</f>
        <v/>
      </c>
      <c r="C171" s="546" t="str">
        <f>IF('1042Bi Dati di base lav.'!C167="","",'1042Bi Dati di base lav.'!C167)</f>
        <v/>
      </c>
      <c r="D171" s="547"/>
      <c r="E171" s="175" t="str">
        <f>IF(A171="","",'1042Bi Dati di base lav.'!L167)</f>
        <v/>
      </c>
      <c r="F171" s="177"/>
      <c r="G171" s="148"/>
      <c r="H171" s="148"/>
      <c r="I171" s="76" t="str">
        <f t="shared" si="34"/>
        <v/>
      </c>
      <c r="J171" s="175" t="str">
        <f>IF(A171="","",'1042Bi Dati di base lav.'!L167)</f>
        <v/>
      </c>
      <c r="K171" s="176"/>
      <c r="L171" s="148"/>
      <c r="M171" s="148"/>
      <c r="N171" s="78" t="str">
        <f t="shared" si="35"/>
        <v/>
      </c>
      <c r="O171" s="208"/>
      <c r="P171" s="209" t="str">
        <f>IF($C171="","",'1042Ei Calcolo'!D171)</f>
        <v/>
      </c>
      <c r="Q171" s="209" t="str">
        <f>IF(OR($C171="",'1042Bi Dati di base lav.'!L167=""),"",'1042Bi Dati di base lav.'!L167)</f>
        <v/>
      </c>
      <c r="R171" s="208" t="str">
        <f t="shared" si="36"/>
        <v/>
      </c>
      <c r="S171" s="208" t="str">
        <f t="shared" si="37"/>
        <v/>
      </c>
      <c r="T171" s="210">
        <f t="shared" si="38"/>
        <v>0</v>
      </c>
      <c r="U171" s="210">
        <f t="shared" si="39"/>
        <v>0</v>
      </c>
      <c r="V171" s="210">
        <f t="shared" si="40"/>
        <v>0</v>
      </c>
      <c r="W171" s="210">
        <f t="shared" si="41"/>
        <v>0</v>
      </c>
      <c r="X171" s="210">
        <f t="shared" si="42"/>
        <v>0</v>
      </c>
      <c r="Y171" s="210">
        <f t="shared" si="43"/>
        <v>0</v>
      </c>
      <c r="Z171" s="205">
        <f t="shared" si="44"/>
        <v>0</v>
      </c>
    </row>
    <row r="172" spans="1:26" s="206" customFormat="1" ht="16.899999999999999" customHeight="1">
      <c r="A172" s="472" t="str">
        <f>IF('1042Bi Dati di base lav.'!A168="","",'1042Bi Dati di base lav.'!A168)</f>
        <v/>
      </c>
      <c r="B172" s="473" t="str">
        <f>IF('1042Bi Dati di base lav.'!B168="","",'1042Bi Dati di base lav.'!B168)</f>
        <v/>
      </c>
      <c r="C172" s="546" t="str">
        <f>IF('1042Bi Dati di base lav.'!C168="","",'1042Bi Dati di base lav.'!C168)</f>
        <v/>
      </c>
      <c r="D172" s="547"/>
      <c r="E172" s="175" t="str">
        <f>IF(A172="","",'1042Bi Dati di base lav.'!L168)</f>
        <v/>
      </c>
      <c r="F172" s="177"/>
      <c r="G172" s="148"/>
      <c r="H172" s="148"/>
      <c r="I172" s="76" t="str">
        <f t="shared" si="34"/>
        <v/>
      </c>
      <c r="J172" s="175" t="str">
        <f>IF(A172="","",'1042Bi Dati di base lav.'!L168)</f>
        <v/>
      </c>
      <c r="K172" s="176"/>
      <c r="L172" s="148"/>
      <c r="M172" s="148"/>
      <c r="N172" s="78" t="str">
        <f t="shared" si="35"/>
        <v/>
      </c>
      <c r="O172" s="208"/>
      <c r="P172" s="209" t="str">
        <f>IF($C172="","",'1042Ei Calcolo'!D172)</f>
        <v/>
      </c>
      <c r="Q172" s="209" t="str">
        <f>IF(OR($C172="",'1042Bi Dati di base lav.'!L168=""),"",'1042Bi Dati di base lav.'!L168)</f>
        <v/>
      </c>
      <c r="R172" s="208" t="str">
        <f t="shared" si="36"/>
        <v/>
      </c>
      <c r="S172" s="208" t="str">
        <f t="shared" si="37"/>
        <v/>
      </c>
      <c r="T172" s="210">
        <f t="shared" si="38"/>
        <v>0</v>
      </c>
      <c r="U172" s="210">
        <f t="shared" si="39"/>
        <v>0</v>
      </c>
      <c r="V172" s="210">
        <f t="shared" si="40"/>
        <v>0</v>
      </c>
      <c r="W172" s="210">
        <f t="shared" si="41"/>
        <v>0</v>
      </c>
      <c r="X172" s="210">
        <f t="shared" si="42"/>
        <v>0</v>
      </c>
      <c r="Y172" s="210">
        <f t="shared" si="43"/>
        <v>0</v>
      </c>
      <c r="Z172" s="205">
        <f t="shared" si="44"/>
        <v>0</v>
      </c>
    </row>
    <row r="173" spans="1:26" s="206" customFormat="1" ht="16.899999999999999" customHeight="1">
      <c r="A173" s="472" t="str">
        <f>IF('1042Bi Dati di base lav.'!A169="","",'1042Bi Dati di base lav.'!A169)</f>
        <v/>
      </c>
      <c r="B173" s="473" t="str">
        <f>IF('1042Bi Dati di base lav.'!B169="","",'1042Bi Dati di base lav.'!B169)</f>
        <v/>
      </c>
      <c r="C173" s="546" t="str">
        <f>IF('1042Bi Dati di base lav.'!C169="","",'1042Bi Dati di base lav.'!C169)</f>
        <v/>
      </c>
      <c r="D173" s="547"/>
      <c r="E173" s="175" t="str">
        <f>IF(A173="","",'1042Bi Dati di base lav.'!L169)</f>
        <v/>
      </c>
      <c r="F173" s="177"/>
      <c r="G173" s="148"/>
      <c r="H173" s="148"/>
      <c r="I173" s="76" t="str">
        <f t="shared" si="34"/>
        <v/>
      </c>
      <c r="J173" s="175" t="str">
        <f>IF(A173="","",'1042Bi Dati di base lav.'!L169)</f>
        <v/>
      </c>
      <c r="K173" s="176"/>
      <c r="L173" s="148"/>
      <c r="M173" s="148"/>
      <c r="N173" s="78" t="str">
        <f t="shared" si="35"/>
        <v/>
      </c>
      <c r="O173" s="208"/>
      <c r="P173" s="209" t="str">
        <f>IF($C173="","",'1042Ei Calcolo'!D173)</f>
        <v/>
      </c>
      <c r="Q173" s="209" t="str">
        <f>IF(OR($C173="",'1042Bi Dati di base lav.'!L169=""),"",'1042Bi Dati di base lav.'!L169)</f>
        <v/>
      </c>
      <c r="R173" s="208" t="str">
        <f t="shared" si="36"/>
        <v/>
      </c>
      <c r="S173" s="208" t="str">
        <f t="shared" si="37"/>
        <v/>
      </c>
      <c r="T173" s="210">
        <f t="shared" si="38"/>
        <v>0</v>
      </c>
      <c r="U173" s="210">
        <f t="shared" si="39"/>
        <v>0</v>
      </c>
      <c r="V173" s="210">
        <f t="shared" si="40"/>
        <v>0</v>
      </c>
      <c r="W173" s="210">
        <f t="shared" si="41"/>
        <v>0</v>
      </c>
      <c r="X173" s="210">
        <f t="shared" si="42"/>
        <v>0</v>
      </c>
      <c r="Y173" s="210">
        <f t="shared" si="43"/>
        <v>0</v>
      </c>
      <c r="Z173" s="205">
        <f t="shared" si="44"/>
        <v>0</v>
      </c>
    </row>
    <row r="174" spans="1:26" s="206" customFormat="1" ht="16.899999999999999" customHeight="1">
      <c r="A174" s="472" t="str">
        <f>IF('1042Bi Dati di base lav.'!A170="","",'1042Bi Dati di base lav.'!A170)</f>
        <v/>
      </c>
      <c r="B174" s="473" t="str">
        <f>IF('1042Bi Dati di base lav.'!B170="","",'1042Bi Dati di base lav.'!B170)</f>
        <v/>
      </c>
      <c r="C174" s="546" t="str">
        <f>IF('1042Bi Dati di base lav.'!C170="","",'1042Bi Dati di base lav.'!C170)</f>
        <v/>
      </c>
      <c r="D174" s="547"/>
      <c r="E174" s="175" t="str">
        <f>IF(A174="","",'1042Bi Dati di base lav.'!L170)</f>
        <v/>
      </c>
      <c r="F174" s="177"/>
      <c r="G174" s="148"/>
      <c r="H174" s="148"/>
      <c r="I174" s="76" t="str">
        <f t="shared" si="34"/>
        <v/>
      </c>
      <c r="J174" s="175" t="str">
        <f>IF(A174="","",'1042Bi Dati di base lav.'!L170)</f>
        <v/>
      </c>
      <c r="K174" s="176"/>
      <c r="L174" s="148"/>
      <c r="M174" s="148"/>
      <c r="N174" s="78" t="str">
        <f t="shared" si="35"/>
        <v/>
      </c>
      <c r="O174" s="208"/>
      <c r="P174" s="209" t="str">
        <f>IF($C174="","",'1042Ei Calcolo'!D174)</f>
        <v/>
      </c>
      <c r="Q174" s="209" t="str">
        <f>IF(OR($C174="",'1042Bi Dati di base lav.'!L170=""),"",'1042Bi Dati di base lav.'!L170)</f>
        <v/>
      </c>
      <c r="R174" s="208" t="str">
        <f t="shared" si="36"/>
        <v/>
      </c>
      <c r="S174" s="208" t="str">
        <f t="shared" si="37"/>
        <v/>
      </c>
      <c r="T174" s="210">
        <f t="shared" si="38"/>
        <v>0</v>
      </c>
      <c r="U174" s="210">
        <f t="shared" si="39"/>
        <v>0</v>
      </c>
      <c r="V174" s="210">
        <f t="shared" si="40"/>
        <v>0</v>
      </c>
      <c r="W174" s="210">
        <f t="shared" si="41"/>
        <v>0</v>
      </c>
      <c r="X174" s="210">
        <f t="shared" si="42"/>
        <v>0</v>
      </c>
      <c r="Y174" s="210">
        <f t="shared" si="43"/>
        <v>0</v>
      </c>
      <c r="Z174" s="205">
        <f t="shared" si="44"/>
        <v>0</v>
      </c>
    </row>
    <row r="175" spans="1:26" s="206" customFormat="1" ht="16.899999999999999" customHeight="1">
      <c r="A175" s="472" t="str">
        <f>IF('1042Bi Dati di base lav.'!A171="","",'1042Bi Dati di base lav.'!A171)</f>
        <v/>
      </c>
      <c r="B175" s="473" t="str">
        <f>IF('1042Bi Dati di base lav.'!B171="","",'1042Bi Dati di base lav.'!B171)</f>
        <v/>
      </c>
      <c r="C175" s="546" t="str">
        <f>IF('1042Bi Dati di base lav.'!C171="","",'1042Bi Dati di base lav.'!C171)</f>
        <v/>
      </c>
      <c r="D175" s="547"/>
      <c r="E175" s="175" t="str">
        <f>IF(A175="","",'1042Bi Dati di base lav.'!L171)</f>
        <v/>
      </c>
      <c r="F175" s="177"/>
      <c r="G175" s="148"/>
      <c r="H175" s="148"/>
      <c r="I175" s="76" t="str">
        <f t="shared" si="34"/>
        <v/>
      </c>
      <c r="J175" s="175" t="str">
        <f>IF(A175="","",'1042Bi Dati di base lav.'!L171)</f>
        <v/>
      </c>
      <c r="K175" s="176"/>
      <c r="L175" s="148"/>
      <c r="M175" s="148"/>
      <c r="N175" s="78" t="str">
        <f t="shared" si="35"/>
        <v/>
      </c>
      <c r="O175" s="208"/>
      <c r="P175" s="209" t="str">
        <f>IF($C175="","",'1042Ei Calcolo'!D175)</f>
        <v/>
      </c>
      <c r="Q175" s="209" t="str">
        <f>IF(OR($C175="",'1042Bi Dati di base lav.'!L171=""),"",'1042Bi Dati di base lav.'!L171)</f>
        <v/>
      </c>
      <c r="R175" s="208" t="str">
        <f t="shared" si="36"/>
        <v/>
      </c>
      <c r="S175" s="208" t="str">
        <f t="shared" si="37"/>
        <v/>
      </c>
      <c r="T175" s="210">
        <f t="shared" si="38"/>
        <v>0</v>
      </c>
      <c r="U175" s="210">
        <f t="shared" si="39"/>
        <v>0</v>
      </c>
      <c r="V175" s="210">
        <f t="shared" si="40"/>
        <v>0</v>
      </c>
      <c r="W175" s="210">
        <f t="shared" si="41"/>
        <v>0</v>
      </c>
      <c r="X175" s="210">
        <f t="shared" si="42"/>
        <v>0</v>
      </c>
      <c r="Y175" s="210">
        <f t="shared" si="43"/>
        <v>0</v>
      </c>
      <c r="Z175" s="205">
        <f t="shared" si="44"/>
        <v>0</v>
      </c>
    </row>
    <row r="176" spans="1:26" s="206" customFormat="1" ht="16.899999999999999" customHeight="1">
      <c r="A176" s="472" t="str">
        <f>IF('1042Bi Dati di base lav.'!A172="","",'1042Bi Dati di base lav.'!A172)</f>
        <v/>
      </c>
      <c r="B176" s="473" t="str">
        <f>IF('1042Bi Dati di base lav.'!B172="","",'1042Bi Dati di base lav.'!B172)</f>
        <v/>
      </c>
      <c r="C176" s="546" t="str">
        <f>IF('1042Bi Dati di base lav.'!C172="","",'1042Bi Dati di base lav.'!C172)</f>
        <v/>
      </c>
      <c r="D176" s="547"/>
      <c r="E176" s="175" t="str">
        <f>IF(A176="","",'1042Bi Dati di base lav.'!L172)</f>
        <v/>
      </c>
      <c r="F176" s="177"/>
      <c r="G176" s="148"/>
      <c r="H176" s="148"/>
      <c r="I176" s="76" t="str">
        <f t="shared" si="34"/>
        <v/>
      </c>
      <c r="J176" s="175" t="str">
        <f>IF(A176="","",'1042Bi Dati di base lav.'!L172)</f>
        <v/>
      </c>
      <c r="K176" s="176"/>
      <c r="L176" s="148"/>
      <c r="M176" s="148"/>
      <c r="N176" s="78" t="str">
        <f t="shared" si="35"/>
        <v/>
      </c>
      <c r="O176" s="208"/>
      <c r="P176" s="209" t="str">
        <f>IF($C176="","",'1042Ei Calcolo'!D176)</f>
        <v/>
      </c>
      <c r="Q176" s="209" t="str">
        <f>IF(OR($C176="",'1042Bi Dati di base lav.'!L172=""),"",'1042Bi Dati di base lav.'!L172)</f>
        <v/>
      </c>
      <c r="R176" s="208" t="str">
        <f t="shared" si="36"/>
        <v/>
      </c>
      <c r="S176" s="208" t="str">
        <f t="shared" si="37"/>
        <v/>
      </c>
      <c r="T176" s="210">
        <f t="shared" si="38"/>
        <v>0</v>
      </c>
      <c r="U176" s="210">
        <f t="shared" si="39"/>
        <v>0</v>
      </c>
      <c r="V176" s="210">
        <f t="shared" si="40"/>
        <v>0</v>
      </c>
      <c r="W176" s="210">
        <f t="shared" si="41"/>
        <v>0</v>
      </c>
      <c r="X176" s="210">
        <f t="shared" si="42"/>
        <v>0</v>
      </c>
      <c r="Y176" s="210">
        <f t="shared" si="43"/>
        <v>0</v>
      </c>
      <c r="Z176" s="205">
        <f t="shared" si="44"/>
        <v>0</v>
      </c>
    </row>
    <row r="177" spans="1:26" s="206" customFormat="1" ht="16.899999999999999" customHeight="1">
      <c r="A177" s="472" t="str">
        <f>IF('1042Bi Dati di base lav.'!A173="","",'1042Bi Dati di base lav.'!A173)</f>
        <v/>
      </c>
      <c r="B177" s="473" t="str">
        <f>IF('1042Bi Dati di base lav.'!B173="","",'1042Bi Dati di base lav.'!B173)</f>
        <v/>
      </c>
      <c r="C177" s="546" t="str">
        <f>IF('1042Bi Dati di base lav.'!C173="","",'1042Bi Dati di base lav.'!C173)</f>
        <v/>
      </c>
      <c r="D177" s="547"/>
      <c r="E177" s="175" t="str">
        <f>IF(A177="","",'1042Bi Dati di base lav.'!L173)</f>
        <v/>
      </c>
      <c r="F177" s="177"/>
      <c r="G177" s="148"/>
      <c r="H177" s="148"/>
      <c r="I177" s="76" t="str">
        <f t="shared" si="34"/>
        <v/>
      </c>
      <c r="J177" s="175" t="str">
        <f>IF(A177="","",'1042Bi Dati di base lav.'!L173)</f>
        <v/>
      </c>
      <c r="K177" s="176"/>
      <c r="L177" s="148"/>
      <c r="M177" s="148"/>
      <c r="N177" s="78" t="str">
        <f t="shared" si="35"/>
        <v/>
      </c>
      <c r="O177" s="208"/>
      <c r="P177" s="209" t="str">
        <f>IF($C177="","",'1042Ei Calcolo'!D177)</f>
        <v/>
      </c>
      <c r="Q177" s="209" t="str">
        <f>IF(OR($C177="",'1042Bi Dati di base lav.'!L173=""),"",'1042Bi Dati di base lav.'!L173)</f>
        <v/>
      </c>
      <c r="R177" s="208" t="str">
        <f t="shared" si="36"/>
        <v/>
      </c>
      <c r="S177" s="208" t="str">
        <f t="shared" si="37"/>
        <v/>
      </c>
      <c r="T177" s="210">
        <f t="shared" si="38"/>
        <v>0</v>
      </c>
      <c r="U177" s="210">
        <f t="shared" si="39"/>
        <v>0</v>
      </c>
      <c r="V177" s="210">
        <f t="shared" si="40"/>
        <v>0</v>
      </c>
      <c r="W177" s="210">
        <f t="shared" si="41"/>
        <v>0</v>
      </c>
      <c r="X177" s="210">
        <f t="shared" si="42"/>
        <v>0</v>
      </c>
      <c r="Y177" s="210">
        <f t="shared" si="43"/>
        <v>0</v>
      </c>
      <c r="Z177" s="205">
        <f t="shared" si="44"/>
        <v>0</v>
      </c>
    </row>
    <row r="178" spans="1:26" s="206" customFormat="1" ht="16.899999999999999" customHeight="1">
      <c r="A178" s="472" t="str">
        <f>IF('1042Bi Dati di base lav.'!A174="","",'1042Bi Dati di base lav.'!A174)</f>
        <v/>
      </c>
      <c r="B178" s="473" t="str">
        <f>IF('1042Bi Dati di base lav.'!B174="","",'1042Bi Dati di base lav.'!B174)</f>
        <v/>
      </c>
      <c r="C178" s="546" t="str">
        <f>IF('1042Bi Dati di base lav.'!C174="","",'1042Bi Dati di base lav.'!C174)</f>
        <v/>
      </c>
      <c r="D178" s="547"/>
      <c r="E178" s="175" t="str">
        <f>IF(A178="","",'1042Bi Dati di base lav.'!L174)</f>
        <v/>
      </c>
      <c r="F178" s="177"/>
      <c r="G178" s="148"/>
      <c r="H178" s="148"/>
      <c r="I178" s="76" t="str">
        <f t="shared" si="34"/>
        <v/>
      </c>
      <c r="J178" s="175" t="str">
        <f>IF(A178="","",'1042Bi Dati di base lav.'!L174)</f>
        <v/>
      </c>
      <c r="K178" s="176"/>
      <c r="L178" s="148"/>
      <c r="M178" s="148"/>
      <c r="N178" s="78" t="str">
        <f t="shared" si="35"/>
        <v/>
      </c>
      <c r="O178" s="208"/>
      <c r="P178" s="209" t="str">
        <f>IF($C178="","",'1042Ei Calcolo'!D178)</f>
        <v/>
      </c>
      <c r="Q178" s="209" t="str">
        <f>IF(OR($C178="",'1042Bi Dati di base lav.'!L174=""),"",'1042Bi Dati di base lav.'!L174)</f>
        <v/>
      </c>
      <c r="R178" s="208" t="str">
        <f t="shared" si="36"/>
        <v/>
      </c>
      <c r="S178" s="208" t="str">
        <f t="shared" si="37"/>
        <v/>
      </c>
      <c r="T178" s="210">
        <f t="shared" si="38"/>
        <v>0</v>
      </c>
      <c r="U178" s="210">
        <f t="shared" si="39"/>
        <v>0</v>
      </c>
      <c r="V178" s="210">
        <f t="shared" si="40"/>
        <v>0</v>
      </c>
      <c r="W178" s="210">
        <f t="shared" si="41"/>
        <v>0</v>
      </c>
      <c r="X178" s="210">
        <f t="shared" si="42"/>
        <v>0</v>
      </c>
      <c r="Y178" s="210">
        <f t="shared" si="43"/>
        <v>0</v>
      </c>
      <c r="Z178" s="205">
        <f t="shared" si="44"/>
        <v>0</v>
      </c>
    </row>
    <row r="179" spans="1:26" s="206" customFormat="1" ht="16.899999999999999" customHeight="1">
      <c r="A179" s="472" t="str">
        <f>IF('1042Bi Dati di base lav.'!A175="","",'1042Bi Dati di base lav.'!A175)</f>
        <v/>
      </c>
      <c r="B179" s="473" t="str">
        <f>IF('1042Bi Dati di base lav.'!B175="","",'1042Bi Dati di base lav.'!B175)</f>
        <v/>
      </c>
      <c r="C179" s="546" t="str">
        <f>IF('1042Bi Dati di base lav.'!C175="","",'1042Bi Dati di base lav.'!C175)</f>
        <v/>
      </c>
      <c r="D179" s="547"/>
      <c r="E179" s="175" t="str">
        <f>IF(A179="","",'1042Bi Dati di base lav.'!L175)</f>
        <v/>
      </c>
      <c r="F179" s="177"/>
      <c r="G179" s="148"/>
      <c r="H179" s="148"/>
      <c r="I179" s="76" t="str">
        <f t="shared" si="34"/>
        <v/>
      </c>
      <c r="J179" s="175" t="str">
        <f>IF(A179="","",'1042Bi Dati di base lav.'!L175)</f>
        <v/>
      </c>
      <c r="K179" s="176"/>
      <c r="L179" s="148"/>
      <c r="M179" s="148"/>
      <c r="N179" s="78" t="str">
        <f t="shared" si="35"/>
        <v/>
      </c>
      <c r="O179" s="208"/>
      <c r="P179" s="209" t="str">
        <f>IF($C179="","",'1042Ei Calcolo'!D179)</f>
        <v/>
      </c>
      <c r="Q179" s="209" t="str">
        <f>IF(OR($C179="",'1042Bi Dati di base lav.'!L175=""),"",'1042Bi Dati di base lav.'!L175)</f>
        <v/>
      </c>
      <c r="R179" s="208" t="str">
        <f t="shared" si="36"/>
        <v/>
      </c>
      <c r="S179" s="208" t="str">
        <f t="shared" si="37"/>
        <v/>
      </c>
      <c r="T179" s="210">
        <f t="shared" si="38"/>
        <v>0</v>
      </c>
      <c r="U179" s="210">
        <f t="shared" si="39"/>
        <v>0</v>
      </c>
      <c r="V179" s="210">
        <f t="shared" si="40"/>
        <v>0</v>
      </c>
      <c r="W179" s="210">
        <f t="shared" si="41"/>
        <v>0</v>
      </c>
      <c r="X179" s="210">
        <f t="shared" si="42"/>
        <v>0</v>
      </c>
      <c r="Y179" s="210">
        <f t="shared" si="43"/>
        <v>0</v>
      </c>
      <c r="Z179" s="205">
        <f t="shared" si="44"/>
        <v>0</v>
      </c>
    </row>
    <row r="180" spans="1:26" s="206" customFormat="1" ht="16.899999999999999" customHeight="1">
      <c r="A180" s="472" t="str">
        <f>IF('1042Bi Dati di base lav.'!A176="","",'1042Bi Dati di base lav.'!A176)</f>
        <v/>
      </c>
      <c r="B180" s="473" t="str">
        <f>IF('1042Bi Dati di base lav.'!B176="","",'1042Bi Dati di base lav.'!B176)</f>
        <v/>
      </c>
      <c r="C180" s="546" t="str">
        <f>IF('1042Bi Dati di base lav.'!C176="","",'1042Bi Dati di base lav.'!C176)</f>
        <v/>
      </c>
      <c r="D180" s="547"/>
      <c r="E180" s="175" t="str">
        <f>IF(A180="","",'1042Bi Dati di base lav.'!L176)</f>
        <v/>
      </c>
      <c r="F180" s="177"/>
      <c r="G180" s="148"/>
      <c r="H180" s="148"/>
      <c r="I180" s="76" t="str">
        <f t="shared" si="34"/>
        <v/>
      </c>
      <c r="J180" s="175" t="str">
        <f>IF(A180="","",'1042Bi Dati di base lav.'!L176)</f>
        <v/>
      </c>
      <c r="K180" s="176"/>
      <c r="L180" s="148"/>
      <c r="M180" s="148"/>
      <c r="N180" s="78" t="str">
        <f t="shared" si="35"/>
        <v/>
      </c>
      <c r="O180" s="208"/>
      <c r="P180" s="209" t="str">
        <f>IF($C180="","",'1042Ei Calcolo'!D180)</f>
        <v/>
      </c>
      <c r="Q180" s="209" t="str">
        <f>IF(OR($C180="",'1042Bi Dati di base lav.'!L176=""),"",'1042Bi Dati di base lav.'!L176)</f>
        <v/>
      </c>
      <c r="R180" s="208" t="str">
        <f t="shared" si="36"/>
        <v/>
      </c>
      <c r="S180" s="208" t="str">
        <f t="shared" si="37"/>
        <v/>
      </c>
      <c r="T180" s="210">
        <f t="shared" si="38"/>
        <v>0</v>
      </c>
      <c r="U180" s="210">
        <f t="shared" si="39"/>
        <v>0</v>
      </c>
      <c r="V180" s="210">
        <f t="shared" si="40"/>
        <v>0</v>
      </c>
      <c r="W180" s="210">
        <f t="shared" si="41"/>
        <v>0</v>
      </c>
      <c r="X180" s="210">
        <f t="shared" si="42"/>
        <v>0</v>
      </c>
      <c r="Y180" s="210">
        <f t="shared" si="43"/>
        <v>0</v>
      </c>
      <c r="Z180" s="205">
        <f t="shared" si="44"/>
        <v>0</v>
      </c>
    </row>
    <row r="181" spans="1:26" s="206" customFormat="1" ht="16.899999999999999" customHeight="1">
      <c r="A181" s="472" t="str">
        <f>IF('1042Bi Dati di base lav.'!A177="","",'1042Bi Dati di base lav.'!A177)</f>
        <v/>
      </c>
      <c r="B181" s="473" t="str">
        <f>IF('1042Bi Dati di base lav.'!B177="","",'1042Bi Dati di base lav.'!B177)</f>
        <v/>
      </c>
      <c r="C181" s="546" t="str">
        <f>IF('1042Bi Dati di base lav.'!C177="","",'1042Bi Dati di base lav.'!C177)</f>
        <v/>
      </c>
      <c r="D181" s="547"/>
      <c r="E181" s="175" t="str">
        <f>IF(A181="","",'1042Bi Dati di base lav.'!L177)</f>
        <v/>
      </c>
      <c r="F181" s="177"/>
      <c r="G181" s="148"/>
      <c r="H181" s="148"/>
      <c r="I181" s="76" t="str">
        <f t="shared" si="34"/>
        <v/>
      </c>
      <c r="J181" s="175" t="str">
        <f>IF(A181="","",'1042Bi Dati di base lav.'!L177)</f>
        <v/>
      </c>
      <c r="K181" s="176"/>
      <c r="L181" s="148"/>
      <c r="M181" s="148"/>
      <c r="N181" s="78" t="str">
        <f t="shared" si="35"/>
        <v/>
      </c>
      <c r="O181" s="208"/>
      <c r="P181" s="209" t="str">
        <f>IF($C181="","",'1042Ei Calcolo'!D181)</f>
        <v/>
      </c>
      <c r="Q181" s="209" t="str">
        <f>IF(OR($C181="",'1042Bi Dati di base lav.'!L177=""),"",'1042Bi Dati di base lav.'!L177)</f>
        <v/>
      </c>
      <c r="R181" s="208" t="str">
        <f t="shared" si="36"/>
        <v/>
      </c>
      <c r="S181" s="208" t="str">
        <f t="shared" si="37"/>
        <v/>
      </c>
      <c r="T181" s="210">
        <f t="shared" si="38"/>
        <v>0</v>
      </c>
      <c r="U181" s="210">
        <f t="shared" si="39"/>
        <v>0</v>
      </c>
      <c r="V181" s="210">
        <f t="shared" si="40"/>
        <v>0</v>
      </c>
      <c r="W181" s="210">
        <f t="shared" si="41"/>
        <v>0</v>
      </c>
      <c r="X181" s="210">
        <f t="shared" si="42"/>
        <v>0</v>
      </c>
      <c r="Y181" s="210">
        <f t="shared" si="43"/>
        <v>0</v>
      </c>
      <c r="Z181" s="205">
        <f t="shared" si="44"/>
        <v>0</v>
      </c>
    </row>
    <row r="182" spans="1:26" s="206" customFormat="1" ht="16.899999999999999" customHeight="1">
      <c r="A182" s="472" t="str">
        <f>IF('1042Bi Dati di base lav.'!A178="","",'1042Bi Dati di base lav.'!A178)</f>
        <v/>
      </c>
      <c r="B182" s="473" t="str">
        <f>IF('1042Bi Dati di base lav.'!B178="","",'1042Bi Dati di base lav.'!B178)</f>
        <v/>
      </c>
      <c r="C182" s="546" t="str">
        <f>IF('1042Bi Dati di base lav.'!C178="","",'1042Bi Dati di base lav.'!C178)</f>
        <v/>
      </c>
      <c r="D182" s="547"/>
      <c r="E182" s="175" t="str">
        <f>IF(A182="","",'1042Bi Dati di base lav.'!L178)</f>
        <v/>
      </c>
      <c r="F182" s="177"/>
      <c r="G182" s="148"/>
      <c r="H182" s="148"/>
      <c r="I182" s="76" t="str">
        <f t="shared" si="34"/>
        <v/>
      </c>
      <c r="J182" s="175" t="str">
        <f>IF(A182="","",'1042Bi Dati di base lav.'!L178)</f>
        <v/>
      </c>
      <c r="K182" s="176"/>
      <c r="L182" s="148"/>
      <c r="M182" s="148"/>
      <c r="N182" s="78" t="str">
        <f t="shared" si="35"/>
        <v/>
      </c>
      <c r="O182" s="208"/>
      <c r="P182" s="209" t="str">
        <f>IF($C182="","",'1042Ei Calcolo'!D182)</f>
        <v/>
      </c>
      <c r="Q182" s="209" t="str">
        <f>IF(OR($C182="",'1042Bi Dati di base lav.'!L178=""),"",'1042Bi Dati di base lav.'!L178)</f>
        <v/>
      </c>
      <c r="R182" s="208" t="str">
        <f t="shared" si="36"/>
        <v/>
      </c>
      <c r="S182" s="208" t="str">
        <f t="shared" si="37"/>
        <v/>
      </c>
      <c r="T182" s="210">
        <f t="shared" si="38"/>
        <v>0</v>
      </c>
      <c r="U182" s="210">
        <f t="shared" si="39"/>
        <v>0</v>
      </c>
      <c r="V182" s="210">
        <f t="shared" si="40"/>
        <v>0</v>
      </c>
      <c r="W182" s="210">
        <f t="shared" si="41"/>
        <v>0</v>
      </c>
      <c r="X182" s="210">
        <f t="shared" si="42"/>
        <v>0</v>
      </c>
      <c r="Y182" s="210">
        <f t="shared" si="43"/>
        <v>0</v>
      </c>
      <c r="Z182" s="205">
        <f t="shared" si="44"/>
        <v>0</v>
      </c>
    </row>
    <row r="183" spans="1:26" s="206" customFormat="1" ht="16.899999999999999" customHeight="1">
      <c r="A183" s="472" t="str">
        <f>IF('1042Bi Dati di base lav.'!A179="","",'1042Bi Dati di base lav.'!A179)</f>
        <v/>
      </c>
      <c r="B183" s="473" t="str">
        <f>IF('1042Bi Dati di base lav.'!B179="","",'1042Bi Dati di base lav.'!B179)</f>
        <v/>
      </c>
      <c r="C183" s="546" t="str">
        <f>IF('1042Bi Dati di base lav.'!C179="","",'1042Bi Dati di base lav.'!C179)</f>
        <v/>
      </c>
      <c r="D183" s="547"/>
      <c r="E183" s="175" t="str">
        <f>IF(A183="","",'1042Bi Dati di base lav.'!L179)</f>
        <v/>
      </c>
      <c r="F183" s="177"/>
      <c r="G183" s="148"/>
      <c r="H183" s="148"/>
      <c r="I183" s="76" t="str">
        <f t="shared" si="34"/>
        <v/>
      </c>
      <c r="J183" s="175" t="str">
        <f>IF(A183="","",'1042Bi Dati di base lav.'!L179)</f>
        <v/>
      </c>
      <c r="K183" s="176"/>
      <c r="L183" s="148"/>
      <c r="M183" s="148"/>
      <c r="N183" s="78" t="str">
        <f t="shared" si="35"/>
        <v/>
      </c>
      <c r="O183" s="208"/>
      <c r="P183" s="209" t="str">
        <f>IF($C183="","",'1042Ei Calcolo'!D183)</f>
        <v/>
      </c>
      <c r="Q183" s="209" t="str">
        <f>IF(OR($C183="",'1042Bi Dati di base lav.'!L179=""),"",'1042Bi Dati di base lav.'!L179)</f>
        <v/>
      </c>
      <c r="R183" s="208" t="str">
        <f t="shared" si="36"/>
        <v/>
      </c>
      <c r="S183" s="208" t="str">
        <f t="shared" si="37"/>
        <v/>
      </c>
      <c r="T183" s="210">
        <f t="shared" si="38"/>
        <v>0</v>
      </c>
      <c r="U183" s="210">
        <f t="shared" si="39"/>
        <v>0</v>
      </c>
      <c r="V183" s="210">
        <f t="shared" si="40"/>
        <v>0</v>
      </c>
      <c r="W183" s="210">
        <f t="shared" si="41"/>
        <v>0</v>
      </c>
      <c r="X183" s="210">
        <f t="shared" si="42"/>
        <v>0</v>
      </c>
      <c r="Y183" s="210">
        <f t="shared" si="43"/>
        <v>0</v>
      </c>
      <c r="Z183" s="205">
        <f t="shared" si="44"/>
        <v>0</v>
      </c>
    </row>
    <row r="184" spans="1:26" s="206" customFormat="1" ht="16.899999999999999" customHeight="1">
      <c r="A184" s="472" t="str">
        <f>IF('1042Bi Dati di base lav.'!A180="","",'1042Bi Dati di base lav.'!A180)</f>
        <v/>
      </c>
      <c r="B184" s="473" t="str">
        <f>IF('1042Bi Dati di base lav.'!B180="","",'1042Bi Dati di base lav.'!B180)</f>
        <v/>
      </c>
      <c r="C184" s="546" t="str">
        <f>IF('1042Bi Dati di base lav.'!C180="","",'1042Bi Dati di base lav.'!C180)</f>
        <v/>
      </c>
      <c r="D184" s="547"/>
      <c r="E184" s="175" t="str">
        <f>IF(A184="","",'1042Bi Dati di base lav.'!L180)</f>
        <v/>
      </c>
      <c r="F184" s="177"/>
      <c r="G184" s="148"/>
      <c r="H184" s="148"/>
      <c r="I184" s="76" t="str">
        <f t="shared" si="34"/>
        <v/>
      </c>
      <c r="J184" s="175" t="str">
        <f>IF(A184="","",'1042Bi Dati di base lav.'!L180)</f>
        <v/>
      </c>
      <c r="K184" s="176"/>
      <c r="L184" s="148"/>
      <c r="M184" s="148"/>
      <c r="N184" s="78" t="str">
        <f t="shared" si="35"/>
        <v/>
      </c>
      <c r="O184" s="208"/>
      <c r="P184" s="209" t="str">
        <f>IF($C184="","",'1042Ei Calcolo'!D184)</f>
        <v/>
      </c>
      <c r="Q184" s="209" t="str">
        <f>IF(OR($C184="",'1042Bi Dati di base lav.'!L180=""),"",'1042Bi Dati di base lav.'!L180)</f>
        <v/>
      </c>
      <c r="R184" s="208" t="str">
        <f t="shared" si="36"/>
        <v/>
      </c>
      <c r="S184" s="208" t="str">
        <f t="shared" si="37"/>
        <v/>
      </c>
      <c r="T184" s="210">
        <f t="shared" si="38"/>
        <v>0</v>
      </c>
      <c r="U184" s="210">
        <f t="shared" si="39"/>
        <v>0</v>
      </c>
      <c r="V184" s="210">
        <f t="shared" si="40"/>
        <v>0</v>
      </c>
      <c r="W184" s="210">
        <f t="shared" si="41"/>
        <v>0</v>
      </c>
      <c r="X184" s="210">
        <f t="shared" si="42"/>
        <v>0</v>
      </c>
      <c r="Y184" s="210">
        <f t="shared" si="43"/>
        <v>0</v>
      </c>
      <c r="Z184" s="205">
        <f t="shared" si="44"/>
        <v>0</v>
      </c>
    </row>
    <row r="185" spans="1:26" s="206" customFormat="1" ht="16.899999999999999" customHeight="1">
      <c r="A185" s="472" t="str">
        <f>IF('1042Bi Dati di base lav.'!A181="","",'1042Bi Dati di base lav.'!A181)</f>
        <v/>
      </c>
      <c r="B185" s="473" t="str">
        <f>IF('1042Bi Dati di base lav.'!B181="","",'1042Bi Dati di base lav.'!B181)</f>
        <v/>
      </c>
      <c r="C185" s="546" t="str">
        <f>IF('1042Bi Dati di base lav.'!C181="","",'1042Bi Dati di base lav.'!C181)</f>
        <v/>
      </c>
      <c r="D185" s="547"/>
      <c r="E185" s="175" t="str">
        <f>IF(A185="","",'1042Bi Dati di base lav.'!L181)</f>
        <v/>
      </c>
      <c r="F185" s="177"/>
      <c r="G185" s="148"/>
      <c r="H185" s="148"/>
      <c r="I185" s="76" t="str">
        <f t="shared" si="34"/>
        <v/>
      </c>
      <c r="J185" s="175" t="str">
        <f>IF(A185="","",'1042Bi Dati di base lav.'!L181)</f>
        <v/>
      </c>
      <c r="K185" s="176"/>
      <c r="L185" s="148"/>
      <c r="M185" s="148"/>
      <c r="N185" s="78" t="str">
        <f t="shared" si="35"/>
        <v/>
      </c>
      <c r="O185" s="208"/>
      <c r="P185" s="209" t="str">
        <f>IF($C185="","",'1042Ei Calcolo'!D185)</f>
        <v/>
      </c>
      <c r="Q185" s="209" t="str">
        <f>IF(OR($C185="",'1042Bi Dati di base lav.'!L181=""),"",'1042Bi Dati di base lav.'!L181)</f>
        <v/>
      </c>
      <c r="R185" s="208" t="str">
        <f t="shared" si="36"/>
        <v/>
      </c>
      <c r="S185" s="208" t="str">
        <f t="shared" si="37"/>
        <v/>
      </c>
      <c r="T185" s="210">
        <f t="shared" si="38"/>
        <v>0</v>
      </c>
      <c r="U185" s="210">
        <f t="shared" si="39"/>
        <v>0</v>
      </c>
      <c r="V185" s="210">
        <f t="shared" si="40"/>
        <v>0</v>
      </c>
      <c r="W185" s="210">
        <f t="shared" si="41"/>
        <v>0</v>
      </c>
      <c r="X185" s="210">
        <f t="shared" si="42"/>
        <v>0</v>
      </c>
      <c r="Y185" s="210">
        <f t="shared" si="43"/>
        <v>0</v>
      </c>
      <c r="Z185" s="205">
        <f t="shared" si="44"/>
        <v>0</v>
      </c>
    </row>
    <row r="186" spans="1:26" s="206" customFormat="1" ht="16.899999999999999" customHeight="1">
      <c r="A186" s="472" t="str">
        <f>IF('1042Bi Dati di base lav.'!A182="","",'1042Bi Dati di base lav.'!A182)</f>
        <v/>
      </c>
      <c r="B186" s="473" t="str">
        <f>IF('1042Bi Dati di base lav.'!B182="","",'1042Bi Dati di base lav.'!B182)</f>
        <v/>
      </c>
      <c r="C186" s="546" t="str">
        <f>IF('1042Bi Dati di base lav.'!C182="","",'1042Bi Dati di base lav.'!C182)</f>
        <v/>
      </c>
      <c r="D186" s="547"/>
      <c r="E186" s="175" t="str">
        <f>IF(A186="","",'1042Bi Dati di base lav.'!L182)</f>
        <v/>
      </c>
      <c r="F186" s="177"/>
      <c r="G186" s="148"/>
      <c r="H186" s="148"/>
      <c r="I186" s="76" t="str">
        <f t="shared" si="34"/>
        <v/>
      </c>
      <c r="J186" s="175" t="str">
        <f>IF(A186="","",'1042Bi Dati di base lav.'!L182)</f>
        <v/>
      </c>
      <c r="K186" s="176"/>
      <c r="L186" s="148"/>
      <c r="M186" s="148"/>
      <c r="N186" s="78" t="str">
        <f t="shared" si="35"/>
        <v/>
      </c>
      <c r="O186" s="208"/>
      <c r="P186" s="209" t="str">
        <f>IF($C186="","",'1042Ei Calcolo'!D186)</f>
        <v/>
      </c>
      <c r="Q186" s="209" t="str">
        <f>IF(OR($C186="",'1042Bi Dati di base lav.'!L182=""),"",'1042Bi Dati di base lav.'!L182)</f>
        <v/>
      </c>
      <c r="R186" s="208" t="str">
        <f t="shared" si="36"/>
        <v/>
      </c>
      <c r="S186" s="208" t="str">
        <f t="shared" si="37"/>
        <v/>
      </c>
      <c r="T186" s="210">
        <f t="shared" si="38"/>
        <v>0</v>
      </c>
      <c r="U186" s="210">
        <f t="shared" si="39"/>
        <v>0</v>
      </c>
      <c r="V186" s="210">
        <f t="shared" si="40"/>
        <v>0</v>
      </c>
      <c r="W186" s="210">
        <f t="shared" si="41"/>
        <v>0</v>
      </c>
      <c r="X186" s="210">
        <f t="shared" si="42"/>
        <v>0</v>
      </c>
      <c r="Y186" s="210">
        <f t="shared" si="43"/>
        <v>0</v>
      </c>
      <c r="Z186" s="205">
        <f t="shared" si="44"/>
        <v>0</v>
      </c>
    </row>
    <row r="187" spans="1:26" s="206" customFormat="1" ht="16.899999999999999" customHeight="1">
      <c r="A187" s="472" t="str">
        <f>IF('1042Bi Dati di base lav.'!A183="","",'1042Bi Dati di base lav.'!A183)</f>
        <v/>
      </c>
      <c r="B187" s="473" t="str">
        <f>IF('1042Bi Dati di base lav.'!B183="","",'1042Bi Dati di base lav.'!B183)</f>
        <v/>
      </c>
      <c r="C187" s="546" t="str">
        <f>IF('1042Bi Dati di base lav.'!C183="","",'1042Bi Dati di base lav.'!C183)</f>
        <v/>
      </c>
      <c r="D187" s="547"/>
      <c r="E187" s="175" t="str">
        <f>IF(A187="","",'1042Bi Dati di base lav.'!L183)</f>
        <v/>
      </c>
      <c r="F187" s="177"/>
      <c r="G187" s="148"/>
      <c r="H187" s="148"/>
      <c r="I187" s="76" t="str">
        <f t="shared" si="34"/>
        <v/>
      </c>
      <c r="J187" s="175" t="str">
        <f>IF(A187="","",'1042Bi Dati di base lav.'!L183)</f>
        <v/>
      </c>
      <c r="K187" s="176"/>
      <c r="L187" s="148"/>
      <c r="M187" s="148"/>
      <c r="N187" s="78" t="str">
        <f t="shared" si="35"/>
        <v/>
      </c>
      <c r="O187" s="208"/>
      <c r="P187" s="209" t="str">
        <f>IF($C187="","",'1042Ei Calcolo'!D187)</f>
        <v/>
      </c>
      <c r="Q187" s="209" t="str">
        <f>IF(OR($C187="",'1042Bi Dati di base lav.'!L183=""),"",'1042Bi Dati di base lav.'!L183)</f>
        <v/>
      </c>
      <c r="R187" s="208" t="str">
        <f t="shared" si="36"/>
        <v/>
      </c>
      <c r="S187" s="208" t="str">
        <f t="shared" si="37"/>
        <v/>
      </c>
      <c r="T187" s="210">
        <f t="shared" si="38"/>
        <v>0</v>
      </c>
      <c r="U187" s="210">
        <f t="shared" si="39"/>
        <v>0</v>
      </c>
      <c r="V187" s="210">
        <f t="shared" si="40"/>
        <v>0</v>
      </c>
      <c r="W187" s="210">
        <f t="shared" si="41"/>
        <v>0</v>
      </c>
      <c r="X187" s="210">
        <f t="shared" si="42"/>
        <v>0</v>
      </c>
      <c r="Y187" s="210">
        <f t="shared" si="43"/>
        <v>0</v>
      </c>
      <c r="Z187" s="205">
        <f t="shared" si="44"/>
        <v>0</v>
      </c>
    </row>
    <row r="188" spans="1:26" s="206" customFormat="1" ht="16.899999999999999" customHeight="1">
      <c r="A188" s="472" t="str">
        <f>IF('1042Bi Dati di base lav.'!A184="","",'1042Bi Dati di base lav.'!A184)</f>
        <v/>
      </c>
      <c r="B188" s="473" t="str">
        <f>IF('1042Bi Dati di base lav.'!B184="","",'1042Bi Dati di base lav.'!B184)</f>
        <v/>
      </c>
      <c r="C188" s="546" t="str">
        <f>IF('1042Bi Dati di base lav.'!C184="","",'1042Bi Dati di base lav.'!C184)</f>
        <v/>
      </c>
      <c r="D188" s="547"/>
      <c r="E188" s="175" t="str">
        <f>IF(A188="","",'1042Bi Dati di base lav.'!L184)</f>
        <v/>
      </c>
      <c r="F188" s="177"/>
      <c r="G188" s="148"/>
      <c r="H188" s="148"/>
      <c r="I188" s="76" t="str">
        <f t="shared" si="34"/>
        <v/>
      </c>
      <c r="J188" s="175" t="str">
        <f>IF(A188="","",'1042Bi Dati di base lav.'!L184)</f>
        <v/>
      </c>
      <c r="K188" s="176"/>
      <c r="L188" s="148"/>
      <c r="M188" s="148"/>
      <c r="N188" s="78" t="str">
        <f t="shared" si="35"/>
        <v/>
      </c>
      <c r="O188" s="208"/>
      <c r="P188" s="209" t="str">
        <f>IF($C188="","",'1042Ei Calcolo'!D188)</f>
        <v/>
      </c>
      <c r="Q188" s="209" t="str">
        <f>IF(OR($C188="",'1042Bi Dati di base lav.'!L184=""),"",'1042Bi Dati di base lav.'!L184)</f>
        <v/>
      </c>
      <c r="R188" s="208" t="str">
        <f t="shared" si="36"/>
        <v/>
      </c>
      <c r="S188" s="208" t="str">
        <f t="shared" si="37"/>
        <v/>
      </c>
      <c r="T188" s="210">
        <f t="shared" si="38"/>
        <v>0</v>
      </c>
      <c r="U188" s="210">
        <f t="shared" si="39"/>
        <v>0</v>
      </c>
      <c r="V188" s="210">
        <f t="shared" si="40"/>
        <v>0</v>
      </c>
      <c r="W188" s="210">
        <f t="shared" si="41"/>
        <v>0</v>
      </c>
      <c r="X188" s="210">
        <f t="shared" si="42"/>
        <v>0</v>
      </c>
      <c r="Y188" s="210">
        <f t="shared" si="43"/>
        <v>0</v>
      </c>
      <c r="Z188" s="205">
        <f t="shared" si="44"/>
        <v>0</v>
      </c>
    </row>
    <row r="189" spans="1:26" s="206" customFormat="1" ht="16.899999999999999" customHeight="1">
      <c r="A189" s="472" t="str">
        <f>IF('1042Bi Dati di base lav.'!A185="","",'1042Bi Dati di base lav.'!A185)</f>
        <v/>
      </c>
      <c r="B189" s="473" t="str">
        <f>IF('1042Bi Dati di base lav.'!B185="","",'1042Bi Dati di base lav.'!B185)</f>
        <v/>
      </c>
      <c r="C189" s="546" t="str">
        <f>IF('1042Bi Dati di base lav.'!C185="","",'1042Bi Dati di base lav.'!C185)</f>
        <v/>
      </c>
      <c r="D189" s="547"/>
      <c r="E189" s="175" t="str">
        <f>IF(A189="","",'1042Bi Dati di base lav.'!L185)</f>
        <v/>
      </c>
      <c r="F189" s="177"/>
      <c r="G189" s="148"/>
      <c r="H189" s="148"/>
      <c r="I189" s="76" t="str">
        <f t="shared" si="34"/>
        <v/>
      </c>
      <c r="J189" s="175" t="str">
        <f>IF(A189="","",'1042Bi Dati di base lav.'!L185)</f>
        <v/>
      </c>
      <c r="K189" s="176"/>
      <c r="L189" s="148"/>
      <c r="M189" s="148"/>
      <c r="N189" s="78" t="str">
        <f t="shared" si="35"/>
        <v/>
      </c>
      <c r="O189" s="208"/>
      <c r="P189" s="209" t="str">
        <f>IF($C189="","",'1042Ei Calcolo'!D189)</f>
        <v/>
      </c>
      <c r="Q189" s="209" t="str">
        <f>IF(OR($C189="",'1042Bi Dati di base lav.'!L185=""),"",'1042Bi Dati di base lav.'!L185)</f>
        <v/>
      </c>
      <c r="R189" s="208" t="str">
        <f t="shared" si="36"/>
        <v/>
      </c>
      <c r="S189" s="208" t="str">
        <f t="shared" si="37"/>
        <v/>
      </c>
      <c r="T189" s="210">
        <f t="shared" si="38"/>
        <v>0</v>
      </c>
      <c r="U189" s="210">
        <f t="shared" si="39"/>
        <v>0</v>
      </c>
      <c r="V189" s="210">
        <f t="shared" si="40"/>
        <v>0</v>
      </c>
      <c r="W189" s="210">
        <f t="shared" si="41"/>
        <v>0</v>
      </c>
      <c r="X189" s="210">
        <f t="shared" si="42"/>
        <v>0</v>
      </c>
      <c r="Y189" s="210">
        <f t="shared" si="43"/>
        <v>0</v>
      </c>
      <c r="Z189" s="205">
        <f t="shared" si="44"/>
        <v>0</v>
      </c>
    </row>
    <row r="190" spans="1:26" s="206" customFormat="1" ht="16.899999999999999" customHeight="1">
      <c r="A190" s="472" t="str">
        <f>IF('1042Bi Dati di base lav.'!A186="","",'1042Bi Dati di base lav.'!A186)</f>
        <v/>
      </c>
      <c r="B190" s="473" t="str">
        <f>IF('1042Bi Dati di base lav.'!B186="","",'1042Bi Dati di base lav.'!B186)</f>
        <v/>
      </c>
      <c r="C190" s="546" t="str">
        <f>IF('1042Bi Dati di base lav.'!C186="","",'1042Bi Dati di base lav.'!C186)</f>
        <v/>
      </c>
      <c r="D190" s="547"/>
      <c r="E190" s="175" t="str">
        <f>IF(A190="","",'1042Bi Dati di base lav.'!L186)</f>
        <v/>
      </c>
      <c r="F190" s="177"/>
      <c r="G190" s="148"/>
      <c r="H190" s="148"/>
      <c r="I190" s="76" t="str">
        <f t="shared" si="34"/>
        <v/>
      </c>
      <c r="J190" s="175" t="str">
        <f>IF(A190="","",'1042Bi Dati di base lav.'!L186)</f>
        <v/>
      </c>
      <c r="K190" s="176"/>
      <c r="L190" s="148"/>
      <c r="M190" s="148"/>
      <c r="N190" s="78" t="str">
        <f t="shared" si="35"/>
        <v/>
      </c>
      <c r="O190" s="208"/>
      <c r="P190" s="209" t="str">
        <f>IF($C190="","",'1042Ei Calcolo'!D190)</f>
        <v/>
      </c>
      <c r="Q190" s="209" t="str">
        <f>IF(OR($C190="",'1042Bi Dati di base lav.'!L186=""),"",'1042Bi Dati di base lav.'!L186)</f>
        <v/>
      </c>
      <c r="R190" s="208" t="str">
        <f t="shared" si="36"/>
        <v/>
      </c>
      <c r="S190" s="208" t="str">
        <f t="shared" si="37"/>
        <v/>
      </c>
      <c r="T190" s="210">
        <f t="shared" si="38"/>
        <v>0</v>
      </c>
      <c r="U190" s="210">
        <f t="shared" si="39"/>
        <v>0</v>
      </c>
      <c r="V190" s="210">
        <f t="shared" si="40"/>
        <v>0</v>
      </c>
      <c r="W190" s="210">
        <f t="shared" si="41"/>
        <v>0</v>
      </c>
      <c r="X190" s="210">
        <f t="shared" si="42"/>
        <v>0</v>
      </c>
      <c r="Y190" s="210">
        <f t="shared" si="43"/>
        <v>0</v>
      </c>
      <c r="Z190" s="205">
        <f t="shared" si="44"/>
        <v>0</v>
      </c>
    </row>
    <row r="191" spans="1:26" s="206" customFormat="1" ht="16.899999999999999" customHeight="1">
      <c r="A191" s="472" t="str">
        <f>IF('1042Bi Dati di base lav.'!A187="","",'1042Bi Dati di base lav.'!A187)</f>
        <v/>
      </c>
      <c r="B191" s="473" t="str">
        <f>IF('1042Bi Dati di base lav.'!B187="","",'1042Bi Dati di base lav.'!B187)</f>
        <v/>
      </c>
      <c r="C191" s="546" t="str">
        <f>IF('1042Bi Dati di base lav.'!C187="","",'1042Bi Dati di base lav.'!C187)</f>
        <v/>
      </c>
      <c r="D191" s="547"/>
      <c r="E191" s="175" t="str">
        <f>IF(A191="","",'1042Bi Dati di base lav.'!L187)</f>
        <v/>
      </c>
      <c r="F191" s="177"/>
      <c r="G191" s="148"/>
      <c r="H191" s="148"/>
      <c r="I191" s="76" t="str">
        <f t="shared" si="34"/>
        <v/>
      </c>
      <c r="J191" s="175" t="str">
        <f>IF(A191="","",'1042Bi Dati di base lav.'!L187)</f>
        <v/>
      </c>
      <c r="K191" s="176"/>
      <c r="L191" s="148"/>
      <c r="M191" s="148"/>
      <c r="N191" s="78" t="str">
        <f t="shared" si="35"/>
        <v/>
      </c>
      <c r="O191" s="208"/>
      <c r="P191" s="209" t="str">
        <f>IF($C191="","",'1042Ei Calcolo'!D191)</f>
        <v/>
      </c>
      <c r="Q191" s="209" t="str">
        <f>IF(OR($C191="",'1042Bi Dati di base lav.'!L187=""),"",'1042Bi Dati di base lav.'!L187)</f>
        <v/>
      </c>
      <c r="R191" s="208" t="str">
        <f t="shared" si="36"/>
        <v/>
      </c>
      <c r="S191" s="208" t="str">
        <f t="shared" si="37"/>
        <v/>
      </c>
      <c r="T191" s="210">
        <f t="shared" si="38"/>
        <v>0</v>
      </c>
      <c r="U191" s="210">
        <f t="shared" si="39"/>
        <v>0</v>
      </c>
      <c r="V191" s="210">
        <f t="shared" si="40"/>
        <v>0</v>
      </c>
      <c r="W191" s="210">
        <f t="shared" si="41"/>
        <v>0</v>
      </c>
      <c r="X191" s="210">
        <f t="shared" si="42"/>
        <v>0</v>
      </c>
      <c r="Y191" s="210">
        <f t="shared" si="43"/>
        <v>0</v>
      </c>
      <c r="Z191" s="205">
        <f t="shared" si="44"/>
        <v>0</v>
      </c>
    </row>
    <row r="192" spans="1:26" s="206" customFormat="1" ht="16.899999999999999" customHeight="1">
      <c r="A192" s="472" t="str">
        <f>IF('1042Bi Dati di base lav.'!A188="","",'1042Bi Dati di base lav.'!A188)</f>
        <v/>
      </c>
      <c r="B192" s="473" t="str">
        <f>IF('1042Bi Dati di base lav.'!B188="","",'1042Bi Dati di base lav.'!B188)</f>
        <v/>
      </c>
      <c r="C192" s="546" t="str">
        <f>IF('1042Bi Dati di base lav.'!C188="","",'1042Bi Dati di base lav.'!C188)</f>
        <v/>
      </c>
      <c r="D192" s="547"/>
      <c r="E192" s="175" t="str">
        <f>IF(A192="","",'1042Bi Dati di base lav.'!L188)</f>
        <v/>
      </c>
      <c r="F192" s="177"/>
      <c r="G192" s="148"/>
      <c r="H192" s="148"/>
      <c r="I192" s="76" t="str">
        <f t="shared" si="34"/>
        <v/>
      </c>
      <c r="J192" s="175" t="str">
        <f>IF(A192="","",'1042Bi Dati di base lav.'!L188)</f>
        <v/>
      </c>
      <c r="K192" s="176"/>
      <c r="L192" s="148"/>
      <c r="M192" s="148"/>
      <c r="N192" s="78" t="str">
        <f t="shared" si="35"/>
        <v/>
      </c>
      <c r="O192" s="208"/>
      <c r="P192" s="209" t="str">
        <f>IF($C192="","",'1042Ei Calcolo'!D192)</f>
        <v/>
      </c>
      <c r="Q192" s="209" t="str">
        <f>IF(OR($C192="",'1042Bi Dati di base lav.'!L188=""),"",'1042Bi Dati di base lav.'!L188)</f>
        <v/>
      </c>
      <c r="R192" s="208" t="str">
        <f t="shared" si="36"/>
        <v/>
      </c>
      <c r="S192" s="208" t="str">
        <f t="shared" si="37"/>
        <v/>
      </c>
      <c r="T192" s="210">
        <f t="shared" si="38"/>
        <v>0</v>
      </c>
      <c r="U192" s="210">
        <f t="shared" si="39"/>
        <v>0</v>
      </c>
      <c r="V192" s="210">
        <f t="shared" si="40"/>
        <v>0</v>
      </c>
      <c r="W192" s="210">
        <f t="shared" si="41"/>
        <v>0</v>
      </c>
      <c r="X192" s="210">
        <f t="shared" si="42"/>
        <v>0</v>
      </c>
      <c r="Y192" s="210">
        <f t="shared" si="43"/>
        <v>0</v>
      </c>
      <c r="Z192" s="205">
        <f t="shared" si="44"/>
        <v>0</v>
      </c>
    </row>
    <row r="193" spans="1:26" s="206" customFormat="1" ht="16.899999999999999" customHeight="1">
      <c r="A193" s="472" t="str">
        <f>IF('1042Bi Dati di base lav.'!A189="","",'1042Bi Dati di base lav.'!A189)</f>
        <v/>
      </c>
      <c r="B193" s="473" t="str">
        <f>IF('1042Bi Dati di base lav.'!B189="","",'1042Bi Dati di base lav.'!B189)</f>
        <v/>
      </c>
      <c r="C193" s="546" t="str">
        <f>IF('1042Bi Dati di base lav.'!C189="","",'1042Bi Dati di base lav.'!C189)</f>
        <v/>
      </c>
      <c r="D193" s="547"/>
      <c r="E193" s="175" t="str">
        <f>IF(A193="","",'1042Bi Dati di base lav.'!L189)</f>
        <v/>
      </c>
      <c r="F193" s="177"/>
      <c r="G193" s="148"/>
      <c r="H193" s="148"/>
      <c r="I193" s="76" t="str">
        <f t="shared" si="34"/>
        <v/>
      </c>
      <c r="J193" s="175" t="str">
        <f>IF(A193="","",'1042Bi Dati di base lav.'!L189)</f>
        <v/>
      </c>
      <c r="K193" s="176"/>
      <c r="L193" s="148"/>
      <c r="M193" s="148"/>
      <c r="N193" s="78" t="str">
        <f t="shared" si="35"/>
        <v/>
      </c>
      <c r="O193" s="208"/>
      <c r="P193" s="209" t="str">
        <f>IF($C193="","",'1042Ei Calcolo'!D193)</f>
        <v/>
      </c>
      <c r="Q193" s="209" t="str">
        <f>IF(OR($C193="",'1042Bi Dati di base lav.'!L189=""),"",'1042Bi Dati di base lav.'!L189)</f>
        <v/>
      </c>
      <c r="R193" s="208" t="str">
        <f t="shared" si="36"/>
        <v/>
      </c>
      <c r="S193" s="208" t="str">
        <f t="shared" si="37"/>
        <v/>
      </c>
      <c r="T193" s="210">
        <f t="shared" si="38"/>
        <v>0</v>
      </c>
      <c r="U193" s="210">
        <f t="shared" si="39"/>
        <v>0</v>
      </c>
      <c r="V193" s="210">
        <f t="shared" si="40"/>
        <v>0</v>
      </c>
      <c r="W193" s="210">
        <f t="shared" si="41"/>
        <v>0</v>
      </c>
      <c r="X193" s="210">
        <f t="shared" si="42"/>
        <v>0</v>
      </c>
      <c r="Y193" s="210">
        <f t="shared" si="43"/>
        <v>0</v>
      </c>
      <c r="Z193" s="205">
        <f t="shared" si="44"/>
        <v>0</v>
      </c>
    </row>
    <row r="194" spans="1:26" s="206" customFormat="1" ht="16.899999999999999" customHeight="1">
      <c r="A194" s="472" t="str">
        <f>IF('1042Bi Dati di base lav.'!A190="","",'1042Bi Dati di base lav.'!A190)</f>
        <v/>
      </c>
      <c r="B194" s="473" t="str">
        <f>IF('1042Bi Dati di base lav.'!B190="","",'1042Bi Dati di base lav.'!B190)</f>
        <v/>
      </c>
      <c r="C194" s="546" t="str">
        <f>IF('1042Bi Dati di base lav.'!C190="","",'1042Bi Dati di base lav.'!C190)</f>
        <v/>
      </c>
      <c r="D194" s="547"/>
      <c r="E194" s="175" t="str">
        <f>IF(A194="","",'1042Bi Dati di base lav.'!L190)</f>
        <v/>
      </c>
      <c r="F194" s="177"/>
      <c r="G194" s="148"/>
      <c r="H194" s="148"/>
      <c r="I194" s="76" t="str">
        <f t="shared" si="34"/>
        <v/>
      </c>
      <c r="J194" s="175" t="str">
        <f>IF(A194="","",'1042Bi Dati di base lav.'!L190)</f>
        <v/>
      </c>
      <c r="K194" s="176"/>
      <c r="L194" s="148"/>
      <c r="M194" s="148"/>
      <c r="N194" s="78" t="str">
        <f t="shared" si="35"/>
        <v/>
      </c>
      <c r="O194" s="208"/>
      <c r="P194" s="209" t="str">
        <f>IF($C194="","",'1042Ei Calcolo'!D194)</f>
        <v/>
      </c>
      <c r="Q194" s="209" t="str">
        <f>IF(OR($C194="",'1042Bi Dati di base lav.'!L190=""),"",'1042Bi Dati di base lav.'!L190)</f>
        <v/>
      </c>
      <c r="R194" s="208" t="str">
        <f t="shared" si="36"/>
        <v/>
      </c>
      <c r="S194" s="208" t="str">
        <f t="shared" si="37"/>
        <v/>
      </c>
      <c r="T194" s="210">
        <f t="shared" si="38"/>
        <v>0</v>
      </c>
      <c r="U194" s="210">
        <f t="shared" si="39"/>
        <v>0</v>
      </c>
      <c r="V194" s="210">
        <f t="shared" si="40"/>
        <v>0</v>
      </c>
      <c r="W194" s="210">
        <f t="shared" si="41"/>
        <v>0</v>
      </c>
      <c r="X194" s="210">
        <f t="shared" si="42"/>
        <v>0</v>
      </c>
      <c r="Y194" s="210">
        <f t="shared" si="43"/>
        <v>0</v>
      </c>
      <c r="Z194" s="205">
        <f t="shared" si="44"/>
        <v>0</v>
      </c>
    </row>
    <row r="195" spans="1:26" s="206" customFormat="1" ht="16.899999999999999" customHeight="1">
      <c r="A195" s="472" t="str">
        <f>IF('1042Bi Dati di base lav.'!A191="","",'1042Bi Dati di base lav.'!A191)</f>
        <v/>
      </c>
      <c r="B195" s="473" t="str">
        <f>IF('1042Bi Dati di base lav.'!B191="","",'1042Bi Dati di base lav.'!B191)</f>
        <v/>
      </c>
      <c r="C195" s="546" t="str">
        <f>IF('1042Bi Dati di base lav.'!C191="","",'1042Bi Dati di base lav.'!C191)</f>
        <v/>
      </c>
      <c r="D195" s="547"/>
      <c r="E195" s="175" t="str">
        <f>IF(A195="","",'1042Bi Dati di base lav.'!L191)</f>
        <v/>
      </c>
      <c r="F195" s="177"/>
      <c r="G195" s="148"/>
      <c r="H195" s="148"/>
      <c r="I195" s="76" t="str">
        <f t="shared" si="34"/>
        <v/>
      </c>
      <c r="J195" s="175" t="str">
        <f>IF(A195="","",'1042Bi Dati di base lav.'!L191)</f>
        <v/>
      </c>
      <c r="K195" s="176"/>
      <c r="L195" s="148"/>
      <c r="M195" s="148"/>
      <c r="N195" s="78" t="str">
        <f t="shared" si="35"/>
        <v/>
      </c>
      <c r="O195" s="208"/>
      <c r="P195" s="209" t="str">
        <f>IF($C195="","",'1042Ei Calcolo'!D195)</f>
        <v/>
      </c>
      <c r="Q195" s="209" t="str">
        <f>IF(OR($C195="",'1042Bi Dati di base lav.'!L191=""),"",'1042Bi Dati di base lav.'!L191)</f>
        <v/>
      </c>
      <c r="R195" s="208" t="str">
        <f t="shared" si="36"/>
        <v/>
      </c>
      <c r="S195" s="208" t="str">
        <f t="shared" si="37"/>
        <v/>
      </c>
      <c r="T195" s="210">
        <f t="shared" si="38"/>
        <v>0</v>
      </c>
      <c r="U195" s="210">
        <f t="shared" si="39"/>
        <v>0</v>
      </c>
      <c r="V195" s="210">
        <f t="shared" si="40"/>
        <v>0</v>
      </c>
      <c r="W195" s="210">
        <f t="shared" si="41"/>
        <v>0</v>
      </c>
      <c r="X195" s="210">
        <f t="shared" si="42"/>
        <v>0</v>
      </c>
      <c r="Y195" s="210">
        <f t="shared" si="43"/>
        <v>0</v>
      </c>
      <c r="Z195" s="205">
        <f t="shared" si="44"/>
        <v>0</v>
      </c>
    </row>
    <row r="196" spans="1:26" s="206" customFormat="1" ht="16.899999999999999" customHeight="1">
      <c r="A196" s="472" t="str">
        <f>IF('1042Bi Dati di base lav.'!A192="","",'1042Bi Dati di base lav.'!A192)</f>
        <v/>
      </c>
      <c r="B196" s="473" t="str">
        <f>IF('1042Bi Dati di base lav.'!B192="","",'1042Bi Dati di base lav.'!B192)</f>
        <v/>
      </c>
      <c r="C196" s="546" t="str">
        <f>IF('1042Bi Dati di base lav.'!C192="","",'1042Bi Dati di base lav.'!C192)</f>
        <v/>
      </c>
      <c r="D196" s="547"/>
      <c r="E196" s="175" t="str">
        <f>IF(A196="","",'1042Bi Dati di base lav.'!L192)</f>
        <v/>
      </c>
      <c r="F196" s="177"/>
      <c r="G196" s="148"/>
      <c r="H196" s="148"/>
      <c r="I196" s="76" t="str">
        <f t="shared" si="34"/>
        <v/>
      </c>
      <c r="J196" s="175" t="str">
        <f>IF(A196="","",'1042Bi Dati di base lav.'!L192)</f>
        <v/>
      </c>
      <c r="K196" s="176"/>
      <c r="L196" s="148"/>
      <c r="M196" s="148"/>
      <c r="N196" s="78" t="str">
        <f t="shared" si="35"/>
        <v/>
      </c>
      <c r="O196" s="208"/>
      <c r="P196" s="209" t="str">
        <f>IF($C196="","",'1042Ei Calcolo'!D196)</f>
        <v/>
      </c>
      <c r="Q196" s="209" t="str">
        <f>IF(OR($C196="",'1042Bi Dati di base lav.'!L192=""),"",'1042Bi Dati di base lav.'!L192)</f>
        <v/>
      </c>
      <c r="R196" s="208" t="str">
        <f t="shared" si="36"/>
        <v/>
      </c>
      <c r="S196" s="208" t="str">
        <f t="shared" si="37"/>
        <v/>
      </c>
      <c r="T196" s="210">
        <f t="shared" si="38"/>
        <v>0</v>
      </c>
      <c r="U196" s="210">
        <f t="shared" si="39"/>
        <v>0</v>
      </c>
      <c r="V196" s="210">
        <f t="shared" si="40"/>
        <v>0</v>
      </c>
      <c r="W196" s="210">
        <f t="shared" si="41"/>
        <v>0</v>
      </c>
      <c r="X196" s="210">
        <f t="shared" si="42"/>
        <v>0</v>
      </c>
      <c r="Y196" s="210">
        <f t="shared" si="43"/>
        <v>0</v>
      </c>
      <c r="Z196" s="205">
        <f t="shared" si="44"/>
        <v>0</v>
      </c>
    </row>
    <row r="197" spans="1:26" s="206" customFormat="1" ht="16.899999999999999" customHeight="1">
      <c r="A197" s="472" t="str">
        <f>IF('1042Bi Dati di base lav.'!A193="","",'1042Bi Dati di base lav.'!A193)</f>
        <v/>
      </c>
      <c r="B197" s="473" t="str">
        <f>IF('1042Bi Dati di base lav.'!B193="","",'1042Bi Dati di base lav.'!B193)</f>
        <v/>
      </c>
      <c r="C197" s="546" t="str">
        <f>IF('1042Bi Dati di base lav.'!C193="","",'1042Bi Dati di base lav.'!C193)</f>
        <v/>
      </c>
      <c r="D197" s="547"/>
      <c r="E197" s="175" t="str">
        <f>IF(A197="","",'1042Bi Dati di base lav.'!L193)</f>
        <v/>
      </c>
      <c r="F197" s="177"/>
      <c r="G197" s="148"/>
      <c r="H197" s="148"/>
      <c r="I197" s="76" t="str">
        <f t="shared" si="34"/>
        <v/>
      </c>
      <c r="J197" s="175" t="str">
        <f>IF(A197="","",'1042Bi Dati di base lav.'!L193)</f>
        <v/>
      </c>
      <c r="K197" s="176"/>
      <c r="L197" s="148"/>
      <c r="M197" s="148"/>
      <c r="N197" s="78" t="str">
        <f t="shared" si="35"/>
        <v/>
      </c>
      <c r="O197" s="208"/>
      <c r="P197" s="209" t="str">
        <f>IF($C197="","",'1042Ei Calcolo'!D197)</f>
        <v/>
      </c>
      <c r="Q197" s="209" t="str">
        <f>IF(OR($C197="",'1042Bi Dati di base lav.'!L193=""),"",'1042Bi Dati di base lav.'!L193)</f>
        <v/>
      </c>
      <c r="R197" s="208" t="str">
        <f t="shared" si="36"/>
        <v/>
      </c>
      <c r="S197" s="208" t="str">
        <f t="shared" si="37"/>
        <v/>
      </c>
      <c r="T197" s="210">
        <f t="shared" si="38"/>
        <v>0</v>
      </c>
      <c r="U197" s="210">
        <f t="shared" si="39"/>
        <v>0</v>
      </c>
      <c r="V197" s="210">
        <f t="shared" si="40"/>
        <v>0</v>
      </c>
      <c r="W197" s="210">
        <f t="shared" si="41"/>
        <v>0</v>
      </c>
      <c r="X197" s="210">
        <f t="shared" si="42"/>
        <v>0</v>
      </c>
      <c r="Y197" s="210">
        <f t="shared" si="43"/>
        <v>0</v>
      </c>
      <c r="Z197" s="205">
        <f t="shared" si="44"/>
        <v>0</v>
      </c>
    </row>
    <row r="198" spans="1:26" s="206" customFormat="1" ht="16.899999999999999" customHeight="1">
      <c r="A198" s="472" t="str">
        <f>IF('1042Bi Dati di base lav.'!A194="","",'1042Bi Dati di base lav.'!A194)</f>
        <v/>
      </c>
      <c r="B198" s="473" t="str">
        <f>IF('1042Bi Dati di base lav.'!B194="","",'1042Bi Dati di base lav.'!B194)</f>
        <v/>
      </c>
      <c r="C198" s="546" t="str">
        <f>IF('1042Bi Dati di base lav.'!C194="","",'1042Bi Dati di base lav.'!C194)</f>
        <v/>
      </c>
      <c r="D198" s="547"/>
      <c r="E198" s="175" t="str">
        <f>IF(A198="","",'1042Bi Dati di base lav.'!L194)</f>
        <v/>
      </c>
      <c r="F198" s="177"/>
      <c r="G198" s="148"/>
      <c r="H198" s="148"/>
      <c r="I198" s="76" t="str">
        <f t="shared" si="34"/>
        <v/>
      </c>
      <c r="J198" s="175" t="str">
        <f>IF(A198="","",'1042Bi Dati di base lav.'!L194)</f>
        <v/>
      </c>
      <c r="K198" s="176"/>
      <c r="L198" s="148"/>
      <c r="M198" s="148"/>
      <c r="N198" s="78" t="str">
        <f t="shared" si="35"/>
        <v/>
      </c>
      <c r="O198" s="208"/>
      <c r="P198" s="209" t="str">
        <f>IF($C198="","",'1042Ei Calcolo'!D198)</f>
        <v/>
      </c>
      <c r="Q198" s="209" t="str">
        <f>IF(OR($C198="",'1042Bi Dati di base lav.'!L194=""),"",'1042Bi Dati di base lav.'!L194)</f>
        <v/>
      </c>
      <c r="R198" s="208" t="str">
        <f t="shared" si="36"/>
        <v/>
      </c>
      <c r="S198" s="208" t="str">
        <f t="shared" si="37"/>
        <v/>
      </c>
      <c r="T198" s="210">
        <f t="shared" si="38"/>
        <v>0</v>
      </c>
      <c r="U198" s="210">
        <f t="shared" si="39"/>
        <v>0</v>
      </c>
      <c r="V198" s="210">
        <f t="shared" si="40"/>
        <v>0</v>
      </c>
      <c r="W198" s="210">
        <f t="shared" si="41"/>
        <v>0</v>
      </c>
      <c r="X198" s="210">
        <f t="shared" si="42"/>
        <v>0</v>
      </c>
      <c r="Y198" s="210">
        <f t="shared" si="43"/>
        <v>0</v>
      </c>
      <c r="Z198" s="205">
        <f t="shared" si="44"/>
        <v>0</v>
      </c>
    </row>
    <row r="199" spans="1:26" s="206" customFormat="1" ht="16.899999999999999" customHeight="1">
      <c r="A199" s="472" t="str">
        <f>IF('1042Bi Dati di base lav.'!A195="","",'1042Bi Dati di base lav.'!A195)</f>
        <v/>
      </c>
      <c r="B199" s="473" t="str">
        <f>IF('1042Bi Dati di base lav.'!B195="","",'1042Bi Dati di base lav.'!B195)</f>
        <v/>
      </c>
      <c r="C199" s="546" t="str">
        <f>IF('1042Bi Dati di base lav.'!C195="","",'1042Bi Dati di base lav.'!C195)</f>
        <v/>
      </c>
      <c r="D199" s="547"/>
      <c r="E199" s="175" t="str">
        <f>IF(A199="","",'1042Bi Dati di base lav.'!L195)</f>
        <v/>
      </c>
      <c r="F199" s="177"/>
      <c r="G199" s="148"/>
      <c r="H199" s="148"/>
      <c r="I199" s="76" t="str">
        <f t="shared" si="34"/>
        <v/>
      </c>
      <c r="J199" s="175" t="str">
        <f>IF(A199="","",'1042Bi Dati di base lav.'!L195)</f>
        <v/>
      </c>
      <c r="K199" s="176"/>
      <c r="L199" s="148"/>
      <c r="M199" s="148"/>
      <c r="N199" s="78" t="str">
        <f t="shared" si="35"/>
        <v/>
      </c>
      <c r="O199" s="208"/>
      <c r="P199" s="209" t="str">
        <f>IF($C199="","",'1042Ei Calcolo'!D199)</f>
        <v/>
      </c>
      <c r="Q199" s="209" t="str">
        <f>IF(OR($C199="",'1042Bi Dati di base lav.'!L195=""),"",'1042Bi Dati di base lav.'!L195)</f>
        <v/>
      </c>
      <c r="R199" s="208" t="str">
        <f t="shared" si="36"/>
        <v/>
      </c>
      <c r="S199" s="208" t="str">
        <f t="shared" si="37"/>
        <v/>
      </c>
      <c r="T199" s="210">
        <f t="shared" si="38"/>
        <v>0</v>
      </c>
      <c r="U199" s="210">
        <f t="shared" si="39"/>
        <v>0</v>
      </c>
      <c r="V199" s="210">
        <f t="shared" si="40"/>
        <v>0</v>
      </c>
      <c r="W199" s="210">
        <f t="shared" si="41"/>
        <v>0</v>
      </c>
      <c r="X199" s="210">
        <f t="shared" si="42"/>
        <v>0</v>
      </c>
      <c r="Y199" s="210">
        <f t="shared" si="43"/>
        <v>0</v>
      </c>
      <c r="Z199" s="205">
        <f t="shared" si="44"/>
        <v>0</v>
      </c>
    </row>
    <row r="200" spans="1:26" s="206" customFormat="1" ht="16.899999999999999" customHeight="1">
      <c r="A200" s="472" t="str">
        <f>IF('1042Bi Dati di base lav.'!A196="","",'1042Bi Dati di base lav.'!A196)</f>
        <v/>
      </c>
      <c r="B200" s="473" t="str">
        <f>IF('1042Bi Dati di base lav.'!B196="","",'1042Bi Dati di base lav.'!B196)</f>
        <v/>
      </c>
      <c r="C200" s="546" t="str">
        <f>IF('1042Bi Dati di base lav.'!C196="","",'1042Bi Dati di base lav.'!C196)</f>
        <v/>
      </c>
      <c r="D200" s="547"/>
      <c r="E200" s="175" t="str">
        <f>IF(A200="","",'1042Bi Dati di base lav.'!L196)</f>
        <v/>
      </c>
      <c r="F200" s="177"/>
      <c r="G200" s="148"/>
      <c r="H200" s="148"/>
      <c r="I200" s="76" t="str">
        <f t="shared" si="34"/>
        <v/>
      </c>
      <c r="J200" s="175" t="str">
        <f>IF(A200="","",'1042Bi Dati di base lav.'!L196)</f>
        <v/>
      </c>
      <c r="K200" s="176"/>
      <c r="L200" s="148"/>
      <c r="M200" s="148"/>
      <c r="N200" s="78" t="str">
        <f t="shared" si="35"/>
        <v/>
      </c>
      <c r="O200" s="208"/>
      <c r="P200" s="209" t="str">
        <f>IF($C200="","",'1042Ei Calcolo'!D200)</f>
        <v/>
      </c>
      <c r="Q200" s="209" t="str">
        <f>IF(OR($C200="",'1042Bi Dati di base lav.'!L196=""),"",'1042Bi Dati di base lav.'!L196)</f>
        <v/>
      </c>
      <c r="R200" s="208" t="str">
        <f t="shared" si="36"/>
        <v/>
      </c>
      <c r="S200" s="208" t="str">
        <f t="shared" si="37"/>
        <v/>
      </c>
      <c r="T200" s="210">
        <f t="shared" si="38"/>
        <v>0</v>
      </c>
      <c r="U200" s="210">
        <f t="shared" si="39"/>
        <v>0</v>
      </c>
      <c r="V200" s="210">
        <f t="shared" si="40"/>
        <v>0</v>
      </c>
      <c r="W200" s="210">
        <f t="shared" si="41"/>
        <v>0</v>
      </c>
      <c r="X200" s="210">
        <f t="shared" si="42"/>
        <v>0</v>
      </c>
      <c r="Y200" s="210">
        <f t="shared" si="43"/>
        <v>0</v>
      </c>
      <c r="Z200" s="205">
        <f t="shared" si="44"/>
        <v>0</v>
      </c>
    </row>
    <row r="201" spans="1:26" s="206" customFormat="1" ht="16.899999999999999" customHeight="1">
      <c r="A201" s="472" t="str">
        <f>IF('1042Bi Dati di base lav.'!A197="","",'1042Bi Dati di base lav.'!A197)</f>
        <v/>
      </c>
      <c r="B201" s="473" t="str">
        <f>IF('1042Bi Dati di base lav.'!B197="","",'1042Bi Dati di base lav.'!B197)</f>
        <v/>
      </c>
      <c r="C201" s="546" t="str">
        <f>IF('1042Bi Dati di base lav.'!C197="","",'1042Bi Dati di base lav.'!C197)</f>
        <v/>
      </c>
      <c r="D201" s="547"/>
      <c r="E201" s="175" t="str">
        <f>IF(A201="","",'1042Bi Dati di base lav.'!L197)</f>
        <v/>
      </c>
      <c r="F201" s="177"/>
      <c r="G201" s="148"/>
      <c r="H201" s="148"/>
      <c r="I201" s="76" t="str">
        <f t="shared" si="34"/>
        <v/>
      </c>
      <c r="J201" s="175" t="str">
        <f>IF(A201="","",'1042Bi Dati di base lav.'!L197)</f>
        <v/>
      </c>
      <c r="K201" s="176"/>
      <c r="L201" s="148"/>
      <c r="M201" s="148"/>
      <c r="N201" s="78" t="str">
        <f t="shared" si="35"/>
        <v/>
      </c>
      <c r="O201" s="208"/>
      <c r="P201" s="209" t="str">
        <f>IF($C201="","",'1042Ei Calcolo'!D201)</f>
        <v/>
      </c>
      <c r="Q201" s="209" t="str">
        <f>IF(OR($C201="",'1042Bi Dati di base lav.'!L197=""),"",'1042Bi Dati di base lav.'!L197)</f>
        <v/>
      </c>
      <c r="R201" s="208" t="str">
        <f t="shared" si="36"/>
        <v/>
      </c>
      <c r="S201" s="208" t="str">
        <f t="shared" si="37"/>
        <v/>
      </c>
      <c r="T201" s="210">
        <f t="shared" si="38"/>
        <v>0</v>
      </c>
      <c r="U201" s="210">
        <f t="shared" si="39"/>
        <v>0</v>
      </c>
      <c r="V201" s="210">
        <f t="shared" si="40"/>
        <v>0</v>
      </c>
      <c r="W201" s="210">
        <f t="shared" si="41"/>
        <v>0</v>
      </c>
      <c r="X201" s="210">
        <f t="shared" si="42"/>
        <v>0</v>
      </c>
      <c r="Y201" s="210">
        <f t="shared" si="43"/>
        <v>0</v>
      </c>
      <c r="Z201" s="205">
        <f t="shared" si="44"/>
        <v>0</v>
      </c>
    </row>
    <row r="202" spans="1:26" s="206" customFormat="1" ht="16.899999999999999" customHeight="1">
      <c r="A202" s="472" t="str">
        <f>IF('1042Bi Dati di base lav.'!A198="","",'1042Bi Dati di base lav.'!A198)</f>
        <v/>
      </c>
      <c r="B202" s="473" t="str">
        <f>IF('1042Bi Dati di base lav.'!B198="","",'1042Bi Dati di base lav.'!B198)</f>
        <v/>
      </c>
      <c r="C202" s="546" t="str">
        <f>IF('1042Bi Dati di base lav.'!C198="","",'1042Bi Dati di base lav.'!C198)</f>
        <v/>
      </c>
      <c r="D202" s="547"/>
      <c r="E202" s="175" t="str">
        <f>IF(A202="","",'1042Bi Dati di base lav.'!L198)</f>
        <v/>
      </c>
      <c r="F202" s="177"/>
      <c r="G202" s="148"/>
      <c r="H202" s="148"/>
      <c r="I202" s="76" t="str">
        <f t="shared" si="34"/>
        <v/>
      </c>
      <c r="J202" s="175" t="str">
        <f>IF(A202="","",'1042Bi Dati di base lav.'!L198)</f>
        <v/>
      </c>
      <c r="K202" s="176"/>
      <c r="L202" s="148"/>
      <c r="M202" s="148"/>
      <c r="N202" s="78" t="str">
        <f t="shared" si="35"/>
        <v/>
      </c>
      <c r="O202" s="208"/>
      <c r="P202" s="209" t="str">
        <f>IF($C202="","",'1042Ei Calcolo'!D202)</f>
        <v/>
      </c>
      <c r="Q202" s="209" t="str">
        <f>IF(OR($C202="",'1042Bi Dati di base lav.'!L198=""),"",'1042Bi Dati di base lav.'!L198)</f>
        <v/>
      </c>
      <c r="R202" s="208" t="str">
        <f t="shared" si="36"/>
        <v/>
      </c>
      <c r="S202" s="208" t="str">
        <f t="shared" si="37"/>
        <v/>
      </c>
      <c r="T202" s="210">
        <f t="shared" si="38"/>
        <v>0</v>
      </c>
      <c r="U202" s="210">
        <f t="shared" si="39"/>
        <v>0</v>
      </c>
      <c r="V202" s="210">
        <f t="shared" si="40"/>
        <v>0</v>
      </c>
      <c r="W202" s="210">
        <f t="shared" si="41"/>
        <v>0</v>
      </c>
      <c r="X202" s="210">
        <f t="shared" si="42"/>
        <v>0</v>
      </c>
      <c r="Y202" s="210">
        <f t="shared" si="43"/>
        <v>0</v>
      </c>
      <c r="Z202" s="205">
        <f t="shared" si="44"/>
        <v>0</v>
      </c>
    </row>
    <row r="203" spans="1:26" s="206" customFormat="1" ht="16.899999999999999" customHeight="1">
      <c r="A203" s="472" t="str">
        <f>IF('1042Bi Dati di base lav.'!A199="","",'1042Bi Dati di base lav.'!A199)</f>
        <v/>
      </c>
      <c r="B203" s="473" t="str">
        <f>IF('1042Bi Dati di base lav.'!B199="","",'1042Bi Dati di base lav.'!B199)</f>
        <v/>
      </c>
      <c r="C203" s="546" t="str">
        <f>IF('1042Bi Dati di base lav.'!C199="","",'1042Bi Dati di base lav.'!C199)</f>
        <v/>
      </c>
      <c r="D203" s="547"/>
      <c r="E203" s="175" t="str">
        <f>IF(A203="","",'1042Bi Dati di base lav.'!L199)</f>
        <v/>
      </c>
      <c r="F203" s="177"/>
      <c r="G203" s="148"/>
      <c r="H203" s="148"/>
      <c r="I203" s="76" t="str">
        <f t="shared" si="34"/>
        <v/>
      </c>
      <c r="J203" s="175" t="str">
        <f>IF(A203="","",'1042Bi Dati di base lav.'!L199)</f>
        <v/>
      </c>
      <c r="K203" s="176"/>
      <c r="L203" s="148"/>
      <c r="M203" s="148"/>
      <c r="N203" s="78" t="str">
        <f t="shared" si="35"/>
        <v/>
      </c>
      <c r="O203" s="208"/>
      <c r="P203" s="209" t="str">
        <f>IF($C203="","",'1042Ei Calcolo'!D203)</f>
        <v/>
      </c>
      <c r="Q203" s="209" t="str">
        <f>IF(OR($C203="",'1042Bi Dati di base lav.'!L199=""),"",'1042Bi Dati di base lav.'!L199)</f>
        <v/>
      </c>
      <c r="R203" s="208" t="str">
        <f t="shared" si="36"/>
        <v/>
      </c>
      <c r="S203" s="208" t="str">
        <f t="shared" si="37"/>
        <v/>
      </c>
      <c r="T203" s="210">
        <f t="shared" si="38"/>
        <v>0</v>
      </c>
      <c r="U203" s="210">
        <f t="shared" si="39"/>
        <v>0</v>
      </c>
      <c r="V203" s="210">
        <f t="shared" si="40"/>
        <v>0</v>
      </c>
      <c r="W203" s="210">
        <f t="shared" si="41"/>
        <v>0</v>
      </c>
      <c r="X203" s="210">
        <f t="shared" si="42"/>
        <v>0</v>
      </c>
      <c r="Y203" s="210">
        <f t="shared" si="43"/>
        <v>0</v>
      </c>
      <c r="Z203" s="205">
        <f t="shared" si="44"/>
        <v>0</v>
      </c>
    </row>
    <row r="204" spans="1:26" s="206" customFormat="1" ht="16.899999999999999" customHeight="1">
      <c r="A204" s="472" t="str">
        <f>IF('1042Bi Dati di base lav.'!A200="","",'1042Bi Dati di base lav.'!A200)</f>
        <v/>
      </c>
      <c r="B204" s="473" t="str">
        <f>IF('1042Bi Dati di base lav.'!B200="","",'1042Bi Dati di base lav.'!B200)</f>
        <v/>
      </c>
      <c r="C204" s="546" t="str">
        <f>IF('1042Bi Dati di base lav.'!C200="","",'1042Bi Dati di base lav.'!C200)</f>
        <v/>
      </c>
      <c r="D204" s="547"/>
      <c r="E204" s="175" t="str">
        <f>IF(A204="","",'1042Bi Dati di base lav.'!L200)</f>
        <v/>
      </c>
      <c r="F204" s="177"/>
      <c r="G204" s="148"/>
      <c r="H204" s="148"/>
      <c r="I204" s="76" t="str">
        <f t="shared" si="34"/>
        <v/>
      </c>
      <c r="J204" s="175" t="str">
        <f>IF(A204="","",'1042Bi Dati di base lav.'!L200)</f>
        <v/>
      </c>
      <c r="K204" s="176"/>
      <c r="L204" s="148"/>
      <c r="M204" s="148"/>
      <c r="N204" s="78" t="str">
        <f t="shared" si="35"/>
        <v/>
      </c>
      <c r="O204" s="208"/>
      <c r="P204" s="209" t="str">
        <f>IF($C204="","",'1042Ei Calcolo'!D204)</f>
        <v/>
      </c>
      <c r="Q204" s="209" t="str">
        <f>IF(OR($C204="",'1042Bi Dati di base lav.'!L200=""),"",'1042Bi Dati di base lav.'!L200)</f>
        <v/>
      </c>
      <c r="R204" s="208" t="str">
        <f t="shared" si="36"/>
        <v/>
      </c>
      <c r="S204" s="208" t="str">
        <f t="shared" si="37"/>
        <v/>
      </c>
      <c r="T204" s="210">
        <f t="shared" si="38"/>
        <v>0</v>
      </c>
      <c r="U204" s="210">
        <f t="shared" si="39"/>
        <v>0</v>
      </c>
      <c r="V204" s="210">
        <f t="shared" si="40"/>
        <v>0</v>
      </c>
      <c r="W204" s="210">
        <f t="shared" si="41"/>
        <v>0</v>
      </c>
      <c r="X204" s="210">
        <f t="shared" si="42"/>
        <v>0</v>
      </c>
      <c r="Y204" s="210">
        <f t="shared" si="43"/>
        <v>0</v>
      </c>
      <c r="Z204" s="205">
        <f t="shared" si="44"/>
        <v>0</v>
      </c>
    </row>
    <row r="205" spans="1:26" s="206" customFormat="1" ht="16.899999999999999" customHeight="1">
      <c r="A205" s="472" t="str">
        <f>IF('1042Bi Dati di base lav.'!A201="","",'1042Bi Dati di base lav.'!A201)</f>
        <v/>
      </c>
      <c r="B205" s="473" t="str">
        <f>IF('1042Bi Dati di base lav.'!B201="","",'1042Bi Dati di base lav.'!B201)</f>
        <v/>
      </c>
      <c r="C205" s="546" t="str">
        <f>IF('1042Bi Dati di base lav.'!C201="","",'1042Bi Dati di base lav.'!C201)</f>
        <v/>
      </c>
      <c r="D205" s="547"/>
      <c r="E205" s="175" t="str">
        <f>IF(A205="","",'1042Bi Dati di base lav.'!L201)</f>
        <v/>
      </c>
      <c r="F205" s="177"/>
      <c r="G205" s="148"/>
      <c r="H205" s="148"/>
      <c r="I205" s="76" t="str">
        <f t="shared" si="34"/>
        <v/>
      </c>
      <c r="J205" s="175" t="str">
        <f>IF(A205="","",'1042Bi Dati di base lav.'!L201)</f>
        <v/>
      </c>
      <c r="K205" s="176"/>
      <c r="L205" s="148"/>
      <c r="M205" s="148"/>
      <c r="N205" s="78" t="str">
        <f t="shared" si="35"/>
        <v/>
      </c>
      <c r="O205" s="208"/>
      <c r="P205" s="209" t="str">
        <f>IF($C205="","",'1042Ei Calcolo'!D205)</f>
        <v/>
      </c>
      <c r="Q205" s="209" t="str">
        <f>IF(OR($C205="",'1042Bi Dati di base lav.'!L201=""),"",'1042Bi Dati di base lav.'!L201)</f>
        <v/>
      </c>
      <c r="R205" s="208" t="str">
        <f t="shared" si="36"/>
        <v/>
      </c>
      <c r="S205" s="208" t="str">
        <f t="shared" si="37"/>
        <v/>
      </c>
      <c r="T205" s="210">
        <f t="shared" si="38"/>
        <v>0</v>
      </c>
      <c r="U205" s="210">
        <f t="shared" si="39"/>
        <v>0</v>
      </c>
      <c r="V205" s="210">
        <f t="shared" si="40"/>
        <v>0</v>
      </c>
      <c r="W205" s="210">
        <f t="shared" si="41"/>
        <v>0</v>
      </c>
      <c r="X205" s="210">
        <f t="shared" si="42"/>
        <v>0</v>
      </c>
      <c r="Y205" s="210">
        <f t="shared" si="43"/>
        <v>0</v>
      </c>
      <c r="Z205" s="205">
        <f t="shared" si="44"/>
        <v>0</v>
      </c>
    </row>
    <row r="206" spans="1:26" s="206" customFormat="1" ht="16.899999999999999" customHeight="1">
      <c r="A206" s="472" t="str">
        <f>IF('1042Bi Dati di base lav.'!A202="","",'1042Bi Dati di base lav.'!A202)</f>
        <v/>
      </c>
      <c r="B206" s="473" t="str">
        <f>IF('1042Bi Dati di base lav.'!B202="","",'1042Bi Dati di base lav.'!B202)</f>
        <v/>
      </c>
      <c r="C206" s="546" t="str">
        <f>IF('1042Bi Dati di base lav.'!C202="","",'1042Bi Dati di base lav.'!C202)</f>
        <v/>
      </c>
      <c r="D206" s="547"/>
      <c r="E206" s="175" t="str">
        <f>IF(A206="","",'1042Bi Dati di base lav.'!L202)</f>
        <v/>
      </c>
      <c r="F206" s="177"/>
      <c r="G206" s="148"/>
      <c r="H206" s="148"/>
      <c r="I206" s="76" t="str">
        <f t="shared" si="34"/>
        <v/>
      </c>
      <c r="J206" s="175" t="str">
        <f>IF(A206="","",'1042Bi Dati di base lav.'!L202)</f>
        <v/>
      </c>
      <c r="K206" s="176"/>
      <c r="L206" s="148"/>
      <c r="M206" s="148"/>
      <c r="N206" s="78" t="str">
        <f t="shared" si="35"/>
        <v/>
      </c>
      <c r="O206" s="208"/>
      <c r="P206" s="209" t="str">
        <f>IF($C206="","",'1042Ei Calcolo'!D206)</f>
        <v/>
      </c>
      <c r="Q206" s="209" t="str">
        <f>IF(OR($C206="",'1042Bi Dati di base lav.'!L202=""),"",'1042Bi Dati di base lav.'!L202)</f>
        <v/>
      </c>
      <c r="R206" s="208" t="str">
        <f t="shared" si="36"/>
        <v/>
      </c>
      <c r="S206" s="208" t="str">
        <f t="shared" si="37"/>
        <v/>
      </c>
      <c r="T206" s="210">
        <f t="shared" si="38"/>
        <v>0</v>
      </c>
      <c r="U206" s="210">
        <f t="shared" si="39"/>
        <v>0</v>
      </c>
      <c r="V206" s="210">
        <f t="shared" si="40"/>
        <v>0</v>
      </c>
      <c r="W206" s="210">
        <f t="shared" si="41"/>
        <v>0</v>
      </c>
      <c r="X206" s="210">
        <f t="shared" si="42"/>
        <v>0</v>
      </c>
      <c r="Y206" s="210">
        <f t="shared" si="43"/>
        <v>0</v>
      </c>
      <c r="Z206" s="205">
        <f t="shared" si="44"/>
        <v>0</v>
      </c>
    </row>
    <row r="207" spans="1:26" s="206" customFormat="1" ht="16.899999999999999" customHeight="1">
      <c r="A207" s="472" t="str">
        <f>IF('1042Bi Dati di base lav.'!A203="","",'1042Bi Dati di base lav.'!A203)</f>
        <v/>
      </c>
      <c r="B207" s="473" t="str">
        <f>IF('1042Bi Dati di base lav.'!B203="","",'1042Bi Dati di base lav.'!B203)</f>
        <v/>
      </c>
      <c r="C207" s="546" t="str">
        <f>IF('1042Bi Dati di base lav.'!C203="","",'1042Bi Dati di base lav.'!C203)</f>
        <v/>
      </c>
      <c r="D207" s="547"/>
      <c r="E207" s="175" t="str">
        <f>IF(A207="","",'1042Bi Dati di base lav.'!L203)</f>
        <v/>
      </c>
      <c r="F207" s="177"/>
      <c r="G207" s="148"/>
      <c r="H207" s="148"/>
      <c r="I207" s="76" t="str">
        <f t="shared" si="34"/>
        <v/>
      </c>
      <c r="J207" s="175" t="str">
        <f>IF(A207="","",'1042Bi Dati di base lav.'!L203)</f>
        <v/>
      </c>
      <c r="K207" s="176"/>
      <c r="L207" s="148"/>
      <c r="M207" s="148"/>
      <c r="N207" s="78" t="str">
        <f t="shared" si="35"/>
        <v/>
      </c>
      <c r="O207" s="208"/>
      <c r="P207" s="209" t="str">
        <f>IF($C207="","",'1042Ei Calcolo'!D207)</f>
        <v/>
      </c>
      <c r="Q207" s="209" t="str">
        <f>IF(OR($C207="",'1042Bi Dati di base lav.'!L203=""),"",'1042Bi Dati di base lav.'!L203)</f>
        <v/>
      </c>
      <c r="R207" s="208" t="str">
        <f t="shared" si="36"/>
        <v/>
      </c>
      <c r="S207" s="208" t="str">
        <f t="shared" si="37"/>
        <v/>
      </c>
      <c r="T207" s="210">
        <f t="shared" si="38"/>
        <v>0</v>
      </c>
      <c r="U207" s="210">
        <f t="shared" si="39"/>
        <v>0</v>
      </c>
      <c r="V207" s="210">
        <f t="shared" si="40"/>
        <v>0</v>
      </c>
      <c r="W207" s="210">
        <f t="shared" si="41"/>
        <v>0</v>
      </c>
      <c r="X207" s="210">
        <f t="shared" si="42"/>
        <v>0</v>
      </c>
      <c r="Y207" s="210">
        <f t="shared" si="43"/>
        <v>0</v>
      </c>
      <c r="Z207" s="205">
        <f t="shared" si="44"/>
        <v>0</v>
      </c>
    </row>
    <row r="208" spans="1:26" s="206" customFormat="1" ht="16.899999999999999" customHeight="1">
      <c r="A208" s="472" t="str">
        <f>IF('1042Bi Dati di base lav.'!A204="","",'1042Bi Dati di base lav.'!A204)</f>
        <v/>
      </c>
      <c r="B208" s="473" t="str">
        <f>IF('1042Bi Dati di base lav.'!B204="","",'1042Bi Dati di base lav.'!B204)</f>
        <v/>
      </c>
      <c r="C208" s="546" t="str">
        <f>IF('1042Bi Dati di base lav.'!C204="","",'1042Bi Dati di base lav.'!C204)</f>
        <v/>
      </c>
      <c r="D208" s="547"/>
      <c r="E208" s="175" t="str">
        <f>IF(A208="","",'1042Bi Dati di base lav.'!L204)</f>
        <v/>
      </c>
      <c r="F208" s="177"/>
      <c r="G208" s="148"/>
      <c r="H208" s="148"/>
      <c r="I208" s="76" t="str">
        <f t="shared" si="34"/>
        <v/>
      </c>
      <c r="J208" s="175" t="str">
        <f>IF(A208="","",'1042Bi Dati di base lav.'!L204)</f>
        <v/>
      </c>
      <c r="K208" s="176"/>
      <c r="L208" s="148"/>
      <c r="M208" s="148"/>
      <c r="N208" s="78" t="str">
        <f t="shared" si="35"/>
        <v/>
      </c>
      <c r="O208" s="208"/>
      <c r="P208" s="209" t="str">
        <f>IF($C208="","",'1042Ei Calcolo'!D208)</f>
        <v/>
      </c>
      <c r="Q208" s="209" t="str">
        <f>IF(OR($C208="",'1042Bi Dati di base lav.'!L204=""),"",'1042Bi Dati di base lav.'!L204)</f>
        <v/>
      </c>
      <c r="R208" s="208" t="str">
        <f t="shared" si="36"/>
        <v/>
      </c>
      <c r="S208" s="208" t="str">
        <f t="shared" si="37"/>
        <v/>
      </c>
      <c r="T208" s="210">
        <f t="shared" si="38"/>
        <v>0</v>
      </c>
      <c r="U208" s="210">
        <f t="shared" si="39"/>
        <v>0</v>
      </c>
      <c r="V208" s="210">
        <f t="shared" si="40"/>
        <v>0</v>
      </c>
      <c r="W208" s="210">
        <f t="shared" si="41"/>
        <v>0</v>
      </c>
      <c r="X208" s="210">
        <f t="shared" si="42"/>
        <v>0</v>
      </c>
      <c r="Y208" s="210">
        <f t="shared" si="43"/>
        <v>0</v>
      </c>
      <c r="Z208" s="205">
        <f t="shared" si="44"/>
        <v>0</v>
      </c>
    </row>
    <row r="209" spans="1:26" s="206" customFormat="1" ht="16.899999999999999" customHeight="1">
      <c r="A209" s="472" t="str">
        <f>IF('1042Bi Dati di base lav.'!A205="","",'1042Bi Dati di base lav.'!A205)</f>
        <v/>
      </c>
      <c r="B209" s="473" t="str">
        <f>IF('1042Bi Dati di base lav.'!B205="","",'1042Bi Dati di base lav.'!B205)</f>
        <v/>
      </c>
      <c r="C209" s="546" t="str">
        <f>IF('1042Bi Dati di base lav.'!C205="","",'1042Bi Dati di base lav.'!C205)</f>
        <v/>
      </c>
      <c r="D209" s="547"/>
      <c r="E209" s="175" t="str">
        <f>IF(A209="","",'1042Bi Dati di base lav.'!L205)</f>
        <v/>
      </c>
      <c r="F209" s="177"/>
      <c r="G209" s="148"/>
      <c r="H209" s="148"/>
      <c r="I209" s="76" t="str">
        <f t="shared" si="34"/>
        <v/>
      </c>
      <c r="J209" s="175" t="str">
        <f>IF(A209="","",'1042Bi Dati di base lav.'!L205)</f>
        <v/>
      </c>
      <c r="K209" s="176"/>
      <c r="L209" s="148"/>
      <c r="M209" s="148"/>
      <c r="N209" s="78" t="str">
        <f t="shared" si="35"/>
        <v/>
      </c>
      <c r="O209" s="208"/>
      <c r="P209" s="209" t="str">
        <f>IF($C209="","",'1042Ei Calcolo'!D209)</f>
        <v/>
      </c>
      <c r="Q209" s="209" t="str">
        <f>IF(OR($C209="",'1042Bi Dati di base lav.'!L205=""),"",'1042Bi Dati di base lav.'!L205)</f>
        <v/>
      </c>
      <c r="R209" s="208" t="str">
        <f t="shared" si="36"/>
        <v/>
      </c>
      <c r="S209" s="208" t="str">
        <f t="shared" si="37"/>
        <v/>
      </c>
      <c r="T209" s="210">
        <f t="shared" si="38"/>
        <v>0</v>
      </c>
      <c r="U209" s="210">
        <f t="shared" si="39"/>
        <v>0</v>
      </c>
      <c r="V209" s="210">
        <f t="shared" si="40"/>
        <v>0</v>
      </c>
      <c r="W209" s="210">
        <f t="shared" si="41"/>
        <v>0</v>
      </c>
      <c r="X209" s="210">
        <f t="shared" si="42"/>
        <v>0</v>
      </c>
      <c r="Y209" s="210">
        <f t="shared" si="43"/>
        <v>0</v>
      </c>
      <c r="Z209" s="205">
        <f t="shared" si="44"/>
        <v>0</v>
      </c>
    </row>
    <row r="210" spans="1:26" s="206" customFormat="1" ht="16.899999999999999" customHeight="1">
      <c r="A210" s="472" t="str">
        <f>IF('1042Bi Dati di base lav.'!A206="","",'1042Bi Dati di base lav.'!A206)</f>
        <v/>
      </c>
      <c r="B210" s="473" t="str">
        <f>IF('1042Bi Dati di base lav.'!B206="","",'1042Bi Dati di base lav.'!B206)</f>
        <v/>
      </c>
      <c r="C210" s="546" t="str">
        <f>IF('1042Bi Dati di base lav.'!C206="","",'1042Bi Dati di base lav.'!C206)</f>
        <v/>
      </c>
      <c r="D210" s="547"/>
      <c r="E210" s="175" t="str">
        <f>IF(A210="","",'1042Bi Dati di base lav.'!L206)</f>
        <v/>
      </c>
      <c r="F210" s="177"/>
      <c r="G210" s="148"/>
      <c r="H210" s="148"/>
      <c r="I210" s="76" t="str">
        <f t="shared" si="34"/>
        <v/>
      </c>
      <c r="J210" s="175" t="str">
        <f>IF(A210="","",'1042Bi Dati di base lav.'!L206)</f>
        <v/>
      </c>
      <c r="K210" s="176"/>
      <c r="L210" s="148"/>
      <c r="M210" s="148"/>
      <c r="N210" s="78" t="str">
        <f t="shared" si="35"/>
        <v/>
      </c>
      <c r="O210" s="208"/>
      <c r="P210" s="209" t="str">
        <f>IF($C210="","",'1042Ei Calcolo'!D210)</f>
        <v/>
      </c>
      <c r="Q210" s="209" t="str">
        <f>IF(OR($C210="",'1042Bi Dati di base lav.'!L206=""),"",'1042Bi Dati di base lav.'!L206)</f>
        <v/>
      </c>
      <c r="R210" s="208" t="str">
        <f t="shared" si="36"/>
        <v/>
      </c>
      <c r="S210" s="208" t="str">
        <f t="shared" si="37"/>
        <v/>
      </c>
      <c r="T210" s="210">
        <f t="shared" si="38"/>
        <v>0</v>
      </c>
      <c r="U210" s="210">
        <f t="shared" si="39"/>
        <v>0</v>
      </c>
      <c r="V210" s="210">
        <f t="shared" si="40"/>
        <v>0</v>
      </c>
      <c r="W210" s="210">
        <f t="shared" si="41"/>
        <v>0</v>
      </c>
      <c r="X210" s="210">
        <f t="shared" si="42"/>
        <v>0</v>
      </c>
      <c r="Y210" s="210">
        <f t="shared" si="43"/>
        <v>0</v>
      </c>
      <c r="Z210" s="205">
        <f t="shared" si="44"/>
        <v>0</v>
      </c>
    </row>
    <row r="211" spans="1:26" s="206" customFormat="1" ht="16.899999999999999" customHeight="1" thickBot="1">
      <c r="A211" s="228" t="str">
        <f>IF('1042Bi Dati di base lav.'!A207="","",'1042Bi Dati di base lav.'!A207)</f>
        <v/>
      </c>
      <c r="B211" s="229" t="str">
        <f>IF('1042Bi Dati di base lav.'!B207="","",'1042Bi Dati di base lav.'!B207)</f>
        <v/>
      </c>
      <c r="C211" s="544" t="str">
        <f>IF('1042Bi Dati di base lav.'!C207="","",'1042Bi Dati di base lav.'!C207)</f>
        <v/>
      </c>
      <c r="D211" s="545"/>
      <c r="E211" s="179" t="str">
        <f>IF(A211="","",'1042Bi Dati di base lav.'!L207)</f>
        <v/>
      </c>
      <c r="F211" s="178"/>
      <c r="G211" s="149"/>
      <c r="H211" s="149"/>
      <c r="I211" s="438" t="str">
        <f t="shared" si="34"/>
        <v/>
      </c>
      <c r="J211" s="179" t="str">
        <f>IF(A211="","",'1042Bi Dati di base lav.'!L207)</f>
        <v/>
      </c>
      <c r="K211" s="178"/>
      <c r="L211" s="149"/>
      <c r="M211" s="149"/>
      <c r="N211" s="79" t="str">
        <f t="shared" si="35"/>
        <v/>
      </c>
      <c r="O211" s="208"/>
      <c r="P211" s="209" t="str">
        <f>IF($C211="","",'1042Ei Calcolo'!D211)</f>
        <v/>
      </c>
      <c r="Q211" s="209" t="str">
        <f>IF(OR($C211="",'1042Bi Dati di base lav.'!L207=""),"",'1042Bi Dati di base lav.'!L207)</f>
        <v/>
      </c>
      <c r="R211" s="208" t="str">
        <f t="shared" si="36"/>
        <v/>
      </c>
      <c r="S211" s="208" t="str">
        <f t="shared" si="37"/>
        <v/>
      </c>
      <c r="T211" s="210">
        <f t="shared" si="38"/>
        <v>0</v>
      </c>
      <c r="U211" s="210">
        <f t="shared" si="39"/>
        <v>0</v>
      </c>
      <c r="V211" s="210">
        <f t="shared" si="40"/>
        <v>0</v>
      </c>
      <c r="W211" s="210">
        <f t="shared" si="41"/>
        <v>0</v>
      </c>
      <c r="X211" s="210">
        <f t="shared" si="42"/>
        <v>0</v>
      </c>
      <c r="Y211" s="210">
        <f t="shared" si="43"/>
        <v>0</v>
      </c>
      <c r="Z211" s="205">
        <f t="shared" si="44"/>
        <v>0</v>
      </c>
    </row>
    <row r="212" spans="1:26"/>
  </sheetData>
  <sheetProtection algorithmName="SHA-512" hashValue="J8DMdwazMQruOlOMGZorC0m183gEd1t/DkxBbdSJA06wnxcKnGr8XrMqp56WKOV/6OqZ7jT5h1PRPmeberHhig==" saltValue="z4WfKffHBBua0JM+9YXUog==" spinCount="100000" sheet="1" objects="1" scenarios="1" selectLockedCells="1"/>
  <mergeCells count="215">
    <mergeCell ref="C1:D1"/>
    <mergeCell ref="C2:D2"/>
    <mergeCell ref="E9:F9"/>
    <mergeCell ref="J9:K9"/>
    <mergeCell ref="G9:G10"/>
    <mergeCell ref="H9:H10"/>
    <mergeCell ref="I9:I10"/>
    <mergeCell ref="C9:D10"/>
    <mergeCell ref="A9:A10"/>
    <mergeCell ref="B9:B10"/>
    <mergeCell ref="E5:N5"/>
    <mergeCell ref="L9:L10"/>
    <mergeCell ref="M9:M10"/>
    <mergeCell ref="N9:N10"/>
    <mergeCell ref="C16:D16"/>
    <mergeCell ref="C17:D17"/>
    <mergeCell ref="C18:D18"/>
    <mergeCell ref="C19:D19"/>
    <mergeCell ref="C20:D20"/>
    <mergeCell ref="C11:D11"/>
    <mergeCell ref="C12:D12"/>
    <mergeCell ref="C13:D13"/>
    <mergeCell ref="C14:D14"/>
    <mergeCell ref="C15:D15"/>
    <mergeCell ref="C26:D26"/>
    <mergeCell ref="C27:D27"/>
    <mergeCell ref="C28:D28"/>
    <mergeCell ref="C29:D29"/>
    <mergeCell ref="C30:D30"/>
    <mergeCell ref="C21:D21"/>
    <mergeCell ref="C22:D22"/>
    <mergeCell ref="C23:D23"/>
    <mergeCell ref="C24:D24"/>
    <mergeCell ref="C25:D25"/>
    <mergeCell ref="C36:D36"/>
    <mergeCell ref="C37:D37"/>
    <mergeCell ref="C38:D38"/>
    <mergeCell ref="C39:D39"/>
    <mergeCell ref="C40:D40"/>
    <mergeCell ref="C31:D31"/>
    <mergeCell ref="C32:D32"/>
    <mergeCell ref="C33:D33"/>
    <mergeCell ref="C34:D34"/>
    <mergeCell ref="C35:D35"/>
    <mergeCell ref="C46:D46"/>
    <mergeCell ref="C47:D47"/>
    <mergeCell ref="C48:D48"/>
    <mergeCell ref="C49:D49"/>
    <mergeCell ref="C50:D50"/>
    <mergeCell ref="C41:D41"/>
    <mergeCell ref="C42:D42"/>
    <mergeCell ref="C43:D43"/>
    <mergeCell ref="C44:D44"/>
    <mergeCell ref="C45:D45"/>
    <mergeCell ref="C56:D56"/>
    <mergeCell ref="C57:D57"/>
    <mergeCell ref="C58:D58"/>
    <mergeCell ref="C59:D59"/>
    <mergeCell ref="C60:D60"/>
    <mergeCell ref="C51:D51"/>
    <mergeCell ref="C52:D52"/>
    <mergeCell ref="C53:D53"/>
    <mergeCell ref="C54:D54"/>
    <mergeCell ref="C55:D55"/>
    <mergeCell ref="C66:D66"/>
    <mergeCell ref="C67:D67"/>
    <mergeCell ref="C68:D68"/>
    <mergeCell ref="C69:D69"/>
    <mergeCell ref="C70:D70"/>
    <mergeCell ref="C61:D61"/>
    <mergeCell ref="C62:D62"/>
    <mergeCell ref="C63:D63"/>
    <mergeCell ref="C64:D64"/>
    <mergeCell ref="C65:D65"/>
    <mergeCell ref="C76:D76"/>
    <mergeCell ref="C77:D77"/>
    <mergeCell ref="C78:D78"/>
    <mergeCell ref="C79:D79"/>
    <mergeCell ref="C80:D80"/>
    <mergeCell ref="C71:D71"/>
    <mergeCell ref="C72:D72"/>
    <mergeCell ref="C73:D73"/>
    <mergeCell ref="C74:D74"/>
    <mergeCell ref="C75:D75"/>
    <mergeCell ref="C86:D86"/>
    <mergeCell ref="C87:D87"/>
    <mergeCell ref="C88:D88"/>
    <mergeCell ref="C89:D89"/>
    <mergeCell ref="C90:D90"/>
    <mergeCell ref="C81:D81"/>
    <mergeCell ref="C82:D82"/>
    <mergeCell ref="C83:D83"/>
    <mergeCell ref="C84:D84"/>
    <mergeCell ref="C85:D85"/>
    <mergeCell ref="C96:D96"/>
    <mergeCell ref="C97:D97"/>
    <mergeCell ref="C98:D98"/>
    <mergeCell ref="C99:D99"/>
    <mergeCell ref="C100:D100"/>
    <mergeCell ref="C91:D91"/>
    <mergeCell ref="C92:D92"/>
    <mergeCell ref="C93:D93"/>
    <mergeCell ref="C94:D94"/>
    <mergeCell ref="C95:D95"/>
    <mergeCell ref="C106:D106"/>
    <mergeCell ref="C107:D107"/>
    <mergeCell ref="C108:D108"/>
    <mergeCell ref="C109:D109"/>
    <mergeCell ref="C110:D110"/>
    <mergeCell ref="C101:D101"/>
    <mergeCell ref="C102:D102"/>
    <mergeCell ref="C103:D103"/>
    <mergeCell ref="C104:D104"/>
    <mergeCell ref="C105:D105"/>
    <mergeCell ref="C116:D116"/>
    <mergeCell ref="C117:D117"/>
    <mergeCell ref="C118:D118"/>
    <mergeCell ref="C119:D119"/>
    <mergeCell ref="C120:D120"/>
    <mergeCell ref="C111:D111"/>
    <mergeCell ref="C112:D112"/>
    <mergeCell ref="C113:D113"/>
    <mergeCell ref="C114:D114"/>
    <mergeCell ref="C115:D115"/>
    <mergeCell ref="C126:D126"/>
    <mergeCell ref="C127:D127"/>
    <mergeCell ref="C128:D128"/>
    <mergeCell ref="C129:D129"/>
    <mergeCell ref="C130:D130"/>
    <mergeCell ref="C121:D121"/>
    <mergeCell ref="C122:D122"/>
    <mergeCell ref="C123:D123"/>
    <mergeCell ref="C124:D124"/>
    <mergeCell ref="C125:D125"/>
    <mergeCell ref="C136:D136"/>
    <mergeCell ref="C137:D137"/>
    <mergeCell ref="C138:D138"/>
    <mergeCell ref="C139:D139"/>
    <mergeCell ref="C140:D140"/>
    <mergeCell ref="C131:D131"/>
    <mergeCell ref="C132:D132"/>
    <mergeCell ref="C133:D133"/>
    <mergeCell ref="C134:D134"/>
    <mergeCell ref="C135:D135"/>
    <mergeCell ref="C146:D146"/>
    <mergeCell ref="C147:D147"/>
    <mergeCell ref="C148:D148"/>
    <mergeCell ref="C149:D149"/>
    <mergeCell ref="C150:D150"/>
    <mergeCell ref="C141:D141"/>
    <mergeCell ref="C142:D142"/>
    <mergeCell ref="C143:D143"/>
    <mergeCell ref="C144:D144"/>
    <mergeCell ref="C145:D145"/>
    <mergeCell ref="C156:D156"/>
    <mergeCell ref="C157:D157"/>
    <mergeCell ref="C158:D158"/>
    <mergeCell ref="C159:D159"/>
    <mergeCell ref="C160:D160"/>
    <mergeCell ref="C151:D151"/>
    <mergeCell ref="C152:D152"/>
    <mergeCell ref="C153:D153"/>
    <mergeCell ref="C154:D154"/>
    <mergeCell ref="C155:D155"/>
    <mergeCell ref="C166:D166"/>
    <mergeCell ref="C167:D167"/>
    <mergeCell ref="C168:D168"/>
    <mergeCell ref="C169:D169"/>
    <mergeCell ref="C170:D170"/>
    <mergeCell ref="C161:D161"/>
    <mergeCell ref="C162:D162"/>
    <mergeCell ref="C163:D163"/>
    <mergeCell ref="C164:D164"/>
    <mergeCell ref="C165:D165"/>
    <mergeCell ref="C176:D176"/>
    <mergeCell ref="C177:D177"/>
    <mergeCell ref="C178:D178"/>
    <mergeCell ref="C179:D179"/>
    <mergeCell ref="C180:D180"/>
    <mergeCell ref="C171:D171"/>
    <mergeCell ref="C172:D172"/>
    <mergeCell ref="C173:D173"/>
    <mergeCell ref="C174:D174"/>
    <mergeCell ref="C175:D175"/>
    <mergeCell ref="C186:D186"/>
    <mergeCell ref="C187:D187"/>
    <mergeCell ref="C188:D188"/>
    <mergeCell ref="C189:D189"/>
    <mergeCell ref="C190:D190"/>
    <mergeCell ref="C181:D181"/>
    <mergeCell ref="C182:D182"/>
    <mergeCell ref="C183:D183"/>
    <mergeCell ref="C184:D184"/>
    <mergeCell ref="C185:D185"/>
    <mergeCell ref="C196:D196"/>
    <mergeCell ref="C197:D197"/>
    <mergeCell ref="C198:D198"/>
    <mergeCell ref="C199:D199"/>
    <mergeCell ref="C200:D200"/>
    <mergeCell ref="C191:D191"/>
    <mergeCell ref="C192:D192"/>
    <mergeCell ref="C193:D193"/>
    <mergeCell ref="C194:D194"/>
    <mergeCell ref="C195:D195"/>
    <mergeCell ref="C211:D211"/>
    <mergeCell ref="C206:D206"/>
    <mergeCell ref="C207:D207"/>
    <mergeCell ref="C208:D208"/>
    <mergeCell ref="C209:D209"/>
    <mergeCell ref="C210:D210"/>
    <mergeCell ref="C201:D201"/>
    <mergeCell ref="C202:D202"/>
    <mergeCell ref="C203:D203"/>
    <mergeCell ref="C204:D204"/>
    <mergeCell ref="C205:D205"/>
  </mergeCells>
  <conditionalFormatting sqref="N12 I12:I211">
    <cfRule type="expression" dxfId="32" priority="74" stopIfTrue="1">
      <formula>AND(NOT(#REF!=""),I12&gt;F12-G12-H12-#REF!)</formula>
    </cfRule>
    <cfRule type="expression" dxfId="31" priority="75" stopIfTrue="1">
      <formula>AND(NOT(#REF!=""),I12="")</formula>
    </cfRule>
  </conditionalFormatting>
  <conditionalFormatting sqref="A12:A211">
    <cfRule type="cellIs" dxfId="30" priority="17" operator="between">
      <formula>7560000000000</formula>
      <formula>7569999999999</formula>
    </cfRule>
    <cfRule type="cellIs" dxfId="29" priority="18" operator="between">
      <formula>0</formula>
      <formula>9999999999</formula>
    </cfRule>
  </conditionalFormatting>
  <conditionalFormatting sqref="E12:H211">
    <cfRule type="cellIs" dxfId="28" priority="15" operator="lessThan">
      <formula>0</formula>
    </cfRule>
    <cfRule type="expression" dxfId="27" priority="16">
      <formula>E12=""</formula>
    </cfRule>
  </conditionalFormatting>
  <conditionalFormatting sqref="J12:M211">
    <cfRule type="cellIs" dxfId="26" priority="13" operator="lessThan">
      <formula>0</formula>
    </cfRule>
    <cfRule type="expression" dxfId="25" priority="14">
      <formula>J12=""</formula>
    </cfRule>
  </conditionalFormatting>
  <conditionalFormatting sqref="E11:H11">
    <cfRule type="cellIs" dxfId="24" priority="6" operator="lessThan">
      <formula>0</formula>
    </cfRule>
    <cfRule type="expression" dxfId="23" priority="7">
      <formula>E11=""</formula>
    </cfRule>
  </conditionalFormatting>
  <conditionalFormatting sqref="J11:M11">
    <cfRule type="cellIs" dxfId="22" priority="4" operator="lessThan">
      <formula>0</formula>
    </cfRule>
    <cfRule type="expression" dxfId="21" priority="5">
      <formula>J11=""</formula>
    </cfRule>
  </conditionalFormatting>
  <conditionalFormatting sqref="A11">
    <cfRule type="cellIs" dxfId="20" priority="2" operator="between">
      <formula>7560000000000</formula>
      <formula>7569999999999</formula>
    </cfRule>
    <cfRule type="cellIs" dxfId="19" priority="3" operator="between">
      <formula>0</formula>
      <formula>9999999999</formula>
    </cfRule>
  </conditionalFormatting>
  <pageMargins left="0.70866141732283472" right="0.70866141732283472" top="0.78740157480314965" bottom="0.78740157480314965" header="0.31496062992125984" footer="0.31496062992125984"/>
  <pageSetup paperSize="9" scale="71" fitToHeight="0" orientation="landscape" horizontalDpi="300" verticalDpi="300" r:id="rId1"/>
  <headerFooter>
    <oddHeader>&amp;C&amp;"Arial,Fett"&amp;28Ore perse fattori stag.</oddHeader>
    <oddFooter>&amp;L&amp;F / &amp;A&amp;RPagina  &amp;P / &amp;N</oddFooter>
  </headerFooter>
  <ignoredErrors>
    <ignoredError sqref="A12:C1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AL206"/>
  <sheetViews>
    <sheetView showGridLines="0" zoomScale="85" zoomScaleNormal="85" zoomScalePageLayoutView="40" workbookViewId="0">
      <selection activeCell="D7" sqref="D7"/>
    </sheetView>
  </sheetViews>
  <sheetFormatPr baseColWidth="10" defaultColWidth="0" defaultRowHeight="12.75" zeroHeight="1"/>
  <cols>
    <col min="1" max="2" width="20.7109375" style="21" customWidth="1"/>
    <col min="3" max="3" width="33.5703125" style="21" customWidth="1"/>
    <col min="4" max="34" width="6.85546875" style="21" customWidth="1"/>
    <col min="35" max="35" width="9.7109375" style="146" customWidth="1"/>
    <col min="36" max="36" width="50.7109375" style="21" customWidth="1"/>
    <col min="37" max="37" width="5.7109375" style="21" customWidth="1"/>
    <col min="38" max="38" width="0" style="21" hidden="1" customWidth="1"/>
    <col min="39" max="16384" width="22.5703125" style="21" hidden="1"/>
  </cols>
  <sheetData>
    <row r="1" spans="1:36" s="108" customFormat="1" ht="16.899999999999999" customHeight="1">
      <c r="B1" s="150" t="s">
        <v>134</v>
      </c>
      <c r="C1" s="461" t="str">
        <f>'1042Ai Domanda'!$D$6</f>
        <v xml:space="preserve"> / </v>
      </c>
      <c r="D1" s="111"/>
      <c r="E1" s="111"/>
      <c r="F1" s="111"/>
      <c r="H1" s="112"/>
      <c r="I1" s="112"/>
      <c r="K1" s="112"/>
      <c r="N1" s="114"/>
      <c r="AI1" s="135"/>
    </row>
    <row r="2" spans="1:36" s="108" customFormat="1" ht="16.899999999999999" customHeight="1" thickBot="1">
      <c r="B2" s="151" t="s">
        <v>135</v>
      </c>
      <c r="C2" s="462" t="str">
        <f>'1042Ai Domanda'!$D$24</f>
        <v/>
      </c>
      <c r="D2" s="111"/>
      <c r="E2" s="111"/>
      <c r="F2" s="111"/>
      <c r="I2" s="116"/>
      <c r="N2" s="117"/>
      <c r="AI2" s="135"/>
    </row>
    <row r="3" spans="1:36" ht="49.9" customHeight="1" thickBot="1">
      <c r="D3" s="118"/>
      <c r="E3" s="118"/>
      <c r="F3" s="118"/>
      <c r="G3" s="108"/>
      <c r="H3" s="116"/>
      <c r="I3" s="116"/>
      <c r="K3" s="108"/>
      <c r="L3" s="119"/>
      <c r="N3" s="117"/>
    </row>
    <row r="4" spans="1:36" s="37" customFormat="1" ht="16.899999999999999" customHeight="1" thickBot="1">
      <c r="A4" s="145" t="s">
        <v>138</v>
      </c>
      <c r="B4" s="160"/>
      <c r="C4" s="160"/>
      <c r="D4" s="159" t="s">
        <v>196</v>
      </c>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6"/>
      <c r="AJ4" s="99"/>
    </row>
    <row r="5" spans="1:36" ht="25.5">
      <c r="A5" s="231" t="s">
        <v>141</v>
      </c>
      <c r="B5" s="232" t="s">
        <v>142</v>
      </c>
      <c r="C5" s="232" t="s">
        <v>143</v>
      </c>
      <c r="D5" s="158" t="s">
        <v>197</v>
      </c>
      <c r="E5" s="158" t="s">
        <v>198</v>
      </c>
      <c r="F5" s="158" t="s">
        <v>199</v>
      </c>
      <c r="G5" s="158" t="s">
        <v>200</v>
      </c>
      <c r="H5" s="158" t="s">
        <v>201</v>
      </c>
      <c r="I5" s="158" t="s">
        <v>202</v>
      </c>
      <c r="J5" s="158" t="s">
        <v>203</v>
      </c>
      <c r="K5" s="158" t="s">
        <v>204</v>
      </c>
      <c r="L5" s="158" t="s">
        <v>205</v>
      </c>
      <c r="M5" s="158" t="s">
        <v>206</v>
      </c>
      <c r="N5" s="158" t="s">
        <v>207</v>
      </c>
      <c r="O5" s="158" t="s">
        <v>208</v>
      </c>
      <c r="P5" s="158" t="s">
        <v>209</v>
      </c>
      <c r="Q5" s="158" t="s">
        <v>210</v>
      </c>
      <c r="R5" s="158" t="s">
        <v>211</v>
      </c>
      <c r="S5" s="158" t="s">
        <v>212</v>
      </c>
      <c r="T5" s="158" t="s">
        <v>213</v>
      </c>
      <c r="U5" s="158" t="s">
        <v>214</v>
      </c>
      <c r="V5" s="158" t="s">
        <v>215</v>
      </c>
      <c r="W5" s="158" t="s">
        <v>216</v>
      </c>
      <c r="X5" s="158" t="s">
        <v>217</v>
      </c>
      <c r="Y5" s="158" t="s">
        <v>218</v>
      </c>
      <c r="Z5" s="158" t="s">
        <v>219</v>
      </c>
      <c r="AA5" s="158" t="s">
        <v>220</v>
      </c>
      <c r="AB5" s="158" t="s">
        <v>221</v>
      </c>
      <c r="AC5" s="158" t="s">
        <v>222</v>
      </c>
      <c r="AD5" s="158" t="s">
        <v>223</v>
      </c>
      <c r="AE5" s="158" t="s">
        <v>224</v>
      </c>
      <c r="AF5" s="158" t="s">
        <v>225</v>
      </c>
      <c r="AG5" s="158" t="s">
        <v>226</v>
      </c>
      <c r="AH5" s="158" t="s">
        <v>227</v>
      </c>
      <c r="AI5" s="395" t="s">
        <v>228</v>
      </c>
      <c r="AJ5" s="161" t="s">
        <v>229</v>
      </c>
    </row>
    <row r="6" spans="1:36" s="293" customFormat="1" ht="30" customHeight="1">
      <c r="A6" s="289" t="s">
        <v>171</v>
      </c>
      <c r="B6" s="290" t="s">
        <v>194</v>
      </c>
      <c r="C6" s="290" t="s">
        <v>195</v>
      </c>
      <c r="D6" s="297">
        <v>6</v>
      </c>
      <c r="E6" s="298">
        <v>8</v>
      </c>
      <c r="F6" s="298">
        <v>5</v>
      </c>
      <c r="G6" s="298">
        <v>4</v>
      </c>
      <c r="H6" s="298">
        <v>2</v>
      </c>
      <c r="I6" s="298"/>
      <c r="J6" s="298"/>
      <c r="K6" s="298">
        <v>1.2</v>
      </c>
      <c r="L6" s="298">
        <v>2</v>
      </c>
      <c r="M6" s="298">
        <v>1</v>
      </c>
      <c r="N6" s="298">
        <v>1</v>
      </c>
      <c r="O6" s="298">
        <v>1.8</v>
      </c>
      <c r="P6" s="298"/>
      <c r="Q6" s="298"/>
      <c r="R6" s="298">
        <v>2</v>
      </c>
      <c r="S6" s="298">
        <v>0</v>
      </c>
      <c r="T6" s="298">
        <v>0</v>
      </c>
      <c r="U6" s="298">
        <v>2</v>
      </c>
      <c r="V6" s="298">
        <v>4</v>
      </c>
      <c r="W6" s="298"/>
      <c r="X6" s="298"/>
      <c r="Y6" s="298">
        <v>2</v>
      </c>
      <c r="Z6" s="298">
        <v>4</v>
      </c>
      <c r="AA6" s="298">
        <v>4</v>
      </c>
      <c r="AB6" s="298">
        <v>4</v>
      </c>
      <c r="AC6" s="298">
        <v>0</v>
      </c>
      <c r="AD6" s="298"/>
      <c r="AE6" s="298"/>
      <c r="AF6" s="298">
        <v>2</v>
      </c>
      <c r="AG6" s="298">
        <v>8</v>
      </c>
      <c r="AH6" s="298">
        <v>0</v>
      </c>
      <c r="AI6" s="291">
        <f t="shared" ref="AI6:AI69" si="0">IF(A6="","",SUM(D6:AH6))</f>
        <v>64</v>
      </c>
      <c r="AJ6" s="292"/>
    </row>
    <row r="7" spans="1:36" s="7" customFormat="1" ht="30" customHeight="1">
      <c r="A7" s="299" t="str">
        <f>IF('1042Bi Dati di base lav.'!A8="","",'1042Bi Dati di base lav.'!A8)</f>
        <v/>
      </c>
      <c r="B7" s="300" t="str">
        <f>IF('1042Bi Dati di base lav.'!B8="","",'1042Bi Dati di base lav.'!B8)</f>
        <v/>
      </c>
      <c r="C7" s="300" t="str">
        <f>IF('1042Bi Dati di base lav.'!C8="","",'1042Bi Dati di base lav.'!C8)</f>
        <v/>
      </c>
      <c r="D7" s="294"/>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6" t="str">
        <f t="shared" si="0"/>
        <v/>
      </c>
      <c r="AJ7" s="96"/>
    </row>
    <row r="8" spans="1:36" ht="30" customHeight="1">
      <c r="A8" s="299" t="str">
        <f>IF('1042Bi Dati di base lav.'!A9="","",'1042Bi Dati di base lav.'!A9)</f>
        <v/>
      </c>
      <c r="B8" s="300" t="str">
        <f>IF('1042Bi Dati di base lav.'!B9="","",'1042Bi Dati di base lav.'!B9)</f>
        <v/>
      </c>
      <c r="C8" s="300" t="str">
        <f>IF('1042Bi Dati di base lav.'!C9="","",'1042Bi Dati di base lav.'!C9)</f>
        <v/>
      </c>
      <c r="D8" s="294"/>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167" t="str">
        <f t="shared" si="0"/>
        <v/>
      </c>
      <c r="AJ8" s="97"/>
    </row>
    <row r="9" spans="1:36" ht="30" customHeight="1">
      <c r="A9" s="299" t="str">
        <f>IF('1042Bi Dati di base lav.'!A10="","",'1042Bi Dati di base lav.'!A10)</f>
        <v/>
      </c>
      <c r="B9" s="300" t="str">
        <f>IF('1042Bi Dati di base lav.'!B10="","",'1042Bi Dati di base lav.'!B10)</f>
        <v/>
      </c>
      <c r="C9" s="300" t="str">
        <f>IF('1042Bi Dati di base lav.'!C10="","",'1042Bi Dati di base lav.'!C10)</f>
        <v/>
      </c>
      <c r="D9" s="294"/>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167" t="str">
        <f t="shared" si="0"/>
        <v/>
      </c>
      <c r="AJ9" s="97"/>
    </row>
    <row r="10" spans="1:36" ht="30" customHeight="1">
      <c r="A10" s="299" t="str">
        <f>IF('1042Bi Dati di base lav.'!A11="","",'1042Bi Dati di base lav.'!A11)</f>
        <v/>
      </c>
      <c r="B10" s="300" t="str">
        <f>IF('1042Bi Dati di base lav.'!B11="","",'1042Bi Dati di base lav.'!B11)</f>
        <v/>
      </c>
      <c r="C10" s="300" t="str">
        <f>IF('1042Bi Dati di base lav.'!C11="","",'1042Bi Dati di base lav.'!C11)</f>
        <v/>
      </c>
      <c r="D10" s="294"/>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167" t="str">
        <f t="shared" si="0"/>
        <v/>
      </c>
      <c r="AJ10" s="97"/>
    </row>
    <row r="11" spans="1:36" ht="30" customHeight="1">
      <c r="A11" s="299" t="str">
        <f>IF('1042Bi Dati di base lav.'!A12="","",'1042Bi Dati di base lav.'!A12)</f>
        <v/>
      </c>
      <c r="B11" s="300" t="str">
        <f>IF('1042Bi Dati di base lav.'!B12="","",'1042Bi Dati di base lav.'!B12)</f>
        <v/>
      </c>
      <c r="C11" s="300" t="str">
        <f>IF('1042Bi Dati di base lav.'!C12="","",'1042Bi Dati di base lav.'!C12)</f>
        <v/>
      </c>
      <c r="D11" s="294"/>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167" t="str">
        <f t="shared" si="0"/>
        <v/>
      </c>
      <c r="AJ11" s="97"/>
    </row>
    <row r="12" spans="1:36" ht="30" customHeight="1">
      <c r="A12" s="299" t="str">
        <f>IF('1042Bi Dati di base lav.'!A13="","",'1042Bi Dati di base lav.'!A13)</f>
        <v/>
      </c>
      <c r="B12" s="300" t="str">
        <f>IF('1042Bi Dati di base lav.'!B13="","",'1042Bi Dati di base lav.'!B13)</f>
        <v/>
      </c>
      <c r="C12" s="300" t="str">
        <f>IF('1042Bi Dati di base lav.'!C13="","",'1042Bi Dati di base lav.'!C13)</f>
        <v/>
      </c>
      <c r="D12" s="294"/>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167" t="str">
        <f t="shared" si="0"/>
        <v/>
      </c>
      <c r="AJ12" s="97"/>
    </row>
    <row r="13" spans="1:36" ht="30" customHeight="1">
      <c r="A13" s="299" t="str">
        <f>IF('1042Bi Dati di base lav.'!A14="","",'1042Bi Dati di base lav.'!A14)</f>
        <v/>
      </c>
      <c r="B13" s="300" t="str">
        <f>IF('1042Bi Dati di base lav.'!B14="","",'1042Bi Dati di base lav.'!B14)</f>
        <v/>
      </c>
      <c r="C13" s="300" t="str">
        <f>IF('1042Bi Dati di base lav.'!C14="","",'1042Bi Dati di base lav.'!C14)</f>
        <v/>
      </c>
      <c r="D13" s="294"/>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167" t="str">
        <f t="shared" si="0"/>
        <v/>
      </c>
      <c r="AJ13" s="97"/>
    </row>
    <row r="14" spans="1:36" ht="30" customHeight="1">
      <c r="A14" s="299" t="str">
        <f>IF('1042Bi Dati di base lav.'!A15="","",'1042Bi Dati di base lav.'!A15)</f>
        <v/>
      </c>
      <c r="B14" s="300" t="str">
        <f>IF('1042Bi Dati di base lav.'!B15="","",'1042Bi Dati di base lav.'!B15)</f>
        <v/>
      </c>
      <c r="C14" s="300" t="str">
        <f>IF('1042Bi Dati di base lav.'!C15="","",'1042Bi Dati di base lav.'!C15)</f>
        <v/>
      </c>
      <c r="D14" s="294"/>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167" t="str">
        <f t="shared" si="0"/>
        <v/>
      </c>
      <c r="AJ14" s="97"/>
    </row>
    <row r="15" spans="1:36" ht="30" customHeight="1">
      <c r="A15" s="299" t="str">
        <f>IF('1042Bi Dati di base lav.'!A16="","",'1042Bi Dati di base lav.'!A16)</f>
        <v/>
      </c>
      <c r="B15" s="300" t="str">
        <f>IF('1042Bi Dati di base lav.'!B16="","",'1042Bi Dati di base lav.'!B16)</f>
        <v/>
      </c>
      <c r="C15" s="300" t="str">
        <f>IF('1042Bi Dati di base lav.'!C16="","",'1042Bi Dati di base lav.'!C16)</f>
        <v/>
      </c>
      <c r="D15" s="294"/>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167" t="str">
        <f t="shared" si="0"/>
        <v/>
      </c>
      <c r="AJ15" s="97"/>
    </row>
    <row r="16" spans="1:36" ht="30" customHeight="1">
      <c r="A16" s="299" t="str">
        <f>IF('1042Bi Dati di base lav.'!A17="","",'1042Bi Dati di base lav.'!A17)</f>
        <v/>
      </c>
      <c r="B16" s="300" t="str">
        <f>IF('1042Bi Dati di base lav.'!B17="","",'1042Bi Dati di base lav.'!B17)</f>
        <v/>
      </c>
      <c r="C16" s="300" t="str">
        <f>IF('1042Bi Dati di base lav.'!C17="","",'1042Bi Dati di base lav.'!C17)</f>
        <v/>
      </c>
      <c r="D16" s="294"/>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167" t="str">
        <f t="shared" si="0"/>
        <v/>
      </c>
      <c r="AJ16" s="97"/>
    </row>
    <row r="17" spans="1:36" ht="30" customHeight="1">
      <c r="A17" s="299" t="str">
        <f>IF('1042Bi Dati di base lav.'!A18="","",'1042Bi Dati di base lav.'!A18)</f>
        <v/>
      </c>
      <c r="B17" s="300" t="str">
        <f>IF('1042Bi Dati di base lav.'!B18="","",'1042Bi Dati di base lav.'!B18)</f>
        <v/>
      </c>
      <c r="C17" s="300" t="str">
        <f>IF('1042Bi Dati di base lav.'!C18="","",'1042Bi Dati di base lav.'!C18)</f>
        <v/>
      </c>
      <c r="D17" s="294"/>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167" t="str">
        <f t="shared" si="0"/>
        <v/>
      </c>
      <c r="AJ17" s="97"/>
    </row>
    <row r="18" spans="1:36" ht="30" customHeight="1">
      <c r="A18" s="299" t="str">
        <f>IF('1042Bi Dati di base lav.'!A19="","",'1042Bi Dati di base lav.'!A19)</f>
        <v/>
      </c>
      <c r="B18" s="300" t="str">
        <f>IF('1042Bi Dati di base lav.'!B19="","",'1042Bi Dati di base lav.'!B19)</f>
        <v/>
      </c>
      <c r="C18" s="300" t="str">
        <f>IF('1042Bi Dati di base lav.'!C19="","",'1042Bi Dati di base lav.'!C19)</f>
        <v/>
      </c>
      <c r="D18" s="294"/>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167" t="str">
        <f t="shared" si="0"/>
        <v/>
      </c>
      <c r="AJ18" s="97"/>
    </row>
    <row r="19" spans="1:36" ht="30" customHeight="1">
      <c r="A19" s="299" t="str">
        <f>IF('1042Bi Dati di base lav.'!A20="","",'1042Bi Dati di base lav.'!A20)</f>
        <v/>
      </c>
      <c r="B19" s="300" t="str">
        <f>IF('1042Bi Dati di base lav.'!B20="","",'1042Bi Dati di base lav.'!B20)</f>
        <v/>
      </c>
      <c r="C19" s="300" t="str">
        <f>IF('1042Bi Dati di base lav.'!C20="","",'1042Bi Dati di base lav.'!C20)</f>
        <v/>
      </c>
      <c r="D19" s="294"/>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167" t="str">
        <f t="shared" si="0"/>
        <v/>
      </c>
      <c r="AJ19" s="97"/>
    </row>
    <row r="20" spans="1:36" ht="30" customHeight="1">
      <c r="A20" s="299" t="str">
        <f>IF('1042Bi Dati di base lav.'!A21="","",'1042Bi Dati di base lav.'!A21)</f>
        <v/>
      </c>
      <c r="B20" s="300" t="str">
        <f>IF('1042Bi Dati di base lav.'!B21="","",'1042Bi Dati di base lav.'!B21)</f>
        <v/>
      </c>
      <c r="C20" s="300" t="str">
        <f>IF('1042Bi Dati di base lav.'!C21="","",'1042Bi Dati di base lav.'!C21)</f>
        <v/>
      </c>
      <c r="D20" s="294"/>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167" t="str">
        <f t="shared" si="0"/>
        <v/>
      </c>
      <c r="AJ20" s="97"/>
    </row>
    <row r="21" spans="1:36" ht="30" customHeight="1">
      <c r="A21" s="299" t="str">
        <f>IF('1042Bi Dati di base lav.'!A22="","",'1042Bi Dati di base lav.'!A22)</f>
        <v/>
      </c>
      <c r="B21" s="300" t="str">
        <f>IF('1042Bi Dati di base lav.'!B22="","",'1042Bi Dati di base lav.'!B22)</f>
        <v/>
      </c>
      <c r="C21" s="300" t="str">
        <f>IF('1042Bi Dati di base lav.'!C22="","",'1042Bi Dati di base lav.'!C22)</f>
        <v/>
      </c>
      <c r="D21" s="294"/>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167" t="str">
        <f t="shared" si="0"/>
        <v/>
      </c>
      <c r="AJ21" s="97"/>
    </row>
    <row r="22" spans="1:36" ht="30" customHeight="1">
      <c r="A22" s="299" t="str">
        <f>IF('1042Bi Dati di base lav.'!A23="","",'1042Bi Dati di base lav.'!A23)</f>
        <v/>
      </c>
      <c r="B22" s="300" t="str">
        <f>IF('1042Bi Dati di base lav.'!B23="","",'1042Bi Dati di base lav.'!B23)</f>
        <v/>
      </c>
      <c r="C22" s="300" t="str">
        <f>IF('1042Bi Dati di base lav.'!C23="","",'1042Bi Dati di base lav.'!C23)</f>
        <v/>
      </c>
      <c r="D22" s="294"/>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167" t="str">
        <f t="shared" si="0"/>
        <v/>
      </c>
      <c r="AJ22" s="97"/>
    </row>
    <row r="23" spans="1:36" ht="30" customHeight="1">
      <c r="A23" s="299" t="str">
        <f>IF('1042Bi Dati di base lav.'!A24="","",'1042Bi Dati di base lav.'!A24)</f>
        <v/>
      </c>
      <c r="B23" s="300" t="str">
        <f>IF('1042Bi Dati di base lav.'!B24="","",'1042Bi Dati di base lav.'!B24)</f>
        <v/>
      </c>
      <c r="C23" s="300" t="str">
        <f>IF('1042Bi Dati di base lav.'!C24="","",'1042Bi Dati di base lav.'!C24)</f>
        <v/>
      </c>
      <c r="D23" s="294"/>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167" t="str">
        <f t="shared" si="0"/>
        <v/>
      </c>
      <c r="AJ23" s="97"/>
    </row>
    <row r="24" spans="1:36" ht="30" customHeight="1">
      <c r="A24" s="299" t="str">
        <f>IF('1042Bi Dati di base lav.'!A25="","",'1042Bi Dati di base lav.'!A25)</f>
        <v/>
      </c>
      <c r="B24" s="300" t="str">
        <f>IF('1042Bi Dati di base lav.'!B25="","",'1042Bi Dati di base lav.'!B25)</f>
        <v/>
      </c>
      <c r="C24" s="300" t="str">
        <f>IF('1042Bi Dati di base lav.'!C25="","",'1042Bi Dati di base lav.'!C25)</f>
        <v/>
      </c>
      <c r="D24" s="294"/>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167" t="str">
        <f t="shared" si="0"/>
        <v/>
      </c>
      <c r="AJ24" s="97"/>
    </row>
    <row r="25" spans="1:36" ht="30" customHeight="1">
      <c r="A25" s="299" t="str">
        <f>IF('1042Bi Dati di base lav.'!A26="","",'1042Bi Dati di base lav.'!A26)</f>
        <v/>
      </c>
      <c r="B25" s="300" t="str">
        <f>IF('1042Bi Dati di base lav.'!B26="","",'1042Bi Dati di base lav.'!B26)</f>
        <v/>
      </c>
      <c r="C25" s="300" t="str">
        <f>IF('1042Bi Dati di base lav.'!C26="","",'1042Bi Dati di base lav.'!C26)</f>
        <v/>
      </c>
      <c r="D25" s="294"/>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167" t="str">
        <f t="shared" si="0"/>
        <v/>
      </c>
      <c r="AJ25" s="97"/>
    </row>
    <row r="26" spans="1:36" ht="30" customHeight="1">
      <c r="A26" s="299" t="str">
        <f>IF('1042Bi Dati di base lav.'!A27="","",'1042Bi Dati di base lav.'!A27)</f>
        <v/>
      </c>
      <c r="B26" s="300" t="str">
        <f>IF('1042Bi Dati di base lav.'!B27="","",'1042Bi Dati di base lav.'!B27)</f>
        <v/>
      </c>
      <c r="C26" s="300" t="str">
        <f>IF('1042Bi Dati di base lav.'!C27="","",'1042Bi Dati di base lav.'!C27)</f>
        <v/>
      </c>
      <c r="D26" s="294"/>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167" t="str">
        <f t="shared" si="0"/>
        <v/>
      </c>
      <c r="AJ26" s="97"/>
    </row>
    <row r="27" spans="1:36" ht="30" customHeight="1">
      <c r="A27" s="299" t="str">
        <f>IF('1042Bi Dati di base lav.'!A28="","",'1042Bi Dati di base lav.'!A28)</f>
        <v/>
      </c>
      <c r="B27" s="300" t="str">
        <f>IF('1042Bi Dati di base lav.'!B28="","",'1042Bi Dati di base lav.'!B28)</f>
        <v/>
      </c>
      <c r="C27" s="300" t="str">
        <f>IF('1042Bi Dati di base lav.'!C28="","",'1042Bi Dati di base lav.'!C28)</f>
        <v/>
      </c>
      <c r="D27" s="294"/>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167" t="str">
        <f t="shared" si="0"/>
        <v/>
      </c>
      <c r="AJ27" s="97"/>
    </row>
    <row r="28" spans="1:36" ht="30" customHeight="1">
      <c r="A28" s="299" t="str">
        <f>IF('1042Bi Dati di base lav.'!A29="","",'1042Bi Dati di base lav.'!A29)</f>
        <v/>
      </c>
      <c r="B28" s="300" t="str">
        <f>IF('1042Bi Dati di base lav.'!B29="","",'1042Bi Dati di base lav.'!B29)</f>
        <v/>
      </c>
      <c r="C28" s="300" t="str">
        <f>IF('1042Bi Dati di base lav.'!C29="","",'1042Bi Dati di base lav.'!C29)</f>
        <v/>
      </c>
      <c r="D28" s="294"/>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167" t="str">
        <f t="shared" si="0"/>
        <v/>
      </c>
      <c r="AJ28" s="97"/>
    </row>
    <row r="29" spans="1:36" ht="30" customHeight="1">
      <c r="A29" s="299" t="str">
        <f>IF('1042Bi Dati di base lav.'!A30="","",'1042Bi Dati di base lav.'!A30)</f>
        <v/>
      </c>
      <c r="B29" s="300" t="str">
        <f>IF('1042Bi Dati di base lav.'!B30="","",'1042Bi Dati di base lav.'!B30)</f>
        <v/>
      </c>
      <c r="C29" s="300" t="str">
        <f>IF('1042Bi Dati di base lav.'!C30="","",'1042Bi Dati di base lav.'!C30)</f>
        <v/>
      </c>
      <c r="D29" s="294"/>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167" t="str">
        <f t="shared" si="0"/>
        <v/>
      </c>
      <c r="AJ29" s="97"/>
    </row>
    <row r="30" spans="1:36" ht="30" customHeight="1">
      <c r="A30" s="299" t="str">
        <f>IF('1042Bi Dati di base lav.'!A31="","",'1042Bi Dati di base lav.'!A31)</f>
        <v/>
      </c>
      <c r="B30" s="300" t="str">
        <f>IF('1042Bi Dati di base lav.'!B31="","",'1042Bi Dati di base lav.'!B31)</f>
        <v/>
      </c>
      <c r="C30" s="300" t="str">
        <f>IF('1042Bi Dati di base lav.'!C31="","",'1042Bi Dati di base lav.'!C31)</f>
        <v/>
      </c>
      <c r="D30" s="294"/>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167" t="str">
        <f t="shared" si="0"/>
        <v/>
      </c>
      <c r="AJ30" s="97"/>
    </row>
    <row r="31" spans="1:36" ht="30" customHeight="1">
      <c r="A31" s="299" t="str">
        <f>IF('1042Bi Dati di base lav.'!A32="","",'1042Bi Dati di base lav.'!A32)</f>
        <v/>
      </c>
      <c r="B31" s="300" t="str">
        <f>IF('1042Bi Dati di base lav.'!B32="","",'1042Bi Dati di base lav.'!B32)</f>
        <v/>
      </c>
      <c r="C31" s="300" t="str">
        <f>IF('1042Bi Dati di base lav.'!C32="","",'1042Bi Dati di base lav.'!C32)</f>
        <v/>
      </c>
      <c r="D31" s="294"/>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167" t="str">
        <f t="shared" si="0"/>
        <v/>
      </c>
      <c r="AJ31" s="97"/>
    </row>
    <row r="32" spans="1:36" ht="30" customHeight="1">
      <c r="A32" s="299" t="str">
        <f>IF('1042Bi Dati di base lav.'!A33="","",'1042Bi Dati di base lav.'!A33)</f>
        <v/>
      </c>
      <c r="B32" s="300" t="str">
        <f>IF('1042Bi Dati di base lav.'!B33="","",'1042Bi Dati di base lav.'!B33)</f>
        <v/>
      </c>
      <c r="C32" s="300" t="str">
        <f>IF('1042Bi Dati di base lav.'!C33="","",'1042Bi Dati di base lav.'!C33)</f>
        <v/>
      </c>
      <c r="D32" s="294"/>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167" t="str">
        <f t="shared" si="0"/>
        <v/>
      </c>
      <c r="AJ32" s="97"/>
    </row>
    <row r="33" spans="1:36" ht="30" customHeight="1">
      <c r="A33" s="299" t="str">
        <f>IF('1042Bi Dati di base lav.'!A34="","",'1042Bi Dati di base lav.'!A34)</f>
        <v/>
      </c>
      <c r="B33" s="300" t="str">
        <f>IF('1042Bi Dati di base lav.'!B34="","",'1042Bi Dati di base lav.'!B34)</f>
        <v/>
      </c>
      <c r="C33" s="300" t="str">
        <f>IF('1042Bi Dati di base lav.'!C34="","",'1042Bi Dati di base lav.'!C34)</f>
        <v/>
      </c>
      <c r="D33" s="294"/>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167" t="str">
        <f t="shared" si="0"/>
        <v/>
      </c>
      <c r="AJ33" s="97"/>
    </row>
    <row r="34" spans="1:36" ht="30" customHeight="1">
      <c r="A34" s="299" t="str">
        <f>IF('1042Bi Dati di base lav.'!A35="","",'1042Bi Dati di base lav.'!A35)</f>
        <v/>
      </c>
      <c r="B34" s="300" t="str">
        <f>IF('1042Bi Dati di base lav.'!B35="","",'1042Bi Dati di base lav.'!B35)</f>
        <v/>
      </c>
      <c r="C34" s="300" t="str">
        <f>IF('1042Bi Dati di base lav.'!C35="","",'1042Bi Dati di base lav.'!C35)</f>
        <v/>
      </c>
      <c r="D34" s="294"/>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167" t="str">
        <f t="shared" si="0"/>
        <v/>
      </c>
      <c r="AJ34" s="97"/>
    </row>
    <row r="35" spans="1:36" ht="30" customHeight="1">
      <c r="A35" s="299" t="str">
        <f>IF('1042Bi Dati di base lav.'!A36="","",'1042Bi Dati di base lav.'!A36)</f>
        <v/>
      </c>
      <c r="B35" s="300" t="str">
        <f>IF('1042Bi Dati di base lav.'!B36="","",'1042Bi Dati di base lav.'!B36)</f>
        <v/>
      </c>
      <c r="C35" s="300" t="str">
        <f>IF('1042Bi Dati di base lav.'!C36="","",'1042Bi Dati di base lav.'!C36)</f>
        <v/>
      </c>
      <c r="D35" s="294"/>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167" t="str">
        <f t="shared" si="0"/>
        <v/>
      </c>
      <c r="AJ35" s="97"/>
    </row>
    <row r="36" spans="1:36" ht="30" customHeight="1">
      <c r="A36" s="299" t="str">
        <f>IF('1042Bi Dati di base lav.'!A37="","",'1042Bi Dati di base lav.'!A37)</f>
        <v/>
      </c>
      <c r="B36" s="300" t="str">
        <f>IF('1042Bi Dati di base lav.'!B37="","",'1042Bi Dati di base lav.'!B37)</f>
        <v/>
      </c>
      <c r="C36" s="300" t="str">
        <f>IF('1042Bi Dati di base lav.'!C37="","",'1042Bi Dati di base lav.'!C37)</f>
        <v/>
      </c>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167" t="str">
        <f t="shared" si="0"/>
        <v/>
      </c>
      <c r="AJ36" s="97"/>
    </row>
    <row r="37" spans="1:36" ht="30" customHeight="1">
      <c r="A37" s="299" t="str">
        <f>IF('1042Bi Dati di base lav.'!A38="","",'1042Bi Dati di base lav.'!A38)</f>
        <v/>
      </c>
      <c r="B37" s="300" t="str">
        <f>IF('1042Bi Dati di base lav.'!B38="","",'1042Bi Dati di base lav.'!B38)</f>
        <v/>
      </c>
      <c r="C37" s="300" t="str">
        <f>IF('1042Bi Dati di base lav.'!C38="","",'1042Bi Dati di base lav.'!C38)</f>
        <v/>
      </c>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167" t="str">
        <f t="shared" si="0"/>
        <v/>
      </c>
      <c r="AJ37" s="97"/>
    </row>
    <row r="38" spans="1:36" ht="30" customHeight="1">
      <c r="A38" s="299" t="str">
        <f>IF('1042Bi Dati di base lav.'!A39="","",'1042Bi Dati di base lav.'!A39)</f>
        <v/>
      </c>
      <c r="B38" s="300" t="str">
        <f>IF('1042Bi Dati di base lav.'!B39="","",'1042Bi Dati di base lav.'!B39)</f>
        <v/>
      </c>
      <c r="C38" s="300" t="str">
        <f>IF('1042Bi Dati di base lav.'!C39="","",'1042Bi Dati di base lav.'!C39)</f>
        <v/>
      </c>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167" t="str">
        <f t="shared" si="0"/>
        <v/>
      </c>
      <c r="AJ38" s="97"/>
    </row>
    <row r="39" spans="1:36" ht="30" customHeight="1">
      <c r="A39" s="299" t="str">
        <f>IF('1042Bi Dati di base lav.'!A40="","",'1042Bi Dati di base lav.'!A40)</f>
        <v/>
      </c>
      <c r="B39" s="300" t="str">
        <f>IF('1042Bi Dati di base lav.'!B40="","",'1042Bi Dati di base lav.'!B40)</f>
        <v/>
      </c>
      <c r="C39" s="300" t="str">
        <f>IF('1042Bi Dati di base lav.'!C40="","",'1042Bi Dati di base lav.'!C40)</f>
        <v/>
      </c>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167" t="str">
        <f t="shared" si="0"/>
        <v/>
      </c>
      <c r="AJ39" s="97"/>
    </row>
    <row r="40" spans="1:36" ht="30" customHeight="1">
      <c r="A40" s="299" t="str">
        <f>IF('1042Bi Dati di base lav.'!A41="","",'1042Bi Dati di base lav.'!A41)</f>
        <v/>
      </c>
      <c r="B40" s="300" t="str">
        <f>IF('1042Bi Dati di base lav.'!B41="","",'1042Bi Dati di base lav.'!B41)</f>
        <v/>
      </c>
      <c r="C40" s="300" t="str">
        <f>IF('1042Bi Dati di base lav.'!C41="","",'1042Bi Dati di base lav.'!C41)</f>
        <v/>
      </c>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167" t="str">
        <f t="shared" si="0"/>
        <v/>
      </c>
      <c r="AJ40" s="97"/>
    </row>
    <row r="41" spans="1:36" ht="30" customHeight="1">
      <c r="A41" s="299" t="str">
        <f>IF('1042Bi Dati di base lav.'!A42="","",'1042Bi Dati di base lav.'!A42)</f>
        <v/>
      </c>
      <c r="B41" s="300" t="str">
        <f>IF('1042Bi Dati di base lav.'!B42="","",'1042Bi Dati di base lav.'!B42)</f>
        <v/>
      </c>
      <c r="C41" s="300" t="str">
        <f>IF('1042Bi Dati di base lav.'!C42="","",'1042Bi Dati di base lav.'!C42)</f>
        <v/>
      </c>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167" t="str">
        <f t="shared" si="0"/>
        <v/>
      </c>
      <c r="AJ41" s="97"/>
    </row>
    <row r="42" spans="1:36" ht="30" customHeight="1">
      <c r="A42" s="299" t="str">
        <f>IF('1042Bi Dati di base lav.'!A43="","",'1042Bi Dati di base lav.'!A43)</f>
        <v/>
      </c>
      <c r="B42" s="300" t="str">
        <f>IF('1042Bi Dati di base lav.'!B43="","",'1042Bi Dati di base lav.'!B43)</f>
        <v/>
      </c>
      <c r="C42" s="300" t="str">
        <f>IF('1042Bi Dati di base lav.'!C43="","",'1042Bi Dati di base lav.'!C43)</f>
        <v/>
      </c>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167" t="str">
        <f t="shared" si="0"/>
        <v/>
      </c>
      <c r="AJ42" s="97"/>
    </row>
    <row r="43" spans="1:36" ht="30" customHeight="1">
      <c r="A43" s="299" t="str">
        <f>IF('1042Bi Dati di base lav.'!A44="","",'1042Bi Dati di base lav.'!A44)</f>
        <v/>
      </c>
      <c r="B43" s="300" t="str">
        <f>IF('1042Bi Dati di base lav.'!B44="","",'1042Bi Dati di base lav.'!B44)</f>
        <v/>
      </c>
      <c r="C43" s="300" t="str">
        <f>IF('1042Bi Dati di base lav.'!C44="","",'1042Bi Dati di base lav.'!C44)</f>
        <v/>
      </c>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167" t="str">
        <f t="shared" si="0"/>
        <v/>
      </c>
      <c r="AJ43" s="97"/>
    </row>
    <row r="44" spans="1:36" ht="30" customHeight="1">
      <c r="A44" s="299" t="str">
        <f>IF('1042Bi Dati di base lav.'!A45="","",'1042Bi Dati di base lav.'!A45)</f>
        <v/>
      </c>
      <c r="B44" s="300" t="str">
        <f>IF('1042Bi Dati di base lav.'!B45="","",'1042Bi Dati di base lav.'!B45)</f>
        <v/>
      </c>
      <c r="C44" s="300" t="str">
        <f>IF('1042Bi Dati di base lav.'!C45="","",'1042Bi Dati di base lav.'!C45)</f>
        <v/>
      </c>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167" t="str">
        <f t="shared" si="0"/>
        <v/>
      </c>
      <c r="AJ44" s="97"/>
    </row>
    <row r="45" spans="1:36" ht="30" customHeight="1">
      <c r="A45" s="299" t="str">
        <f>IF('1042Bi Dati di base lav.'!A46="","",'1042Bi Dati di base lav.'!A46)</f>
        <v/>
      </c>
      <c r="B45" s="300" t="str">
        <f>IF('1042Bi Dati di base lav.'!B46="","",'1042Bi Dati di base lav.'!B46)</f>
        <v/>
      </c>
      <c r="C45" s="300" t="str">
        <f>IF('1042Bi Dati di base lav.'!C46="","",'1042Bi Dati di base lav.'!C46)</f>
        <v/>
      </c>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167" t="str">
        <f t="shared" si="0"/>
        <v/>
      </c>
      <c r="AJ45" s="97"/>
    </row>
    <row r="46" spans="1:36" ht="30" customHeight="1">
      <c r="A46" s="299" t="str">
        <f>IF('1042Bi Dati di base lav.'!A47="","",'1042Bi Dati di base lav.'!A47)</f>
        <v/>
      </c>
      <c r="B46" s="300" t="str">
        <f>IF('1042Bi Dati di base lav.'!B47="","",'1042Bi Dati di base lav.'!B47)</f>
        <v/>
      </c>
      <c r="C46" s="300" t="str">
        <f>IF('1042Bi Dati di base lav.'!C47="","",'1042Bi Dati di base lav.'!C47)</f>
        <v/>
      </c>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167" t="str">
        <f t="shared" si="0"/>
        <v/>
      </c>
      <c r="AJ46" s="97"/>
    </row>
    <row r="47" spans="1:36" ht="30" customHeight="1">
      <c r="A47" s="299" t="str">
        <f>IF('1042Bi Dati di base lav.'!A48="","",'1042Bi Dati di base lav.'!A48)</f>
        <v/>
      </c>
      <c r="B47" s="300" t="str">
        <f>IF('1042Bi Dati di base lav.'!B48="","",'1042Bi Dati di base lav.'!B48)</f>
        <v/>
      </c>
      <c r="C47" s="300" t="str">
        <f>IF('1042Bi Dati di base lav.'!C48="","",'1042Bi Dati di base lav.'!C48)</f>
        <v/>
      </c>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167" t="str">
        <f t="shared" si="0"/>
        <v/>
      </c>
      <c r="AJ47" s="97"/>
    </row>
    <row r="48" spans="1:36" ht="30" customHeight="1">
      <c r="A48" s="299" t="str">
        <f>IF('1042Bi Dati di base lav.'!A49="","",'1042Bi Dati di base lav.'!A49)</f>
        <v/>
      </c>
      <c r="B48" s="300" t="str">
        <f>IF('1042Bi Dati di base lav.'!B49="","",'1042Bi Dati di base lav.'!B49)</f>
        <v/>
      </c>
      <c r="C48" s="300" t="str">
        <f>IF('1042Bi Dati di base lav.'!C49="","",'1042Bi Dati di base lav.'!C49)</f>
        <v/>
      </c>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167" t="str">
        <f t="shared" si="0"/>
        <v/>
      </c>
      <c r="AJ48" s="97"/>
    </row>
    <row r="49" spans="1:36" ht="30" customHeight="1">
      <c r="A49" s="299" t="str">
        <f>IF('1042Bi Dati di base lav.'!A50="","",'1042Bi Dati di base lav.'!A50)</f>
        <v/>
      </c>
      <c r="B49" s="300" t="str">
        <f>IF('1042Bi Dati di base lav.'!B50="","",'1042Bi Dati di base lav.'!B50)</f>
        <v/>
      </c>
      <c r="C49" s="300" t="str">
        <f>IF('1042Bi Dati di base lav.'!C50="","",'1042Bi Dati di base lav.'!C50)</f>
        <v/>
      </c>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167" t="str">
        <f t="shared" si="0"/>
        <v/>
      </c>
      <c r="AJ49" s="97"/>
    </row>
    <row r="50" spans="1:36" ht="30" customHeight="1">
      <c r="A50" s="299" t="str">
        <f>IF('1042Bi Dati di base lav.'!A51="","",'1042Bi Dati di base lav.'!A51)</f>
        <v/>
      </c>
      <c r="B50" s="300" t="str">
        <f>IF('1042Bi Dati di base lav.'!B51="","",'1042Bi Dati di base lav.'!B51)</f>
        <v/>
      </c>
      <c r="C50" s="300" t="str">
        <f>IF('1042Bi Dati di base lav.'!C51="","",'1042Bi Dati di base lav.'!C51)</f>
        <v/>
      </c>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167" t="str">
        <f t="shared" si="0"/>
        <v/>
      </c>
      <c r="AJ50" s="97"/>
    </row>
    <row r="51" spans="1:36" ht="30" customHeight="1">
      <c r="A51" s="299" t="str">
        <f>IF('1042Bi Dati di base lav.'!A52="","",'1042Bi Dati di base lav.'!A52)</f>
        <v/>
      </c>
      <c r="B51" s="300" t="str">
        <f>IF('1042Bi Dati di base lav.'!B52="","",'1042Bi Dati di base lav.'!B52)</f>
        <v/>
      </c>
      <c r="C51" s="300" t="str">
        <f>IF('1042Bi Dati di base lav.'!C52="","",'1042Bi Dati di base lav.'!C52)</f>
        <v/>
      </c>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167" t="str">
        <f t="shared" si="0"/>
        <v/>
      </c>
      <c r="AJ51" s="97"/>
    </row>
    <row r="52" spans="1:36" ht="30" customHeight="1">
      <c r="A52" s="299" t="str">
        <f>IF('1042Bi Dati di base lav.'!A53="","",'1042Bi Dati di base lav.'!A53)</f>
        <v/>
      </c>
      <c r="B52" s="300" t="str">
        <f>IF('1042Bi Dati di base lav.'!B53="","",'1042Bi Dati di base lav.'!B53)</f>
        <v/>
      </c>
      <c r="C52" s="300" t="str">
        <f>IF('1042Bi Dati di base lav.'!C53="","",'1042Bi Dati di base lav.'!C53)</f>
        <v/>
      </c>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167" t="str">
        <f t="shared" si="0"/>
        <v/>
      </c>
      <c r="AJ52" s="97"/>
    </row>
    <row r="53" spans="1:36" ht="30" customHeight="1">
      <c r="A53" s="299" t="str">
        <f>IF('1042Bi Dati di base lav.'!A54="","",'1042Bi Dati di base lav.'!A54)</f>
        <v/>
      </c>
      <c r="B53" s="300" t="str">
        <f>IF('1042Bi Dati di base lav.'!B54="","",'1042Bi Dati di base lav.'!B54)</f>
        <v/>
      </c>
      <c r="C53" s="300" t="str">
        <f>IF('1042Bi Dati di base lav.'!C54="","",'1042Bi Dati di base lav.'!C54)</f>
        <v/>
      </c>
      <c r="D53" s="294"/>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167" t="str">
        <f t="shared" si="0"/>
        <v/>
      </c>
      <c r="AJ53" s="97"/>
    </row>
    <row r="54" spans="1:36" ht="30" customHeight="1">
      <c r="A54" s="299" t="str">
        <f>IF('1042Bi Dati di base lav.'!A55="","",'1042Bi Dati di base lav.'!A55)</f>
        <v/>
      </c>
      <c r="B54" s="300" t="str">
        <f>IF('1042Bi Dati di base lav.'!B55="","",'1042Bi Dati di base lav.'!B55)</f>
        <v/>
      </c>
      <c r="C54" s="300" t="str">
        <f>IF('1042Bi Dati di base lav.'!C55="","",'1042Bi Dati di base lav.'!C55)</f>
        <v/>
      </c>
      <c r="D54" s="294"/>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167" t="str">
        <f t="shared" si="0"/>
        <v/>
      </c>
      <c r="AJ54" s="97"/>
    </row>
    <row r="55" spans="1:36" ht="30" customHeight="1">
      <c r="A55" s="299" t="str">
        <f>IF('1042Bi Dati di base lav.'!A56="","",'1042Bi Dati di base lav.'!A56)</f>
        <v/>
      </c>
      <c r="B55" s="300" t="str">
        <f>IF('1042Bi Dati di base lav.'!B56="","",'1042Bi Dati di base lav.'!B56)</f>
        <v/>
      </c>
      <c r="C55" s="300" t="str">
        <f>IF('1042Bi Dati di base lav.'!C56="","",'1042Bi Dati di base lav.'!C56)</f>
        <v/>
      </c>
      <c r="D55" s="294"/>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167" t="str">
        <f t="shared" si="0"/>
        <v/>
      </c>
      <c r="AJ55" s="97"/>
    </row>
    <row r="56" spans="1:36" ht="30" customHeight="1">
      <c r="A56" s="299" t="str">
        <f>IF('1042Bi Dati di base lav.'!A57="","",'1042Bi Dati di base lav.'!A57)</f>
        <v/>
      </c>
      <c r="B56" s="300" t="str">
        <f>IF('1042Bi Dati di base lav.'!B57="","",'1042Bi Dati di base lav.'!B57)</f>
        <v/>
      </c>
      <c r="C56" s="300" t="str">
        <f>IF('1042Bi Dati di base lav.'!C57="","",'1042Bi Dati di base lav.'!C57)</f>
        <v/>
      </c>
      <c r="D56" s="294"/>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167" t="str">
        <f t="shared" si="0"/>
        <v/>
      </c>
      <c r="AJ56" s="97"/>
    </row>
    <row r="57" spans="1:36" ht="30" customHeight="1">
      <c r="A57" s="299" t="str">
        <f>IF('1042Bi Dati di base lav.'!A58="","",'1042Bi Dati di base lav.'!A58)</f>
        <v/>
      </c>
      <c r="B57" s="300" t="str">
        <f>IF('1042Bi Dati di base lav.'!B58="","",'1042Bi Dati di base lav.'!B58)</f>
        <v/>
      </c>
      <c r="C57" s="300" t="str">
        <f>IF('1042Bi Dati di base lav.'!C58="","",'1042Bi Dati di base lav.'!C58)</f>
        <v/>
      </c>
      <c r="D57" s="294"/>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167" t="str">
        <f t="shared" si="0"/>
        <v/>
      </c>
      <c r="AJ57" s="97"/>
    </row>
    <row r="58" spans="1:36" ht="30" customHeight="1">
      <c r="A58" s="299" t="str">
        <f>IF('1042Bi Dati di base lav.'!A59="","",'1042Bi Dati di base lav.'!A59)</f>
        <v/>
      </c>
      <c r="B58" s="300" t="str">
        <f>IF('1042Bi Dati di base lav.'!B59="","",'1042Bi Dati di base lav.'!B59)</f>
        <v/>
      </c>
      <c r="C58" s="300" t="str">
        <f>IF('1042Bi Dati di base lav.'!C59="","",'1042Bi Dati di base lav.'!C59)</f>
        <v/>
      </c>
      <c r="D58" s="294"/>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167" t="str">
        <f t="shared" si="0"/>
        <v/>
      </c>
      <c r="AJ58" s="97"/>
    </row>
    <row r="59" spans="1:36" ht="30" customHeight="1">
      <c r="A59" s="299" t="str">
        <f>IF('1042Bi Dati di base lav.'!A60="","",'1042Bi Dati di base lav.'!A60)</f>
        <v/>
      </c>
      <c r="B59" s="300" t="str">
        <f>IF('1042Bi Dati di base lav.'!B60="","",'1042Bi Dati di base lav.'!B60)</f>
        <v/>
      </c>
      <c r="C59" s="300" t="str">
        <f>IF('1042Bi Dati di base lav.'!C60="","",'1042Bi Dati di base lav.'!C60)</f>
        <v/>
      </c>
      <c r="D59" s="294"/>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167" t="str">
        <f t="shared" si="0"/>
        <v/>
      </c>
      <c r="AJ59" s="97"/>
    </row>
    <row r="60" spans="1:36" ht="30" customHeight="1">
      <c r="A60" s="299" t="str">
        <f>IF('1042Bi Dati di base lav.'!A61="","",'1042Bi Dati di base lav.'!A61)</f>
        <v/>
      </c>
      <c r="B60" s="300" t="str">
        <f>IF('1042Bi Dati di base lav.'!B61="","",'1042Bi Dati di base lav.'!B61)</f>
        <v/>
      </c>
      <c r="C60" s="300" t="str">
        <f>IF('1042Bi Dati di base lav.'!C61="","",'1042Bi Dati di base lav.'!C61)</f>
        <v/>
      </c>
      <c r="D60" s="294"/>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167" t="str">
        <f t="shared" si="0"/>
        <v/>
      </c>
      <c r="AJ60" s="97"/>
    </row>
    <row r="61" spans="1:36" ht="30" customHeight="1">
      <c r="A61" s="299" t="str">
        <f>IF('1042Bi Dati di base lav.'!A62="","",'1042Bi Dati di base lav.'!A62)</f>
        <v/>
      </c>
      <c r="B61" s="300" t="str">
        <f>IF('1042Bi Dati di base lav.'!B62="","",'1042Bi Dati di base lav.'!B62)</f>
        <v/>
      </c>
      <c r="C61" s="300" t="str">
        <f>IF('1042Bi Dati di base lav.'!C62="","",'1042Bi Dati di base lav.'!C62)</f>
        <v/>
      </c>
      <c r="D61" s="294"/>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167" t="str">
        <f t="shared" si="0"/>
        <v/>
      </c>
      <c r="AJ61" s="97"/>
    </row>
    <row r="62" spans="1:36" ht="30" customHeight="1">
      <c r="A62" s="299" t="str">
        <f>IF('1042Bi Dati di base lav.'!A63="","",'1042Bi Dati di base lav.'!A63)</f>
        <v/>
      </c>
      <c r="B62" s="300" t="str">
        <f>IF('1042Bi Dati di base lav.'!B63="","",'1042Bi Dati di base lav.'!B63)</f>
        <v/>
      </c>
      <c r="C62" s="300" t="str">
        <f>IF('1042Bi Dati di base lav.'!C63="","",'1042Bi Dati di base lav.'!C63)</f>
        <v/>
      </c>
      <c r="D62" s="294"/>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167" t="str">
        <f t="shared" si="0"/>
        <v/>
      </c>
      <c r="AJ62" s="97"/>
    </row>
    <row r="63" spans="1:36" ht="30" customHeight="1">
      <c r="A63" s="299" t="str">
        <f>IF('1042Bi Dati di base lav.'!A64="","",'1042Bi Dati di base lav.'!A64)</f>
        <v/>
      </c>
      <c r="B63" s="300" t="str">
        <f>IF('1042Bi Dati di base lav.'!B64="","",'1042Bi Dati di base lav.'!B64)</f>
        <v/>
      </c>
      <c r="C63" s="300" t="str">
        <f>IF('1042Bi Dati di base lav.'!C64="","",'1042Bi Dati di base lav.'!C64)</f>
        <v/>
      </c>
      <c r="D63" s="294"/>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167" t="str">
        <f t="shared" si="0"/>
        <v/>
      </c>
      <c r="AJ63" s="97"/>
    </row>
    <row r="64" spans="1:36" ht="30" customHeight="1">
      <c r="A64" s="299" t="str">
        <f>IF('1042Bi Dati di base lav.'!A65="","",'1042Bi Dati di base lav.'!A65)</f>
        <v/>
      </c>
      <c r="B64" s="300" t="str">
        <f>IF('1042Bi Dati di base lav.'!B65="","",'1042Bi Dati di base lav.'!B65)</f>
        <v/>
      </c>
      <c r="C64" s="300" t="str">
        <f>IF('1042Bi Dati di base lav.'!C65="","",'1042Bi Dati di base lav.'!C65)</f>
        <v/>
      </c>
      <c r="D64" s="294"/>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167" t="str">
        <f t="shared" si="0"/>
        <v/>
      </c>
      <c r="AJ64" s="97"/>
    </row>
    <row r="65" spans="1:36" ht="30" customHeight="1">
      <c r="A65" s="299" t="str">
        <f>IF('1042Bi Dati di base lav.'!A66="","",'1042Bi Dati di base lav.'!A66)</f>
        <v/>
      </c>
      <c r="B65" s="300" t="str">
        <f>IF('1042Bi Dati di base lav.'!B66="","",'1042Bi Dati di base lav.'!B66)</f>
        <v/>
      </c>
      <c r="C65" s="300" t="str">
        <f>IF('1042Bi Dati di base lav.'!C66="","",'1042Bi Dati di base lav.'!C66)</f>
        <v/>
      </c>
      <c r="D65" s="294"/>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167" t="str">
        <f t="shared" si="0"/>
        <v/>
      </c>
      <c r="AJ65" s="97"/>
    </row>
    <row r="66" spans="1:36" ht="30" customHeight="1">
      <c r="A66" s="299" t="str">
        <f>IF('1042Bi Dati di base lav.'!A67="","",'1042Bi Dati di base lav.'!A67)</f>
        <v/>
      </c>
      <c r="B66" s="300" t="str">
        <f>IF('1042Bi Dati di base lav.'!B67="","",'1042Bi Dati di base lav.'!B67)</f>
        <v/>
      </c>
      <c r="C66" s="300" t="str">
        <f>IF('1042Bi Dati di base lav.'!C67="","",'1042Bi Dati di base lav.'!C67)</f>
        <v/>
      </c>
      <c r="D66" s="294"/>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167" t="str">
        <f t="shared" si="0"/>
        <v/>
      </c>
      <c r="AJ66" s="97"/>
    </row>
    <row r="67" spans="1:36" ht="30" customHeight="1">
      <c r="A67" s="299" t="str">
        <f>IF('1042Bi Dati di base lav.'!A68="","",'1042Bi Dati di base lav.'!A68)</f>
        <v/>
      </c>
      <c r="B67" s="300" t="str">
        <f>IF('1042Bi Dati di base lav.'!B68="","",'1042Bi Dati di base lav.'!B68)</f>
        <v/>
      </c>
      <c r="C67" s="300" t="str">
        <f>IF('1042Bi Dati di base lav.'!C68="","",'1042Bi Dati di base lav.'!C68)</f>
        <v/>
      </c>
      <c r="D67" s="294"/>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167" t="str">
        <f t="shared" si="0"/>
        <v/>
      </c>
      <c r="AJ67" s="97"/>
    </row>
    <row r="68" spans="1:36" ht="30" customHeight="1">
      <c r="A68" s="299" t="str">
        <f>IF('1042Bi Dati di base lav.'!A69="","",'1042Bi Dati di base lav.'!A69)</f>
        <v/>
      </c>
      <c r="B68" s="300" t="str">
        <f>IF('1042Bi Dati di base lav.'!B69="","",'1042Bi Dati di base lav.'!B69)</f>
        <v/>
      </c>
      <c r="C68" s="300" t="str">
        <f>IF('1042Bi Dati di base lav.'!C69="","",'1042Bi Dati di base lav.'!C69)</f>
        <v/>
      </c>
      <c r="D68" s="294"/>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167" t="str">
        <f t="shared" si="0"/>
        <v/>
      </c>
      <c r="AJ68" s="97"/>
    </row>
    <row r="69" spans="1:36" ht="30" customHeight="1">
      <c r="A69" s="299" t="str">
        <f>IF('1042Bi Dati di base lav.'!A70="","",'1042Bi Dati di base lav.'!A70)</f>
        <v/>
      </c>
      <c r="B69" s="300" t="str">
        <f>IF('1042Bi Dati di base lav.'!B70="","",'1042Bi Dati di base lav.'!B70)</f>
        <v/>
      </c>
      <c r="C69" s="300" t="str">
        <f>IF('1042Bi Dati di base lav.'!C70="","",'1042Bi Dati di base lav.'!C70)</f>
        <v/>
      </c>
      <c r="D69" s="294"/>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167" t="str">
        <f t="shared" si="0"/>
        <v/>
      </c>
      <c r="AJ69" s="97"/>
    </row>
    <row r="70" spans="1:36" ht="30" customHeight="1">
      <c r="A70" s="299" t="str">
        <f>IF('1042Bi Dati di base lav.'!A71="","",'1042Bi Dati di base lav.'!A71)</f>
        <v/>
      </c>
      <c r="B70" s="300" t="str">
        <f>IF('1042Bi Dati di base lav.'!B71="","",'1042Bi Dati di base lav.'!B71)</f>
        <v/>
      </c>
      <c r="C70" s="300" t="str">
        <f>IF('1042Bi Dati di base lav.'!C71="","",'1042Bi Dati di base lav.'!C71)</f>
        <v/>
      </c>
      <c r="D70" s="294"/>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167" t="str">
        <f t="shared" ref="AI70:AI133" si="1">IF(A70="","",SUM(D70:AH70))</f>
        <v/>
      </c>
      <c r="AJ70" s="97"/>
    </row>
    <row r="71" spans="1:36" ht="30" customHeight="1">
      <c r="A71" s="299" t="str">
        <f>IF('1042Bi Dati di base lav.'!A72="","",'1042Bi Dati di base lav.'!A72)</f>
        <v/>
      </c>
      <c r="B71" s="300" t="str">
        <f>IF('1042Bi Dati di base lav.'!B72="","",'1042Bi Dati di base lav.'!B72)</f>
        <v/>
      </c>
      <c r="C71" s="300" t="str">
        <f>IF('1042Bi Dati di base lav.'!C72="","",'1042Bi Dati di base lav.'!C72)</f>
        <v/>
      </c>
      <c r="D71" s="294"/>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167" t="str">
        <f t="shared" si="1"/>
        <v/>
      </c>
      <c r="AJ71" s="97"/>
    </row>
    <row r="72" spans="1:36" ht="30" customHeight="1">
      <c r="A72" s="299" t="str">
        <f>IF('1042Bi Dati di base lav.'!A73="","",'1042Bi Dati di base lav.'!A73)</f>
        <v/>
      </c>
      <c r="B72" s="300" t="str">
        <f>IF('1042Bi Dati di base lav.'!B73="","",'1042Bi Dati di base lav.'!B73)</f>
        <v/>
      </c>
      <c r="C72" s="300" t="str">
        <f>IF('1042Bi Dati di base lav.'!C73="","",'1042Bi Dati di base lav.'!C73)</f>
        <v/>
      </c>
      <c r="D72" s="294"/>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167" t="str">
        <f t="shared" si="1"/>
        <v/>
      </c>
      <c r="AJ72" s="97"/>
    </row>
    <row r="73" spans="1:36" ht="30" customHeight="1">
      <c r="A73" s="299" t="str">
        <f>IF('1042Bi Dati di base lav.'!A74="","",'1042Bi Dati di base lav.'!A74)</f>
        <v/>
      </c>
      <c r="B73" s="300" t="str">
        <f>IF('1042Bi Dati di base lav.'!B74="","",'1042Bi Dati di base lav.'!B74)</f>
        <v/>
      </c>
      <c r="C73" s="300" t="str">
        <f>IF('1042Bi Dati di base lav.'!C74="","",'1042Bi Dati di base lav.'!C74)</f>
        <v/>
      </c>
      <c r="D73" s="294"/>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167" t="str">
        <f t="shared" si="1"/>
        <v/>
      </c>
      <c r="AJ73" s="97"/>
    </row>
    <row r="74" spans="1:36" ht="30" customHeight="1">
      <c r="A74" s="299" t="str">
        <f>IF('1042Bi Dati di base lav.'!A75="","",'1042Bi Dati di base lav.'!A75)</f>
        <v/>
      </c>
      <c r="B74" s="300" t="str">
        <f>IF('1042Bi Dati di base lav.'!B75="","",'1042Bi Dati di base lav.'!B75)</f>
        <v/>
      </c>
      <c r="C74" s="300" t="str">
        <f>IF('1042Bi Dati di base lav.'!C75="","",'1042Bi Dati di base lav.'!C75)</f>
        <v/>
      </c>
      <c r="D74" s="294"/>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167" t="str">
        <f t="shared" si="1"/>
        <v/>
      </c>
      <c r="AJ74" s="97"/>
    </row>
    <row r="75" spans="1:36" ht="30" customHeight="1">
      <c r="A75" s="299" t="str">
        <f>IF('1042Bi Dati di base lav.'!A76="","",'1042Bi Dati di base lav.'!A76)</f>
        <v/>
      </c>
      <c r="B75" s="300" t="str">
        <f>IF('1042Bi Dati di base lav.'!B76="","",'1042Bi Dati di base lav.'!B76)</f>
        <v/>
      </c>
      <c r="C75" s="300" t="str">
        <f>IF('1042Bi Dati di base lav.'!C76="","",'1042Bi Dati di base lav.'!C76)</f>
        <v/>
      </c>
      <c r="D75" s="294"/>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167" t="str">
        <f t="shared" si="1"/>
        <v/>
      </c>
      <c r="AJ75" s="97"/>
    </row>
    <row r="76" spans="1:36" ht="30" customHeight="1">
      <c r="A76" s="299" t="str">
        <f>IF('1042Bi Dati di base lav.'!A77="","",'1042Bi Dati di base lav.'!A77)</f>
        <v/>
      </c>
      <c r="B76" s="300" t="str">
        <f>IF('1042Bi Dati di base lav.'!B77="","",'1042Bi Dati di base lav.'!B77)</f>
        <v/>
      </c>
      <c r="C76" s="300" t="str">
        <f>IF('1042Bi Dati di base lav.'!C77="","",'1042Bi Dati di base lav.'!C77)</f>
        <v/>
      </c>
      <c r="D76" s="294"/>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167" t="str">
        <f t="shared" si="1"/>
        <v/>
      </c>
      <c r="AJ76" s="97"/>
    </row>
    <row r="77" spans="1:36" ht="30" customHeight="1">
      <c r="A77" s="299" t="str">
        <f>IF('1042Bi Dati di base lav.'!A78="","",'1042Bi Dati di base lav.'!A78)</f>
        <v/>
      </c>
      <c r="B77" s="300" t="str">
        <f>IF('1042Bi Dati di base lav.'!B78="","",'1042Bi Dati di base lav.'!B78)</f>
        <v/>
      </c>
      <c r="C77" s="300" t="str">
        <f>IF('1042Bi Dati di base lav.'!C78="","",'1042Bi Dati di base lav.'!C78)</f>
        <v/>
      </c>
      <c r="D77" s="294"/>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167" t="str">
        <f t="shared" si="1"/>
        <v/>
      </c>
      <c r="AJ77" s="97"/>
    </row>
    <row r="78" spans="1:36" ht="30" customHeight="1">
      <c r="A78" s="299" t="str">
        <f>IF('1042Bi Dati di base lav.'!A79="","",'1042Bi Dati di base lav.'!A79)</f>
        <v/>
      </c>
      <c r="B78" s="300" t="str">
        <f>IF('1042Bi Dati di base lav.'!B79="","",'1042Bi Dati di base lav.'!B79)</f>
        <v/>
      </c>
      <c r="C78" s="300" t="str">
        <f>IF('1042Bi Dati di base lav.'!C79="","",'1042Bi Dati di base lav.'!C79)</f>
        <v/>
      </c>
      <c r="D78" s="294"/>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167" t="str">
        <f t="shared" si="1"/>
        <v/>
      </c>
      <c r="AJ78" s="97"/>
    </row>
    <row r="79" spans="1:36" ht="30" customHeight="1">
      <c r="A79" s="299" t="str">
        <f>IF('1042Bi Dati di base lav.'!A80="","",'1042Bi Dati di base lav.'!A80)</f>
        <v/>
      </c>
      <c r="B79" s="300" t="str">
        <f>IF('1042Bi Dati di base lav.'!B80="","",'1042Bi Dati di base lav.'!B80)</f>
        <v/>
      </c>
      <c r="C79" s="300" t="str">
        <f>IF('1042Bi Dati di base lav.'!C80="","",'1042Bi Dati di base lav.'!C80)</f>
        <v/>
      </c>
      <c r="D79" s="294"/>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167" t="str">
        <f t="shared" si="1"/>
        <v/>
      </c>
      <c r="AJ79" s="97"/>
    </row>
    <row r="80" spans="1:36" ht="30" customHeight="1">
      <c r="A80" s="299" t="str">
        <f>IF('1042Bi Dati di base lav.'!A81="","",'1042Bi Dati di base lav.'!A81)</f>
        <v/>
      </c>
      <c r="B80" s="300" t="str">
        <f>IF('1042Bi Dati di base lav.'!B81="","",'1042Bi Dati di base lav.'!B81)</f>
        <v/>
      </c>
      <c r="C80" s="300" t="str">
        <f>IF('1042Bi Dati di base lav.'!C81="","",'1042Bi Dati di base lav.'!C81)</f>
        <v/>
      </c>
      <c r="D80" s="294"/>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167" t="str">
        <f t="shared" si="1"/>
        <v/>
      </c>
      <c r="AJ80" s="97"/>
    </row>
    <row r="81" spans="1:36" ht="30" customHeight="1">
      <c r="A81" s="299" t="str">
        <f>IF('1042Bi Dati di base lav.'!A82="","",'1042Bi Dati di base lav.'!A82)</f>
        <v/>
      </c>
      <c r="B81" s="300" t="str">
        <f>IF('1042Bi Dati di base lav.'!B82="","",'1042Bi Dati di base lav.'!B82)</f>
        <v/>
      </c>
      <c r="C81" s="300" t="str">
        <f>IF('1042Bi Dati di base lav.'!C82="","",'1042Bi Dati di base lav.'!C82)</f>
        <v/>
      </c>
      <c r="D81" s="294"/>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167" t="str">
        <f t="shared" si="1"/>
        <v/>
      </c>
      <c r="AJ81" s="97"/>
    </row>
    <row r="82" spans="1:36" ht="30" customHeight="1">
      <c r="A82" s="299" t="str">
        <f>IF('1042Bi Dati di base lav.'!A83="","",'1042Bi Dati di base lav.'!A83)</f>
        <v/>
      </c>
      <c r="B82" s="300" t="str">
        <f>IF('1042Bi Dati di base lav.'!B83="","",'1042Bi Dati di base lav.'!B83)</f>
        <v/>
      </c>
      <c r="C82" s="300" t="str">
        <f>IF('1042Bi Dati di base lav.'!C83="","",'1042Bi Dati di base lav.'!C83)</f>
        <v/>
      </c>
      <c r="D82" s="294"/>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167" t="str">
        <f t="shared" si="1"/>
        <v/>
      </c>
      <c r="AJ82" s="97"/>
    </row>
    <row r="83" spans="1:36" ht="30" customHeight="1">
      <c r="A83" s="299" t="str">
        <f>IF('1042Bi Dati di base lav.'!A84="","",'1042Bi Dati di base lav.'!A84)</f>
        <v/>
      </c>
      <c r="B83" s="300" t="str">
        <f>IF('1042Bi Dati di base lav.'!B84="","",'1042Bi Dati di base lav.'!B84)</f>
        <v/>
      </c>
      <c r="C83" s="300" t="str">
        <f>IF('1042Bi Dati di base lav.'!C84="","",'1042Bi Dati di base lav.'!C84)</f>
        <v/>
      </c>
      <c r="D83" s="294"/>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167" t="str">
        <f t="shared" si="1"/>
        <v/>
      </c>
      <c r="AJ83" s="97"/>
    </row>
    <row r="84" spans="1:36" ht="30" customHeight="1">
      <c r="A84" s="299" t="str">
        <f>IF('1042Bi Dati di base lav.'!A85="","",'1042Bi Dati di base lav.'!A85)</f>
        <v/>
      </c>
      <c r="B84" s="300" t="str">
        <f>IF('1042Bi Dati di base lav.'!B85="","",'1042Bi Dati di base lav.'!B85)</f>
        <v/>
      </c>
      <c r="C84" s="300" t="str">
        <f>IF('1042Bi Dati di base lav.'!C85="","",'1042Bi Dati di base lav.'!C85)</f>
        <v/>
      </c>
      <c r="D84" s="294"/>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167" t="str">
        <f t="shared" si="1"/>
        <v/>
      </c>
      <c r="AJ84" s="97"/>
    </row>
    <row r="85" spans="1:36" ht="30" customHeight="1">
      <c r="A85" s="299" t="str">
        <f>IF('1042Bi Dati di base lav.'!A86="","",'1042Bi Dati di base lav.'!A86)</f>
        <v/>
      </c>
      <c r="B85" s="300" t="str">
        <f>IF('1042Bi Dati di base lav.'!B86="","",'1042Bi Dati di base lav.'!B86)</f>
        <v/>
      </c>
      <c r="C85" s="300" t="str">
        <f>IF('1042Bi Dati di base lav.'!C86="","",'1042Bi Dati di base lav.'!C86)</f>
        <v/>
      </c>
      <c r="D85" s="294"/>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167" t="str">
        <f t="shared" si="1"/>
        <v/>
      </c>
      <c r="AJ85" s="97"/>
    </row>
    <row r="86" spans="1:36" ht="30" customHeight="1">
      <c r="A86" s="299" t="str">
        <f>IF('1042Bi Dati di base lav.'!A87="","",'1042Bi Dati di base lav.'!A87)</f>
        <v/>
      </c>
      <c r="B86" s="300" t="str">
        <f>IF('1042Bi Dati di base lav.'!B87="","",'1042Bi Dati di base lav.'!B87)</f>
        <v/>
      </c>
      <c r="C86" s="300" t="str">
        <f>IF('1042Bi Dati di base lav.'!C87="","",'1042Bi Dati di base lav.'!C87)</f>
        <v/>
      </c>
      <c r="D86" s="294"/>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167" t="str">
        <f t="shared" si="1"/>
        <v/>
      </c>
      <c r="AJ86" s="97"/>
    </row>
    <row r="87" spans="1:36" ht="30" customHeight="1">
      <c r="A87" s="299" t="str">
        <f>IF('1042Bi Dati di base lav.'!A88="","",'1042Bi Dati di base lav.'!A88)</f>
        <v/>
      </c>
      <c r="B87" s="300" t="str">
        <f>IF('1042Bi Dati di base lav.'!B88="","",'1042Bi Dati di base lav.'!B88)</f>
        <v/>
      </c>
      <c r="C87" s="300" t="str">
        <f>IF('1042Bi Dati di base lav.'!C88="","",'1042Bi Dati di base lav.'!C88)</f>
        <v/>
      </c>
      <c r="D87" s="294"/>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167" t="str">
        <f t="shared" si="1"/>
        <v/>
      </c>
      <c r="AJ87" s="97"/>
    </row>
    <row r="88" spans="1:36" ht="30" customHeight="1">
      <c r="A88" s="299" t="str">
        <f>IF('1042Bi Dati di base lav.'!A89="","",'1042Bi Dati di base lav.'!A89)</f>
        <v/>
      </c>
      <c r="B88" s="300" t="str">
        <f>IF('1042Bi Dati di base lav.'!B89="","",'1042Bi Dati di base lav.'!B89)</f>
        <v/>
      </c>
      <c r="C88" s="300" t="str">
        <f>IF('1042Bi Dati di base lav.'!C89="","",'1042Bi Dati di base lav.'!C89)</f>
        <v/>
      </c>
      <c r="D88" s="294"/>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167" t="str">
        <f t="shared" si="1"/>
        <v/>
      </c>
      <c r="AJ88" s="97"/>
    </row>
    <row r="89" spans="1:36" ht="30" customHeight="1">
      <c r="A89" s="299" t="str">
        <f>IF('1042Bi Dati di base lav.'!A90="","",'1042Bi Dati di base lav.'!A90)</f>
        <v/>
      </c>
      <c r="B89" s="300" t="str">
        <f>IF('1042Bi Dati di base lav.'!B90="","",'1042Bi Dati di base lav.'!B90)</f>
        <v/>
      </c>
      <c r="C89" s="300" t="str">
        <f>IF('1042Bi Dati di base lav.'!C90="","",'1042Bi Dati di base lav.'!C90)</f>
        <v/>
      </c>
      <c r="D89" s="294"/>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167" t="str">
        <f t="shared" si="1"/>
        <v/>
      </c>
      <c r="AJ89" s="97"/>
    </row>
    <row r="90" spans="1:36" ht="30" customHeight="1">
      <c r="A90" s="299" t="str">
        <f>IF('1042Bi Dati di base lav.'!A91="","",'1042Bi Dati di base lav.'!A91)</f>
        <v/>
      </c>
      <c r="B90" s="300" t="str">
        <f>IF('1042Bi Dati di base lav.'!B91="","",'1042Bi Dati di base lav.'!B91)</f>
        <v/>
      </c>
      <c r="C90" s="300" t="str">
        <f>IF('1042Bi Dati di base lav.'!C91="","",'1042Bi Dati di base lav.'!C91)</f>
        <v/>
      </c>
      <c r="D90" s="294"/>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167" t="str">
        <f t="shared" si="1"/>
        <v/>
      </c>
      <c r="AJ90" s="97"/>
    </row>
    <row r="91" spans="1:36" ht="30" customHeight="1">
      <c r="A91" s="299" t="str">
        <f>IF('1042Bi Dati di base lav.'!A92="","",'1042Bi Dati di base lav.'!A92)</f>
        <v/>
      </c>
      <c r="B91" s="300" t="str">
        <f>IF('1042Bi Dati di base lav.'!B92="","",'1042Bi Dati di base lav.'!B92)</f>
        <v/>
      </c>
      <c r="C91" s="300" t="str">
        <f>IF('1042Bi Dati di base lav.'!C92="","",'1042Bi Dati di base lav.'!C92)</f>
        <v/>
      </c>
      <c r="D91" s="294"/>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167" t="str">
        <f t="shared" si="1"/>
        <v/>
      </c>
      <c r="AJ91" s="97"/>
    </row>
    <row r="92" spans="1:36" ht="30" customHeight="1">
      <c r="A92" s="299" t="str">
        <f>IF('1042Bi Dati di base lav.'!A93="","",'1042Bi Dati di base lav.'!A93)</f>
        <v/>
      </c>
      <c r="B92" s="300" t="str">
        <f>IF('1042Bi Dati di base lav.'!B93="","",'1042Bi Dati di base lav.'!B93)</f>
        <v/>
      </c>
      <c r="C92" s="300" t="str">
        <f>IF('1042Bi Dati di base lav.'!C93="","",'1042Bi Dati di base lav.'!C93)</f>
        <v/>
      </c>
      <c r="D92" s="294"/>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167" t="str">
        <f t="shared" si="1"/>
        <v/>
      </c>
      <c r="AJ92" s="97"/>
    </row>
    <row r="93" spans="1:36" ht="30" customHeight="1">
      <c r="A93" s="299" t="str">
        <f>IF('1042Bi Dati di base lav.'!A94="","",'1042Bi Dati di base lav.'!A94)</f>
        <v/>
      </c>
      <c r="B93" s="300" t="str">
        <f>IF('1042Bi Dati di base lav.'!B94="","",'1042Bi Dati di base lav.'!B94)</f>
        <v/>
      </c>
      <c r="C93" s="300" t="str">
        <f>IF('1042Bi Dati di base lav.'!C94="","",'1042Bi Dati di base lav.'!C94)</f>
        <v/>
      </c>
      <c r="D93" s="294"/>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167" t="str">
        <f t="shared" si="1"/>
        <v/>
      </c>
      <c r="AJ93" s="97"/>
    </row>
    <row r="94" spans="1:36" ht="30" customHeight="1">
      <c r="A94" s="299" t="str">
        <f>IF('1042Bi Dati di base lav.'!A95="","",'1042Bi Dati di base lav.'!A95)</f>
        <v/>
      </c>
      <c r="B94" s="300" t="str">
        <f>IF('1042Bi Dati di base lav.'!B95="","",'1042Bi Dati di base lav.'!B95)</f>
        <v/>
      </c>
      <c r="C94" s="300" t="str">
        <f>IF('1042Bi Dati di base lav.'!C95="","",'1042Bi Dati di base lav.'!C95)</f>
        <v/>
      </c>
      <c r="D94" s="294"/>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167" t="str">
        <f t="shared" si="1"/>
        <v/>
      </c>
      <c r="AJ94" s="97"/>
    </row>
    <row r="95" spans="1:36" ht="30" customHeight="1">
      <c r="A95" s="299" t="str">
        <f>IF('1042Bi Dati di base lav.'!A96="","",'1042Bi Dati di base lav.'!A96)</f>
        <v/>
      </c>
      <c r="B95" s="300" t="str">
        <f>IF('1042Bi Dati di base lav.'!B96="","",'1042Bi Dati di base lav.'!B96)</f>
        <v/>
      </c>
      <c r="C95" s="300" t="str">
        <f>IF('1042Bi Dati di base lav.'!C96="","",'1042Bi Dati di base lav.'!C96)</f>
        <v/>
      </c>
      <c r="D95" s="294"/>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167" t="str">
        <f t="shared" si="1"/>
        <v/>
      </c>
      <c r="AJ95" s="97"/>
    </row>
    <row r="96" spans="1:36" ht="30" customHeight="1">
      <c r="A96" s="299" t="str">
        <f>IF('1042Bi Dati di base lav.'!A97="","",'1042Bi Dati di base lav.'!A97)</f>
        <v/>
      </c>
      <c r="B96" s="300" t="str">
        <f>IF('1042Bi Dati di base lav.'!B97="","",'1042Bi Dati di base lav.'!B97)</f>
        <v/>
      </c>
      <c r="C96" s="300" t="str">
        <f>IF('1042Bi Dati di base lav.'!C97="","",'1042Bi Dati di base lav.'!C97)</f>
        <v/>
      </c>
      <c r="D96" s="294"/>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167" t="str">
        <f t="shared" si="1"/>
        <v/>
      </c>
      <c r="AJ96" s="97"/>
    </row>
    <row r="97" spans="1:36" ht="30" customHeight="1">
      <c r="A97" s="299" t="str">
        <f>IF('1042Bi Dati di base lav.'!A98="","",'1042Bi Dati di base lav.'!A98)</f>
        <v/>
      </c>
      <c r="B97" s="300" t="str">
        <f>IF('1042Bi Dati di base lav.'!B98="","",'1042Bi Dati di base lav.'!B98)</f>
        <v/>
      </c>
      <c r="C97" s="300" t="str">
        <f>IF('1042Bi Dati di base lav.'!C98="","",'1042Bi Dati di base lav.'!C98)</f>
        <v/>
      </c>
      <c r="D97" s="294"/>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167" t="str">
        <f t="shared" si="1"/>
        <v/>
      </c>
      <c r="AJ97" s="97"/>
    </row>
    <row r="98" spans="1:36" ht="30" customHeight="1">
      <c r="A98" s="299" t="str">
        <f>IF('1042Bi Dati di base lav.'!A99="","",'1042Bi Dati di base lav.'!A99)</f>
        <v/>
      </c>
      <c r="B98" s="300" t="str">
        <f>IF('1042Bi Dati di base lav.'!B99="","",'1042Bi Dati di base lav.'!B99)</f>
        <v/>
      </c>
      <c r="C98" s="300" t="str">
        <f>IF('1042Bi Dati di base lav.'!C99="","",'1042Bi Dati di base lav.'!C99)</f>
        <v/>
      </c>
      <c r="D98" s="294"/>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167" t="str">
        <f t="shared" si="1"/>
        <v/>
      </c>
      <c r="AJ98" s="97"/>
    </row>
    <row r="99" spans="1:36" ht="30" customHeight="1">
      <c r="A99" s="299" t="str">
        <f>IF('1042Bi Dati di base lav.'!A100="","",'1042Bi Dati di base lav.'!A100)</f>
        <v/>
      </c>
      <c r="B99" s="300" t="str">
        <f>IF('1042Bi Dati di base lav.'!B100="","",'1042Bi Dati di base lav.'!B100)</f>
        <v/>
      </c>
      <c r="C99" s="300" t="str">
        <f>IF('1042Bi Dati di base lav.'!C100="","",'1042Bi Dati di base lav.'!C100)</f>
        <v/>
      </c>
      <c r="D99" s="294"/>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167" t="str">
        <f t="shared" si="1"/>
        <v/>
      </c>
      <c r="AJ99" s="97"/>
    </row>
    <row r="100" spans="1:36" ht="30" customHeight="1">
      <c r="A100" s="299" t="str">
        <f>IF('1042Bi Dati di base lav.'!A101="","",'1042Bi Dati di base lav.'!A101)</f>
        <v/>
      </c>
      <c r="B100" s="300" t="str">
        <f>IF('1042Bi Dati di base lav.'!B101="","",'1042Bi Dati di base lav.'!B101)</f>
        <v/>
      </c>
      <c r="C100" s="300" t="str">
        <f>IF('1042Bi Dati di base lav.'!C101="","",'1042Bi Dati di base lav.'!C101)</f>
        <v/>
      </c>
      <c r="D100" s="294"/>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167" t="str">
        <f t="shared" si="1"/>
        <v/>
      </c>
      <c r="AJ100" s="97"/>
    </row>
    <row r="101" spans="1:36" ht="30" customHeight="1">
      <c r="A101" s="299" t="str">
        <f>IF('1042Bi Dati di base lav.'!A102="","",'1042Bi Dati di base lav.'!A102)</f>
        <v/>
      </c>
      <c r="B101" s="300" t="str">
        <f>IF('1042Bi Dati di base lav.'!B102="","",'1042Bi Dati di base lav.'!B102)</f>
        <v/>
      </c>
      <c r="C101" s="300" t="str">
        <f>IF('1042Bi Dati di base lav.'!C102="","",'1042Bi Dati di base lav.'!C102)</f>
        <v/>
      </c>
      <c r="D101" s="294"/>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167" t="str">
        <f t="shared" si="1"/>
        <v/>
      </c>
      <c r="AJ101" s="97"/>
    </row>
    <row r="102" spans="1:36" ht="30" customHeight="1">
      <c r="A102" s="299" t="str">
        <f>IF('1042Bi Dati di base lav.'!A103="","",'1042Bi Dati di base lav.'!A103)</f>
        <v/>
      </c>
      <c r="B102" s="300" t="str">
        <f>IF('1042Bi Dati di base lav.'!B103="","",'1042Bi Dati di base lav.'!B103)</f>
        <v/>
      </c>
      <c r="C102" s="300" t="str">
        <f>IF('1042Bi Dati di base lav.'!C103="","",'1042Bi Dati di base lav.'!C103)</f>
        <v/>
      </c>
      <c r="D102" s="294"/>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167" t="str">
        <f t="shared" si="1"/>
        <v/>
      </c>
      <c r="AJ102" s="97"/>
    </row>
    <row r="103" spans="1:36" ht="30" customHeight="1">
      <c r="A103" s="299" t="str">
        <f>IF('1042Bi Dati di base lav.'!A104="","",'1042Bi Dati di base lav.'!A104)</f>
        <v/>
      </c>
      <c r="B103" s="300" t="str">
        <f>IF('1042Bi Dati di base lav.'!B104="","",'1042Bi Dati di base lav.'!B104)</f>
        <v/>
      </c>
      <c r="C103" s="300" t="str">
        <f>IF('1042Bi Dati di base lav.'!C104="","",'1042Bi Dati di base lav.'!C104)</f>
        <v/>
      </c>
      <c r="D103" s="294"/>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167" t="str">
        <f t="shared" si="1"/>
        <v/>
      </c>
      <c r="AJ103" s="97"/>
    </row>
    <row r="104" spans="1:36" ht="30" customHeight="1">
      <c r="A104" s="299" t="str">
        <f>IF('1042Bi Dati di base lav.'!A105="","",'1042Bi Dati di base lav.'!A105)</f>
        <v/>
      </c>
      <c r="B104" s="300" t="str">
        <f>IF('1042Bi Dati di base lav.'!B105="","",'1042Bi Dati di base lav.'!B105)</f>
        <v/>
      </c>
      <c r="C104" s="300" t="str">
        <f>IF('1042Bi Dati di base lav.'!C105="","",'1042Bi Dati di base lav.'!C105)</f>
        <v/>
      </c>
      <c r="D104" s="294"/>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167" t="str">
        <f t="shared" si="1"/>
        <v/>
      </c>
      <c r="AJ104" s="97"/>
    </row>
    <row r="105" spans="1:36" ht="30" customHeight="1">
      <c r="A105" s="299" t="str">
        <f>IF('1042Bi Dati di base lav.'!A106="","",'1042Bi Dati di base lav.'!A106)</f>
        <v/>
      </c>
      <c r="B105" s="300" t="str">
        <f>IF('1042Bi Dati di base lav.'!B106="","",'1042Bi Dati di base lav.'!B106)</f>
        <v/>
      </c>
      <c r="C105" s="300" t="str">
        <f>IF('1042Bi Dati di base lav.'!C106="","",'1042Bi Dati di base lav.'!C106)</f>
        <v/>
      </c>
      <c r="D105" s="294"/>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167" t="str">
        <f t="shared" si="1"/>
        <v/>
      </c>
      <c r="AJ105" s="97"/>
    </row>
    <row r="106" spans="1:36" ht="30" customHeight="1">
      <c r="A106" s="299" t="str">
        <f>IF('1042Bi Dati di base lav.'!A107="","",'1042Bi Dati di base lav.'!A107)</f>
        <v/>
      </c>
      <c r="B106" s="300" t="str">
        <f>IF('1042Bi Dati di base lav.'!B107="","",'1042Bi Dati di base lav.'!B107)</f>
        <v/>
      </c>
      <c r="C106" s="300" t="str">
        <f>IF('1042Bi Dati di base lav.'!C107="","",'1042Bi Dati di base lav.'!C107)</f>
        <v/>
      </c>
      <c r="D106" s="294"/>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167" t="str">
        <f t="shared" si="1"/>
        <v/>
      </c>
      <c r="AJ106" s="97"/>
    </row>
    <row r="107" spans="1:36" ht="30" customHeight="1">
      <c r="A107" s="299" t="str">
        <f>IF('1042Bi Dati di base lav.'!A108="","",'1042Bi Dati di base lav.'!A108)</f>
        <v/>
      </c>
      <c r="B107" s="300" t="str">
        <f>IF('1042Bi Dati di base lav.'!B108="","",'1042Bi Dati di base lav.'!B108)</f>
        <v/>
      </c>
      <c r="C107" s="300" t="str">
        <f>IF('1042Bi Dati di base lav.'!C108="","",'1042Bi Dati di base lav.'!C108)</f>
        <v/>
      </c>
      <c r="D107" s="294"/>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167" t="str">
        <f t="shared" si="1"/>
        <v/>
      </c>
      <c r="AJ107" s="97"/>
    </row>
    <row r="108" spans="1:36" ht="30" customHeight="1">
      <c r="A108" s="299" t="str">
        <f>IF('1042Bi Dati di base lav.'!A109="","",'1042Bi Dati di base lav.'!A109)</f>
        <v/>
      </c>
      <c r="B108" s="300" t="str">
        <f>IF('1042Bi Dati di base lav.'!B109="","",'1042Bi Dati di base lav.'!B109)</f>
        <v/>
      </c>
      <c r="C108" s="300" t="str">
        <f>IF('1042Bi Dati di base lav.'!C109="","",'1042Bi Dati di base lav.'!C109)</f>
        <v/>
      </c>
      <c r="D108" s="294"/>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167" t="str">
        <f t="shared" si="1"/>
        <v/>
      </c>
      <c r="AJ108" s="97"/>
    </row>
    <row r="109" spans="1:36" ht="30" customHeight="1">
      <c r="A109" s="299" t="str">
        <f>IF('1042Bi Dati di base lav.'!A110="","",'1042Bi Dati di base lav.'!A110)</f>
        <v/>
      </c>
      <c r="B109" s="300" t="str">
        <f>IF('1042Bi Dati di base lav.'!B110="","",'1042Bi Dati di base lav.'!B110)</f>
        <v/>
      </c>
      <c r="C109" s="300" t="str">
        <f>IF('1042Bi Dati di base lav.'!C110="","",'1042Bi Dati di base lav.'!C110)</f>
        <v/>
      </c>
      <c r="D109" s="294"/>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167" t="str">
        <f t="shared" si="1"/>
        <v/>
      </c>
      <c r="AJ109" s="97"/>
    </row>
    <row r="110" spans="1:36" ht="30" customHeight="1">
      <c r="A110" s="299" t="str">
        <f>IF('1042Bi Dati di base lav.'!A111="","",'1042Bi Dati di base lav.'!A111)</f>
        <v/>
      </c>
      <c r="B110" s="300" t="str">
        <f>IF('1042Bi Dati di base lav.'!B111="","",'1042Bi Dati di base lav.'!B111)</f>
        <v/>
      </c>
      <c r="C110" s="300" t="str">
        <f>IF('1042Bi Dati di base lav.'!C111="","",'1042Bi Dati di base lav.'!C111)</f>
        <v/>
      </c>
      <c r="D110" s="294"/>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167" t="str">
        <f t="shared" si="1"/>
        <v/>
      </c>
      <c r="AJ110" s="97"/>
    </row>
    <row r="111" spans="1:36" ht="30" customHeight="1">
      <c r="A111" s="299" t="str">
        <f>IF('1042Bi Dati di base lav.'!A112="","",'1042Bi Dati di base lav.'!A112)</f>
        <v/>
      </c>
      <c r="B111" s="300" t="str">
        <f>IF('1042Bi Dati di base lav.'!B112="","",'1042Bi Dati di base lav.'!B112)</f>
        <v/>
      </c>
      <c r="C111" s="300" t="str">
        <f>IF('1042Bi Dati di base lav.'!C112="","",'1042Bi Dati di base lav.'!C112)</f>
        <v/>
      </c>
      <c r="D111" s="294"/>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167" t="str">
        <f t="shared" si="1"/>
        <v/>
      </c>
      <c r="AJ111" s="97"/>
    </row>
    <row r="112" spans="1:36" ht="30" customHeight="1">
      <c r="A112" s="299" t="str">
        <f>IF('1042Bi Dati di base lav.'!A113="","",'1042Bi Dati di base lav.'!A113)</f>
        <v/>
      </c>
      <c r="B112" s="300" t="str">
        <f>IF('1042Bi Dati di base lav.'!B113="","",'1042Bi Dati di base lav.'!B113)</f>
        <v/>
      </c>
      <c r="C112" s="300" t="str">
        <f>IF('1042Bi Dati di base lav.'!C113="","",'1042Bi Dati di base lav.'!C113)</f>
        <v/>
      </c>
      <c r="D112" s="294"/>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167" t="str">
        <f t="shared" si="1"/>
        <v/>
      </c>
      <c r="AJ112" s="97"/>
    </row>
    <row r="113" spans="1:36" ht="30" customHeight="1">
      <c r="A113" s="299" t="str">
        <f>IF('1042Bi Dati di base lav.'!A114="","",'1042Bi Dati di base lav.'!A114)</f>
        <v/>
      </c>
      <c r="B113" s="300" t="str">
        <f>IF('1042Bi Dati di base lav.'!B114="","",'1042Bi Dati di base lav.'!B114)</f>
        <v/>
      </c>
      <c r="C113" s="300" t="str">
        <f>IF('1042Bi Dati di base lav.'!C114="","",'1042Bi Dati di base lav.'!C114)</f>
        <v/>
      </c>
      <c r="D113" s="294"/>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167" t="str">
        <f t="shared" si="1"/>
        <v/>
      </c>
      <c r="AJ113" s="97"/>
    </row>
    <row r="114" spans="1:36" ht="30" customHeight="1">
      <c r="A114" s="299" t="str">
        <f>IF('1042Bi Dati di base lav.'!A115="","",'1042Bi Dati di base lav.'!A115)</f>
        <v/>
      </c>
      <c r="B114" s="300" t="str">
        <f>IF('1042Bi Dati di base lav.'!B115="","",'1042Bi Dati di base lav.'!B115)</f>
        <v/>
      </c>
      <c r="C114" s="300" t="str">
        <f>IF('1042Bi Dati di base lav.'!C115="","",'1042Bi Dati di base lav.'!C115)</f>
        <v/>
      </c>
      <c r="D114" s="294"/>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167" t="str">
        <f t="shared" si="1"/>
        <v/>
      </c>
      <c r="AJ114" s="97"/>
    </row>
    <row r="115" spans="1:36" ht="30" customHeight="1">
      <c r="A115" s="299" t="str">
        <f>IF('1042Bi Dati di base lav.'!A116="","",'1042Bi Dati di base lav.'!A116)</f>
        <v/>
      </c>
      <c r="B115" s="300" t="str">
        <f>IF('1042Bi Dati di base lav.'!B116="","",'1042Bi Dati di base lav.'!B116)</f>
        <v/>
      </c>
      <c r="C115" s="300" t="str">
        <f>IF('1042Bi Dati di base lav.'!C116="","",'1042Bi Dati di base lav.'!C116)</f>
        <v/>
      </c>
      <c r="D115" s="294"/>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167" t="str">
        <f t="shared" si="1"/>
        <v/>
      </c>
      <c r="AJ115" s="97"/>
    </row>
    <row r="116" spans="1:36" ht="30" customHeight="1">
      <c r="A116" s="299" t="str">
        <f>IF('1042Bi Dati di base lav.'!A117="","",'1042Bi Dati di base lav.'!A117)</f>
        <v/>
      </c>
      <c r="B116" s="300" t="str">
        <f>IF('1042Bi Dati di base lav.'!B117="","",'1042Bi Dati di base lav.'!B117)</f>
        <v/>
      </c>
      <c r="C116" s="300" t="str">
        <f>IF('1042Bi Dati di base lav.'!C117="","",'1042Bi Dati di base lav.'!C117)</f>
        <v/>
      </c>
      <c r="D116" s="294"/>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167" t="str">
        <f t="shared" si="1"/>
        <v/>
      </c>
      <c r="AJ116" s="97"/>
    </row>
    <row r="117" spans="1:36" ht="30" customHeight="1">
      <c r="A117" s="299" t="str">
        <f>IF('1042Bi Dati di base lav.'!A118="","",'1042Bi Dati di base lav.'!A118)</f>
        <v/>
      </c>
      <c r="B117" s="300" t="str">
        <f>IF('1042Bi Dati di base lav.'!B118="","",'1042Bi Dati di base lav.'!B118)</f>
        <v/>
      </c>
      <c r="C117" s="300" t="str">
        <f>IF('1042Bi Dati di base lav.'!C118="","",'1042Bi Dati di base lav.'!C118)</f>
        <v/>
      </c>
      <c r="D117" s="294"/>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167" t="str">
        <f t="shared" si="1"/>
        <v/>
      </c>
      <c r="AJ117" s="97"/>
    </row>
    <row r="118" spans="1:36" ht="30" customHeight="1">
      <c r="A118" s="299" t="str">
        <f>IF('1042Bi Dati di base lav.'!A119="","",'1042Bi Dati di base lav.'!A119)</f>
        <v/>
      </c>
      <c r="B118" s="300" t="str">
        <f>IF('1042Bi Dati di base lav.'!B119="","",'1042Bi Dati di base lav.'!B119)</f>
        <v/>
      </c>
      <c r="C118" s="300" t="str">
        <f>IF('1042Bi Dati di base lav.'!C119="","",'1042Bi Dati di base lav.'!C119)</f>
        <v/>
      </c>
      <c r="D118" s="294"/>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295"/>
      <c r="AH118" s="295"/>
      <c r="AI118" s="167" t="str">
        <f t="shared" si="1"/>
        <v/>
      </c>
      <c r="AJ118" s="97"/>
    </row>
    <row r="119" spans="1:36" ht="30" customHeight="1">
      <c r="A119" s="299" t="str">
        <f>IF('1042Bi Dati di base lav.'!A120="","",'1042Bi Dati di base lav.'!A120)</f>
        <v/>
      </c>
      <c r="B119" s="300" t="str">
        <f>IF('1042Bi Dati di base lav.'!B120="","",'1042Bi Dati di base lav.'!B120)</f>
        <v/>
      </c>
      <c r="C119" s="300" t="str">
        <f>IF('1042Bi Dati di base lav.'!C120="","",'1042Bi Dati di base lav.'!C120)</f>
        <v/>
      </c>
      <c r="D119" s="294"/>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167" t="str">
        <f t="shared" si="1"/>
        <v/>
      </c>
      <c r="AJ119" s="97"/>
    </row>
    <row r="120" spans="1:36" ht="30" customHeight="1">
      <c r="A120" s="299" t="str">
        <f>IF('1042Bi Dati di base lav.'!A121="","",'1042Bi Dati di base lav.'!A121)</f>
        <v/>
      </c>
      <c r="B120" s="300" t="str">
        <f>IF('1042Bi Dati di base lav.'!B121="","",'1042Bi Dati di base lav.'!B121)</f>
        <v/>
      </c>
      <c r="C120" s="300" t="str">
        <f>IF('1042Bi Dati di base lav.'!C121="","",'1042Bi Dati di base lav.'!C121)</f>
        <v/>
      </c>
      <c r="D120" s="294"/>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167" t="str">
        <f t="shared" si="1"/>
        <v/>
      </c>
      <c r="AJ120" s="97"/>
    </row>
    <row r="121" spans="1:36" ht="30" customHeight="1">
      <c r="A121" s="299" t="str">
        <f>IF('1042Bi Dati di base lav.'!A122="","",'1042Bi Dati di base lav.'!A122)</f>
        <v/>
      </c>
      <c r="B121" s="300" t="str">
        <f>IF('1042Bi Dati di base lav.'!B122="","",'1042Bi Dati di base lav.'!B122)</f>
        <v/>
      </c>
      <c r="C121" s="300" t="str">
        <f>IF('1042Bi Dati di base lav.'!C122="","",'1042Bi Dati di base lav.'!C122)</f>
        <v/>
      </c>
      <c r="D121" s="294"/>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167" t="str">
        <f t="shared" si="1"/>
        <v/>
      </c>
      <c r="AJ121" s="97"/>
    </row>
    <row r="122" spans="1:36" ht="30" customHeight="1">
      <c r="A122" s="299" t="str">
        <f>IF('1042Bi Dati di base lav.'!A123="","",'1042Bi Dati di base lav.'!A123)</f>
        <v/>
      </c>
      <c r="B122" s="300" t="str">
        <f>IF('1042Bi Dati di base lav.'!B123="","",'1042Bi Dati di base lav.'!B123)</f>
        <v/>
      </c>
      <c r="C122" s="300" t="str">
        <f>IF('1042Bi Dati di base lav.'!C123="","",'1042Bi Dati di base lav.'!C123)</f>
        <v/>
      </c>
      <c r="D122" s="294"/>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167" t="str">
        <f t="shared" si="1"/>
        <v/>
      </c>
      <c r="AJ122" s="97"/>
    </row>
    <row r="123" spans="1:36" ht="30" customHeight="1">
      <c r="A123" s="299" t="str">
        <f>IF('1042Bi Dati di base lav.'!A124="","",'1042Bi Dati di base lav.'!A124)</f>
        <v/>
      </c>
      <c r="B123" s="300" t="str">
        <f>IF('1042Bi Dati di base lav.'!B124="","",'1042Bi Dati di base lav.'!B124)</f>
        <v/>
      </c>
      <c r="C123" s="300" t="str">
        <f>IF('1042Bi Dati di base lav.'!C124="","",'1042Bi Dati di base lav.'!C124)</f>
        <v/>
      </c>
      <c r="D123" s="294"/>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167" t="str">
        <f t="shared" si="1"/>
        <v/>
      </c>
      <c r="AJ123" s="97"/>
    </row>
    <row r="124" spans="1:36" ht="30" customHeight="1">
      <c r="A124" s="299" t="str">
        <f>IF('1042Bi Dati di base lav.'!A125="","",'1042Bi Dati di base lav.'!A125)</f>
        <v/>
      </c>
      <c r="B124" s="300" t="str">
        <f>IF('1042Bi Dati di base lav.'!B125="","",'1042Bi Dati di base lav.'!B125)</f>
        <v/>
      </c>
      <c r="C124" s="300" t="str">
        <f>IF('1042Bi Dati di base lav.'!C125="","",'1042Bi Dati di base lav.'!C125)</f>
        <v/>
      </c>
      <c r="D124" s="294"/>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167" t="str">
        <f t="shared" si="1"/>
        <v/>
      </c>
      <c r="AJ124" s="97"/>
    </row>
    <row r="125" spans="1:36" ht="30" customHeight="1">
      <c r="A125" s="299" t="str">
        <f>IF('1042Bi Dati di base lav.'!A126="","",'1042Bi Dati di base lav.'!A126)</f>
        <v/>
      </c>
      <c r="B125" s="300" t="str">
        <f>IF('1042Bi Dati di base lav.'!B126="","",'1042Bi Dati di base lav.'!B126)</f>
        <v/>
      </c>
      <c r="C125" s="300" t="str">
        <f>IF('1042Bi Dati di base lav.'!C126="","",'1042Bi Dati di base lav.'!C126)</f>
        <v/>
      </c>
      <c r="D125" s="294"/>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167" t="str">
        <f t="shared" si="1"/>
        <v/>
      </c>
      <c r="AJ125" s="97"/>
    </row>
    <row r="126" spans="1:36" ht="30" customHeight="1">
      <c r="A126" s="299" t="str">
        <f>IF('1042Bi Dati di base lav.'!A127="","",'1042Bi Dati di base lav.'!A127)</f>
        <v/>
      </c>
      <c r="B126" s="300" t="str">
        <f>IF('1042Bi Dati di base lav.'!B127="","",'1042Bi Dati di base lav.'!B127)</f>
        <v/>
      </c>
      <c r="C126" s="300" t="str">
        <f>IF('1042Bi Dati di base lav.'!C127="","",'1042Bi Dati di base lav.'!C127)</f>
        <v/>
      </c>
      <c r="D126" s="294"/>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167" t="str">
        <f t="shared" si="1"/>
        <v/>
      </c>
      <c r="AJ126" s="97"/>
    </row>
    <row r="127" spans="1:36" ht="30" customHeight="1">
      <c r="A127" s="299" t="str">
        <f>IF('1042Bi Dati di base lav.'!A128="","",'1042Bi Dati di base lav.'!A128)</f>
        <v/>
      </c>
      <c r="B127" s="300" t="str">
        <f>IF('1042Bi Dati di base lav.'!B128="","",'1042Bi Dati di base lav.'!B128)</f>
        <v/>
      </c>
      <c r="C127" s="300" t="str">
        <f>IF('1042Bi Dati di base lav.'!C128="","",'1042Bi Dati di base lav.'!C128)</f>
        <v/>
      </c>
      <c r="D127" s="294"/>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167" t="str">
        <f t="shared" si="1"/>
        <v/>
      </c>
      <c r="AJ127" s="97"/>
    </row>
    <row r="128" spans="1:36" ht="30" customHeight="1">
      <c r="A128" s="299" t="str">
        <f>IF('1042Bi Dati di base lav.'!A129="","",'1042Bi Dati di base lav.'!A129)</f>
        <v/>
      </c>
      <c r="B128" s="300" t="str">
        <f>IF('1042Bi Dati di base lav.'!B129="","",'1042Bi Dati di base lav.'!B129)</f>
        <v/>
      </c>
      <c r="C128" s="300" t="str">
        <f>IF('1042Bi Dati di base lav.'!C129="","",'1042Bi Dati di base lav.'!C129)</f>
        <v/>
      </c>
      <c r="D128" s="294"/>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167" t="str">
        <f t="shared" si="1"/>
        <v/>
      </c>
      <c r="AJ128" s="97"/>
    </row>
    <row r="129" spans="1:36" ht="30" customHeight="1">
      <c r="A129" s="299" t="str">
        <f>IF('1042Bi Dati di base lav.'!A130="","",'1042Bi Dati di base lav.'!A130)</f>
        <v/>
      </c>
      <c r="B129" s="300" t="str">
        <f>IF('1042Bi Dati di base lav.'!B130="","",'1042Bi Dati di base lav.'!B130)</f>
        <v/>
      </c>
      <c r="C129" s="300" t="str">
        <f>IF('1042Bi Dati di base lav.'!C130="","",'1042Bi Dati di base lav.'!C130)</f>
        <v/>
      </c>
      <c r="D129" s="294"/>
      <c r="E129" s="295"/>
      <c r="F129" s="295"/>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167" t="str">
        <f t="shared" si="1"/>
        <v/>
      </c>
      <c r="AJ129" s="97"/>
    </row>
    <row r="130" spans="1:36" ht="30" customHeight="1">
      <c r="A130" s="299" t="str">
        <f>IF('1042Bi Dati di base lav.'!A131="","",'1042Bi Dati di base lav.'!A131)</f>
        <v/>
      </c>
      <c r="B130" s="300" t="str">
        <f>IF('1042Bi Dati di base lav.'!B131="","",'1042Bi Dati di base lav.'!B131)</f>
        <v/>
      </c>
      <c r="C130" s="300" t="str">
        <f>IF('1042Bi Dati di base lav.'!C131="","",'1042Bi Dati di base lav.'!C131)</f>
        <v/>
      </c>
      <c r="D130" s="294"/>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167" t="str">
        <f t="shared" si="1"/>
        <v/>
      </c>
      <c r="AJ130" s="97"/>
    </row>
    <row r="131" spans="1:36" ht="30" customHeight="1">
      <c r="A131" s="299" t="str">
        <f>IF('1042Bi Dati di base lav.'!A132="","",'1042Bi Dati di base lav.'!A132)</f>
        <v/>
      </c>
      <c r="B131" s="300" t="str">
        <f>IF('1042Bi Dati di base lav.'!B132="","",'1042Bi Dati di base lav.'!B132)</f>
        <v/>
      </c>
      <c r="C131" s="300" t="str">
        <f>IF('1042Bi Dati di base lav.'!C132="","",'1042Bi Dati di base lav.'!C132)</f>
        <v/>
      </c>
      <c r="D131" s="294"/>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167" t="str">
        <f t="shared" si="1"/>
        <v/>
      </c>
      <c r="AJ131" s="97"/>
    </row>
    <row r="132" spans="1:36" ht="30" customHeight="1">
      <c r="A132" s="299" t="str">
        <f>IF('1042Bi Dati di base lav.'!A133="","",'1042Bi Dati di base lav.'!A133)</f>
        <v/>
      </c>
      <c r="B132" s="300" t="str">
        <f>IF('1042Bi Dati di base lav.'!B133="","",'1042Bi Dati di base lav.'!B133)</f>
        <v/>
      </c>
      <c r="C132" s="300" t="str">
        <f>IF('1042Bi Dati di base lav.'!C133="","",'1042Bi Dati di base lav.'!C133)</f>
        <v/>
      </c>
      <c r="D132" s="294"/>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167" t="str">
        <f t="shared" si="1"/>
        <v/>
      </c>
      <c r="AJ132" s="97"/>
    </row>
    <row r="133" spans="1:36" ht="30" customHeight="1">
      <c r="A133" s="299" t="str">
        <f>IF('1042Bi Dati di base lav.'!A134="","",'1042Bi Dati di base lav.'!A134)</f>
        <v/>
      </c>
      <c r="B133" s="300" t="str">
        <f>IF('1042Bi Dati di base lav.'!B134="","",'1042Bi Dati di base lav.'!B134)</f>
        <v/>
      </c>
      <c r="C133" s="300" t="str">
        <f>IF('1042Bi Dati di base lav.'!C134="","",'1042Bi Dati di base lav.'!C134)</f>
        <v/>
      </c>
      <c r="D133" s="294"/>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295"/>
      <c r="AH133" s="295"/>
      <c r="AI133" s="167" t="str">
        <f t="shared" si="1"/>
        <v/>
      </c>
      <c r="AJ133" s="97"/>
    </row>
    <row r="134" spans="1:36" ht="30" customHeight="1">
      <c r="A134" s="299" t="str">
        <f>IF('1042Bi Dati di base lav.'!A135="","",'1042Bi Dati di base lav.'!A135)</f>
        <v/>
      </c>
      <c r="B134" s="300" t="str">
        <f>IF('1042Bi Dati di base lav.'!B135="","",'1042Bi Dati di base lav.'!B135)</f>
        <v/>
      </c>
      <c r="C134" s="300" t="str">
        <f>IF('1042Bi Dati di base lav.'!C135="","",'1042Bi Dati di base lav.'!C135)</f>
        <v/>
      </c>
      <c r="D134" s="294"/>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167" t="str">
        <f t="shared" ref="AI134:AI197" si="2">IF(A134="","",SUM(D134:AH134))</f>
        <v/>
      </c>
      <c r="AJ134" s="97"/>
    </row>
    <row r="135" spans="1:36" ht="30" customHeight="1">
      <c r="A135" s="299" t="str">
        <f>IF('1042Bi Dati di base lav.'!A136="","",'1042Bi Dati di base lav.'!A136)</f>
        <v/>
      </c>
      <c r="B135" s="300" t="str">
        <f>IF('1042Bi Dati di base lav.'!B136="","",'1042Bi Dati di base lav.'!B136)</f>
        <v/>
      </c>
      <c r="C135" s="300" t="str">
        <f>IF('1042Bi Dati di base lav.'!C136="","",'1042Bi Dati di base lav.'!C136)</f>
        <v/>
      </c>
      <c r="D135" s="294"/>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167" t="str">
        <f t="shared" si="2"/>
        <v/>
      </c>
      <c r="AJ135" s="97"/>
    </row>
    <row r="136" spans="1:36" ht="30" customHeight="1">
      <c r="A136" s="299" t="str">
        <f>IF('1042Bi Dati di base lav.'!A137="","",'1042Bi Dati di base lav.'!A137)</f>
        <v/>
      </c>
      <c r="B136" s="300" t="str">
        <f>IF('1042Bi Dati di base lav.'!B137="","",'1042Bi Dati di base lav.'!B137)</f>
        <v/>
      </c>
      <c r="C136" s="300" t="str">
        <f>IF('1042Bi Dati di base lav.'!C137="","",'1042Bi Dati di base lav.'!C137)</f>
        <v/>
      </c>
      <c r="D136" s="294"/>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167" t="str">
        <f t="shared" si="2"/>
        <v/>
      </c>
      <c r="AJ136" s="97"/>
    </row>
    <row r="137" spans="1:36" ht="30" customHeight="1">
      <c r="A137" s="299" t="str">
        <f>IF('1042Bi Dati di base lav.'!A138="","",'1042Bi Dati di base lav.'!A138)</f>
        <v/>
      </c>
      <c r="B137" s="300" t="str">
        <f>IF('1042Bi Dati di base lav.'!B138="","",'1042Bi Dati di base lav.'!B138)</f>
        <v/>
      </c>
      <c r="C137" s="300" t="str">
        <f>IF('1042Bi Dati di base lav.'!C138="","",'1042Bi Dati di base lav.'!C138)</f>
        <v/>
      </c>
      <c r="D137" s="294"/>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167" t="str">
        <f t="shared" si="2"/>
        <v/>
      </c>
      <c r="AJ137" s="97"/>
    </row>
    <row r="138" spans="1:36" ht="30" customHeight="1">
      <c r="A138" s="299" t="str">
        <f>IF('1042Bi Dati di base lav.'!A139="","",'1042Bi Dati di base lav.'!A139)</f>
        <v/>
      </c>
      <c r="B138" s="300" t="str">
        <f>IF('1042Bi Dati di base lav.'!B139="","",'1042Bi Dati di base lav.'!B139)</f>
        <v/>
      </c>
      <c r="C138" s="300" t="str">
        <f>IF('1042Bi Dati di base lav.'!C139="","",'1042Bi Dati di base lav.'!C139)</f>
        <v/>
      </c>
      <c r="D138" s="294"/>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167" t="str">
        <f t="shared" si="2"/>
        <v/>
      </c>
      <c r="AJ138" s="97"/>
    </row>
    <row r="139" spans="1:36" ht="30" customHeight="1">
      <c r="A139" s="299" t="str">
        <f>IF('1042Bi Dati di base lav.'!A140="","",'1042Bi Dati di base lav.'!A140)</f>
        <v/>
      </c>
      <c r="B139" s="300" t="str">
        <f>IF('1042Bi Dati di base lav.'!B140="","",'1042Bi Dati di base lav.'!B140)</f>
        <v/>
      </c>
      <c r="C139" s="300" t="str">
        <f>IF('1042Bi Dati di base lav.'!C140="","",'1042Bi Dati di base lav.'!C140)</f>
        <v/>
      </c>
      <c r="D139" s="294"/>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167" t="str">
        <f t="shared" si="2"/>
        <v/>
      </c>
      <c r="AJ139" s="97"/>
    </row>
    <row r="140" spans="1:36" ht="30" customHeight="1">
      <c r="A140" s="299" t="str">
        <f>IF('1042Bi Dati di base lav.'!A141="","",'1042Bi Dati di base lav.'!A141)</f>
        <v/>
      </c>
      <c r="B140" s="300" t="str">
        <f>IF('1042Bi Dati di base lav.'!B141="","",'1042Bi Dati di base lav.'!B141)</f>
        <v/>
      </c>
      <c r="C140" s="300" t="str">
        <f>IF('1042Bi Dati di base lav.'!C141="","",'1042Bi Dati di base lav.'!C141)</f>
        <v/>
      </c>
      <c r="D140" s="294"/>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167" t="str">
        <f t="shared" si="2"/>
        <v/>
      </c>
      <c r="AJ140" s="97"/>
    </row>
    <row r="141" spans="1:36" ht="30" customHeight="1">
      <c r="A141" s="299" t="str">
        <f>IF('1042Bi Dati di base lav.'!A142="","",'1042Bi Dati di base lav.'!A142)</f>
        <v/>
      </c>
      <c r="B141" s="300" t="str">
        <f>IF('1042Bi Dati di base lav.'!B142="","",'1042Bi Dati di base lav.'!B142)</f>
        <v/>
      </c>
      <c r="C141" s="300" t="str">
        <f>IF('1042Bi Dati di base lav.'!C142="","",'1042Bi Dati di base lav.'!C142)</f>
        <v/>
      </c>
      <c r="D141" s="294"/>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167" t="str">
        <f t="shared" si="2"/>
        <v/>
      </c>
      <c r="AJ141" s="97"/>
    </row>
    <row r="142" spans="1:36" ht="30" customHeight="1">
      <c r="A142" s="299" t="str">
        <f>IF('1042Bi Dati di base lav.'!A143="","",'1042Bi Dati di base lav.'!A143)</f>
        <v/>
      </c>
      <c r="B142" s="300" t="str">
        <f>IF('1042Bi Dati di base lav.'!B143="","",'1042Bi Dati di base lav.'!B143)</f>
        <v/>
      </c>
      <c r="C142" s="300" t="str">
        <f>IF('1042Bi Dati di base lav.'!C143="","",'1042Bi Dati di base lav.'!C143)</f>
        <v/>
      </c>
      <c r="D142" s="294"/>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167" t="str">
        <f t="shared" si="2"/>
        <v/>
      </c>
      <c r="AJ142" s="97"/>
    </row>
    <row r="143" spans="1:36" ht="30" customHeight="1">
      <c r="A143" s="299" t="str">
        <f>IF('1042Bi Dati di base lav.'!A144="","",'1042Bi Dati di base lav.'!A144)</f>
        <v/>
      </c>
      <c r="B143" s="300" t="str">
        <f>IF('1042Bi Dati di base lav.'!B144="","",'1042Bi Dati di base lav.'!B144)</f>
        <v/>
      </c>
      <c r="C143" s="300" t="str">
        <f>IF('1042Bi Dati di base lav.'!C144="","",'1042Bi Dati di base lav.'!C144)</f>
        <v/>
      </c>
      <c r="D143" s="294"/>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c r="AG143" s="295"/>
      <c r="AH143" s="295"/>
      <c r="AI143" s="167" t="str">
        <f t="shared" si="2"/>
        <v/>
      </c>
      <c r="AJ143" s="97"/>
    </row>
    <row r="144" spans="1:36" ht="30" customHeight="1">
      <c r="A144" s="299" t="str">
        <f>IF('1042Bi Dati di base lav.'!A145="","",'1042Bi Dati di base lav.'!A145)</f>
        <v/>
      </c>
      <c r="B144" s="300" t="str">
        <f>IF('1042Bi Dati di base lav.'!B145="","",'1042Bi Dati di base lav.'!B145)</f>
        <v/>
      </c>
      <c r="C144" s="300" t="str">
        <f>IF('1042Bi Dati di base lav.'!C145="","",'1042Bi Dati di base lav.'!C145)</f>
        <v/>
      </c>
      <c r="D144" s="294"/>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167" t="str">
        <f t="shared" si="2"/>
        <v/>
      </c>
      <c r="AJ144" s="97"/>
    </row>
    <row r="145" spans="1:36" ht="30" customHeight="1">
      <c r="A145" s="299" t="str">
        <f>IF('1042Bi Dati di base lav.'!A146="","",'1042Bi Dati di base lav.'!A146)</f>
        <v/>
      </c>
      <c r="B145" s="300" t="str">
        <f>IF('1042Bi Dati di base lav.'!B146="","",'1042Bi Dati di base lav.'!B146)</f>
        <v/>
      </c>
      <c r="C145" s="300" t="str">
        <f>IF('1042Bi Dati di base lav.'!C146="","",'1042Bi Dati di base lav.'!C146)</f>
        <v/>
      </c>
      <c r="D145" s="294"/>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167" t="str">
        <f t="shared" si="2"/>
        <v/>
      </c>
      <c r="AJ145" s="97"/>
    </row>
    <row r="146" spans="1:36" ht="30" customHeight="1">
      <c r="A146" s="299" t="str">
        <f>IF('1042Bi Dati di base lav.'!A147="","",'1042Bi Dati di base lav.'!A147)</f>
        <v/>
      </c>
      <c r="B146" s="300" t="str">
        <f>IF('1042Bi Dati di base lav.'!B147="","",'1042Bi Dati di base lav.'!B147)</f>
        <v/>
      </c>
      <c r="C146" s="300" t="str">
        <f>IF('1042Bi Dati di base lav.'!C147="","",'1042Bi Dati di base lav.'!C147)</f>
        <v/>
      </c>
      <c r="D146" s="294"/>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c r="AG146" s="295"/>
      <c r="AH146" s="295"/>
      <c r="AI146" s="167" t="str">
        <f t="shared" si="2"/>
        <v/>
      </c>
      <c r="AJ146" s="97"/>
    </row>
    <row r="147" spans="1:36" ht="30" customHeight="1">
      <c r="A147" s="299" t="str">
        <f>IF('1042Bi Dati di base lav.'!A148="","",'1042Bi Dati di base lav.'!A148)</f>
        <v/>
      </c>
      <c r="B147" s="300" t="str">
        <f>IF('1042Bi Dati di base lav.'!B148="","",'1042Bi Dati di base lav.'!B148)</f>
        <v/>
      </c>
      <c r="C147" s="300" t="str">
        <f>IF('1042Bi Dati di base lav.'!C148="","",'1042Bi Dati di base lav.'!C148)</f>
        <v/>
      </c>
      <c r="D147" s="294"/>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167" t="str">
        <f t="shared" si="2"/>
        <v/>
      </c>
      <c r="AJ147" s="97"/>
    </row>
    <row r="148" spans="1:36" ht="30" customHeight="1">
      <c r="A148" s="299" t="str">
        <f>IF('1042Bi Dati di base lav.'!A149="","",'1042Bi Dati di base lav.'!A149)</f>
        <v/>
      </c>
      <c r="B148" s="300" t="str">
        <f>IF('1042Bi Dati di base lav.'!B149="","",'1042Bi Dati di base lav.'!B149)</f>
        <v/>
      </c>
      <c r="C148" s="300" t="str">
        <f>IF('1042Bi Dati di base lav.'!C149="","",'1042Bi Dati di base lav.'!C149)</f>
        <v/>
      </c>
      <c r="D148" s="294"/>
      <c r="E148" s="295"/>
      <c r="F148" s="295"/>
      <c r="G148" s="295"/>
      <c r="H148" s="295"/>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c r="AG148" s="295"/>
      <c r="AH148" s="295"/>
      <c r="AI148" s="167" t="str">
        <f t="shared" si="2"/>
        <v/>
      </c>
      <c r="AJ148" s="97"/>
    </row>
    <row r="149" spans="1:36" ht="30" customHeight="1">
      <c r="A149" s="299" t="str">
        <f>IF('1042Bi Dati di base lav.'!A150="","",'1042Bi Dati di base lav.'!A150)</f>
        <v/>
      </c>
      <c r="B149" s="300" t="str">
        <f>IF('1042Bi Dati di base lav.'!B150="","",'1042Bi Dati di base lav.'!B150)</f>
        <v/>
      </c>
      <c r="C149" s="300" t="str">
        <f>IF('1042Bi Dati di base lav.'!C150="","",'1042Bi Dati di base lav.'!C150)</f>
        <v/>
      </c>
      <c r="D149" s="294"/>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c r="AG149" s="295"/>
      <c r="AH149" s="295"/>
      <c r="AI149" s="167" t="str">
        <f t="shared" si="2"/>
        <v/>
      </c>
      <c r="AJ149" s="97"/>
    </row>
    <row r="150" spans="1:36" ht="30" customHeight="1">
      <c r="A150" s="299" t="str">
        <f>IF('1042Bi Dati di base lav.'!A151="","",'1042Bi Dati di base lav.'!A151)</f>
        <v/>
      </c>
      <c r="B150" s="300" t="str">
        <f>IF('1042Bi Dati di base lav.'!B151="","",'1042Bi Dati di base lav.'!B151)</f>
        <v/>
      </c>
      <c r="C150" s="300" t="str">
        <f>IF('1042Bi Dati di base lav.'!C151="","",'1042Bi Dati di base lav.'!C151)</f>
        <v/>
      </c>
      <c r="D150" s="294"/>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95"/>
      <c r="AI150" s="167" t="str">
        <f t="shared" si="2"/>
        <v/>
      </c>
      <c r="AJ150" s="97"/>
    </row>
    <row r="151" spans="1:36" ht="30" customHeight="1">
      <c r="A151" s="299" t="str">
        <f>IF('1042Bi Dati di base lav.'!A152="","",'1042Bi Dati di base lav.'!A152)</f>
        <v/>
      </c>
      <c r="B151" s="300" t="str">
        <f>IF('1042Bi Dati di base lav.'!B152="","",'1042Bi Dati di base lav.'!B152)</f>
        <v/>
      </c>
      <c r="C151" s="300" t="str">
        <f>IF('1042Bi Dati di base lav.'!C152="","",'1042Bi Dati di base lav.'!C152)</f>
        <v/>
      </c>
      <c r="D151" s="294"/>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167" t="str">
        <f t="shared" si="2"/>
        <v/>
      </c>
      <c r="AJ151" s="97"/>
    </row>
    <row r="152" spans="1:36" ht="30" customHeight="1">
      <c r="A152" s="299" t="str">
        <f>IF('1042Bi Dati di base lav.'!A153="","",'1042Bi Dati di base lav.'!A153)</f>
        <v/>
      </c>
      <c r="B152" s="300" t="str">
        <f>IF('1042Bi Dati di base lav.'!B153="","",'1042Bi Dati di base lav.'!B153)</f>
        <v/>
      </c>
      <c r="C152" s="300" t="str">
        <f>IF('1042Bi Dati di base lav.'!C153="","",'1042Bi Dati di base lav.'!C153)</f>
        <v/>
      </c>
      <c r="D152" s="294"/>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5"/>
      <c r="AH152" s="295"/>
      <c r="AI152" s="167" t="str">
        <f t="shared" si="2"/>
        <v/>
      </c>
      <c r="AJ152" s="97"/>
    </row>
    <row r="153" spans="1:36" ht="30" customHeight="1">
      <c r="A153" s="299" t="str">
        <f>IF('1042Bi Dati di base lav.'!A154="","",'1042Bi Dati di base lav.'!A154)</f>
        <v/>
      </c>
      <c r="B153" s="300" t="str">
        <f>IF('1042Bi Dati di base lav.'!B154="","",'1042Bi Dati di base lav.'!B154)</f>
        <v/>
      </c>
      <c r="C153" s="300" t="str">
        <f>IF('1042Bi Dati di base lav.'!C154="","",'1042Bi Dati di base lav.'!C154)</f>
        <v/>
      </c>
      <c r="D153" s="294"/>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167" t="str">
        <f t="shared" si="2"/>
        <v/>
      </c>
      <c r="AJ153" s="97"/>
    </row>
    <row r="154" spans="1:36" ht="30" customHeight="1">
      <c r="A154" s="299" t="str">
        <f>IF('1042Bi Dati di base lav.'!A155="","",'1042Bi Dati di base lav.'!A155)</f>
        <v/>
      </c>
      <c r="B154" s="300" t="str">
        <f>IF('1042Bi Dati di base lav.'!B155="","",'1042Bi Dati di base lav.'!B155)</f>
        <v/>
      </c>
      <c r="C154" s="300" t="str">
        <f>IF('1042Bi Dati di base lav.'!C155="","",'1042Bi Dati di base lav.'!C155)</f>
        <v/>
      </c>
      <c r="D154" s="294"/>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c r="AG154" s="295"/>
      <c r="AH154" s="295"/>
      <c r="AI154" s="167" t="str">
        <f t="shared" si="2"/>
        <v/>
      </c>
      <c r="AJ154" s="97"/>
    </row>
    <row r="155" spans="1:36" ht="30" customHeight="1">
      <c r="A155" s="299" t="str">
        <f>IF('1042Bi Dati di base lav.'!A156="","",'1042Bi Dati di base lav.'!A156)</f>
        <v/>
      </c>
      <c r="B155" s="300" t="str">
        <f>IF('1042Bi Dati di base lav.'!B156="","",'1042Bi Dati di base lav.'!B156)</f>
        <v/>
      </c>
      <c r="C155" s="300" t="str">
        <f>IF('1042Bi Dati di base lav.'!C156="","",'1042Bi Dati di base lav.'!C156)</f>
        <v/>
      </c>
      <c r="D155" s="294"/>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167" t="str">
        <f t="shared" si="2"/>
        <v/>
      </c>
      <c r="AJ155" s="97"/>
    </row>
    <row r="156" spans="1:36" ht="30" customHeight="1">
      <c r="A156" s="299" t="str">
        <f>IF('1042Bi Dati di base lav.'!A157="","",'1042Bi Dati di base lav.'!A157)</f>
        <v/>
      </c>
      <c r="B156" s="300" t="str">
        <f>IF('1042Bi Dati di base lav.'!B157="","",'1042Bi Dati di base lav.'!B157)</f>
        <v/>
      </c>
      <c r="C156" s="300" t="str">
        <f>IF('1042Bi Dati di base lav.'!C157="","",'1042Bi Dati di base lav.'!C157)</f>
        <v/>
      </c>
      <c r="D156" s="294"/>
      <c r="E156" s="295"/>
      <c r="F156" s="295"/>
      <c r="G156" s="295"/>
      <c r="H156" s="295"/>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c r="AG156" s="295"/>
      <c r="AH156" s="295"/>
      <c r="AI156" s="167" t="str">
        <f t="shared" si="2"/>
        <v/>
      </c>
      <c r="AJ156" s="97"/>
    </row>
    <row r="157" spans="1:36" ht="30" customHeight="1">
      <c r="A157" s="299" t="str">
        <f>IF('1042Bi Dati di base lav.'!A158="","",'1042Bi Dati di base lav.'!A158)</f>
        <v/>
      </c>
      <c r="B157" s="300" t="str">
        <f>IF('1042Bi Dati di base lav.'!B158="","",'1042Bi Dati di base lav.'!B158)</f>
        <v/>
      </c>
      <c r="C157" s="300" t="str">
        <f>IF('1042Bi Dati di base lav.'!C158="","",'1042Bi Dati di base lav.'!C158)</f>
        <v/>
      </c>
      <c r="D157" s="294"/>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167" t="str">
        <f t="shared" si="2"/>
        <v/>
      </c>
      <c r="AJ157" s="97"/>
    </row>
    <row r="158" spans="1:36" ht="30" customHeight="1">
      <c r="A158" s="299" t="str">
        <f>IF('1042Bi Dati di base lav.'!A159="","",'1042Bi Dati di base lav.'!A159)</f>
        <v/>
      </c>
      <c r="B158" s="300" t="str">
        <f>IF('1042Bi Dati di base lav.'!B159="","",'1042Bi Dati di base lav.'!B159)</f>
        <v/>
      </c>
      <c r="C158" s="300" t="str">
        <f>IF('1042Bi Dati di base lav.'!C159="","",'1042Bi Dati di base lav.'!C159)</f>
        <v/>
      </c>
      <c r="D158" s="294"/>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c r="AG158" s="295"/>
      <c r="AH158" s="295"/>
      <c r="AI158" s="167" t="str">
        <f t="shared" si="2"/>
        <v/>
      </c>
      <c r="AJ158" s="97"/>
    </row>
    <row r="159" spans="1:36" ht="30" customHeight="1">
      <c r="A159" s="299" t="str">
        <f>IF('1042Bi Dati di base lav.'!A160="","",'1042Bi Dati di base lav.'!A160)</f>
        <v/>
      </c>
      <c r="B159" s="300" t="str">
        <f>IF('1042Bi Dati di base lav.'!B160="","",'1042Bi Dati di base lav.'!B160)</f>
        <v/>
      </c>
      <c r="C159" s="300" t="str">
        <f>IF('1042Bi Dati di base lav.'!C160="","",'1042Bi Dati di base lav.'!C160)</f>
        <v/>
      </c>
      <c r="D159" s="294"/>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167" t="str">
        <f t="shared" si="2"/>
        <v/>
      </c>
      <c r="AJ159" s="97"/>
    </row>
    <row r="160" spans="1:36" ht="30" customHeight="1">
      <c r="A160" s="299" t="str">
        <f>IF('1042Bi Dati di base lav.'!A161="","",'1042Bi Dati di base lav.'!A161)</f>
        <v/>
      </c>
      <c r="B160" s="300" t="str">
        <f>IF('1042Bi Dati di base lav.'!B161="","",'1042Bi Dati di base lav.'!B161)</f>
        <v/>
      </c>
      <c r="C160" s="300" t="str">
        <f>IF('1042Bi Dati di base lav.'!C161="","",'1042Bi Dati di base lav.'!C161)</f>
        <v/>
      </c>
      <c r="D160" s="294"/>
      <c r="E160" s="295"/>
      <c r="F160" s="295"/>
      <c r="G160" s="295"/>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167" t="str">
        <f t="shared" si="2"/>
        <v/>
      </c>
      <c r="AJ160" s="97"/>
    </row>
    <row r="161" spans="1:36" ht="30" customHeight="1">
      <c r="A161" s="299" t="str">
        <f>IF('1042Bi Dati di base lav.'!A162="","",'1042Bi Dati di base lav.'!A162)</f>
        <v/>
      </c>
      <c r="B161" s="300" t="str">
        <f>IF('1042Bi Dati di base lav.'!B162="","",'1042Bi Dati di base lav.'!B162)</f>
        <v/>
      </c>
      <c r="C161" s="300" t="str">
        <f>IF('1042Bi Dati di base lav.'!C162="","",'1042Bi Dati di base lav.'!C162)</f>
        <v/>
      </c>
      <c r="D161" s="294"/>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167" t="str">
        <f t="shared" si="2"/>
        <v/>
      </c>
      <c r="AJ161" s="97"/>
    </row>
    <row r="162" spans="1:36" ht="30" customHeight="1">
      <c r="A162" s="299" t="str">
        <f>IF('1042Bi Dati di base lav.'!A163="","",'1042Bi Dati di base lav.'!A163)</f>
        <v/>
      </c>
      <c r="B162" s="300" t="str">
        <f>IF('1042Bi Dati di base lav.'!B163="","",'1042Bi Dati di base lav.'!B163)</f>
        <v/>
      </c>
      <c r="C162" s="300" t="str">
        <f>IF('1042Bi Dati di base lav.'!C163="","",'1042Bi Dati di base lav.'!C163)</f>
        <v/>
      </c>
      <c r="D162" s="294"/>
      <c r="E162" s="295"/>
      <c r="F162" s="295"/>
      <c r="G162" s="295"/>
      <c r="H162" s="295"/>
      <c r="I162" s="295"/>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c r="AG162" s="295"/>
      <c r="AH162" s="295"/>
      <c r="AI162" s="167" t="str">
        <f t="shared" si="2"/>
        <v/>
      </c>
      <c r="AJ162" s="97"/>
    </row>
    <row r="163" spans="1:36" ht="30" customHeight="1">
      <c r="A163" s="299" t="str">
        <f>IF('1042Bi Dati di base lav.'!A164="","",'1042Bi Dati di base lav.'!A164)</f>
        <v/>
      </c>
      <c r="B163" s="300" t="str">
        <f>IF('1042Bi Dati di base lav.'!B164="","",'1042Bi Dati di base lav.'!B164)</f>
        <v/>
      </c>
      <c r="C163" s="300" t="str">
        <f>IF('1042Bi Dati di base lav.'!C164="","",'1042Bi Dati di base lav.'!C164)</f>
        <v/>
      </c>
      <c r="D163" s="294"/>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c r="AG163" s="295"/>
      <c r="AH163" s="295"/>
      <c r="AI163" s="167" t="str">
        <f t="shared" si="2"/>
        <v/>
      </c>
      <c r="AJ163" s="97"/>
    </row>
    <row r="164" spans="1:36" ht="30" customHeight="1">
      <c r="A164" s="299" t="str">
        <f>IF('1042Bi Dati di base lav.'!A165="","",'1042Bi Dati di base lav.'!A165)</f>
        <v/>
      </c>
      <c r="B164" s="300" t="str">
        <f>IF('1042Bi Dati di base lav.'!B165="","",'1042Bi Dati di base lav.'!B165)</f>
        <v/>
      </c>
      <c r="C164" s="300" t="str">
        <f>IF('1042Bi Dati di base lav.'!C165="","",'1042Bi Dati di base lav.'!C165)</f>
        <v/>
      </c>
      <c r="D164" s="294"/>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167" t="str">
        <f t="shared" si="2"/>
        <v/>
      </c>
      <c r="AJ164" s="97"/>
    </row>
    <row r="165" spans="1:36" ht="30" customHeight="1">
      <c r="A165" s="299" t="str">
        <f>IF('1042Bi Dati di base lav.'!A166="","",'1042Bi Dati di base lav.'!A166)</f>
        <v/>
      </c>
      <c r="B165" s="300" t="str">
        <f>IF('1042Bi Dati di base lav.'!B166="","",'1042Bi Dati di base lav.'!B166)</f>
        <v/>
      </c>
      <c r="C165" s="300" t="str">
        <f>IF('1042Bi Dati di base lav.'!C166="","",'1042Bi Dati di base lav.'!C166)</f>
        <v/>
      </c>
      <c r="D165" s="294"/>
      <c r="E165" s="295"/>
      <c r="F165" s="295"/>
      <c r="G165" s="295"/>
      <c r="H165" s="295"/>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c r="AG165" s="295"/>
      <c r="AH165" s="295"/>
      <c r="AI165" s="167" t="str">
        <f t="shared" si="2"/>
        <v/>
      </c>
      <c r="AJ165" s="97"/>
    </row>
    <row r="166" spans="1:36" ht="30" customHeight="1">
      <c r="A166" s="299" t="str">
        <f>IF('1042Bi Dati di base lav.'!A167="","",'1042Bi Dati di base lav.'!A167)</f>
        <v/>
      </c>
      <c r="B166" s="300" t="str">
        <f>IF('1042Bi Dati di base lav.'!B167="","",'1042Bi Dati di base lav.'!B167)</f>
        <v/>
      </c>
      <c r="C166" s="300" t="str">
        <f>IF('1042Bi Dati di base lav.'!C167="","",'1042Bi Dati di base lav.'!C167)</f>
        <v/>
      </c>
      <c r="D166" s="294"/>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167" t="str">
        <f t="shared" si="2"/>
        <v/>
      </c>
      <c r="AJ166" s="97"/>
    </row>
    <row r="167" spans="1:36" ht="30" customHeight="1">
      <c r="A167" s="299" t="str">
        <f>IF('1042Bi Dati di base lav.'!A168="","",'1042Bi Dati di base lav.'!A168)</f>
        <v/>
      </c>
      <c r="B167" s="300" t="str">
        <f>IF('1042Bi Dati di base lav.'!B168="","",'1042Bi Dati di base lav.'!B168)</f>
        <v/>
      </c>
      <c r="C167" s="300" t="str">
        <f>IF('1042Bi Dati di base lav.'!C168="","",'1042Bi Dati di base lav.'!C168)</f>
        <v/>
      </c>
      <c r="D167" s="294"/>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167" t="str">
        <f t="shared" si="2"/>
        <v/>
      </c>
      <c r="AJ167" s="97"/>
    </row>
    <row r="168" spans="1:36" ht="30" customHeight="1">
      <c r="A168" s="299" t="str">
        <f>IF('1042Bi Dati di base lav.'!A169="","",'1042Bi Dati di base lav.'!A169)</f>
        <v/>
      </c>
      <c r="B168" s="300" t="str">
        <f>IF('1042Bi Dati di base lav.'!B169="","",'1042Bi Dati di base lav.'!B169)</f>
        <v/>
      </c>
      <c r="C168" s="300" t="str">
        <f>IF('1042Bi Dati di base lav.'!C169="","",'1042Bi Dati di base lav.'!C169)</f>
        <v/>
      </c>
      <c r="D168" s="294"/>
      <c r="E168" s="295"/>
      <c r="F168" s="295"/>
      <c r="G168" s="295"/>
      <c r="H168" s="295"/>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c r="AG168" s="295"/>
      <c r="AH168" s="295"/>
      <c r="AI168" s="167" t="str">
        <f t="shared" si="2"/>
        <v/>
      </c>
      <c r="AJ168" s="97"/>
    </row>
    <row r="169" spans="1:36" ht="30" customHeight="1">
      <c r="A169" s="299" t="str">
        <f>IF('1042Bi Dati di base lav.'!A170="","",'1042Bi Dati di base lav.'!A170)</f>
        <v/>
      </c>
      <c r="B169" s="300" t="str">
        <f>IF('1042Bi Dati di base lav.'!B170="","",'1042Bi Dati di base lav.'!B170)</f>
        <v/>
      </c>
      <c r="C169" s="300" t="str">
        <f>IF('1042Bi Dati di base lav.'!C170="","",'1042Bi Dati di base lav.'!C170)</f>
        <v/>
      </c>
      <c r="D169" s="294"/>
      <c r="E169" s="295"/>
      <c r="F169" s="295"/>
      <c r="G169" s="295"/>
      <c r="H169" s="295"/>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c r="AG169" s="295"/>
      <c r="AH169" s="295"/>
      <c r="AI169" s="167" t="str">
        <f t="shared" si="2"/>
        <v/>
      </c>
      <c r="AJ169" s="97"/>
    </row>
    <row r="170" spans="1:36" ht="30" customHeight="1">
      <c r="A170" s="299" t="str">
        <f>IF('1042Bi Dati di base lav.'!A171="","",'1042Bi Dati di base lav.'!A171)</f>
        <v/>
      </c>
      <c r="B170" s="300" t="str">
        <f>IF('1042Bi Dati di base lav.'!B171="","",'1042Bi Dati di base lav.'!B171)</f>
        <v/>
      </c>
      <c r="C170" s="300" t="str">
        <f>IF('1042Bi Dati di base lav.'!C171="","",'1042Bi Dati di base lav.'!C171)</f>
        <v/>
      </c>
      <c r="D170" s="294"/>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167" t="str">
        <f t="shared" si="2"/>
        <v/>
      </c>
      <c r="AJ170" s="97"/>
    </row>
    <row r="171" spans="1:36" ht="30" customHeight="1">
      <c r="A171" s="299" t="str">
        <f>IF('1042Bi Dati di base lav.'!A172="","",'1042Bi Dati di base lav.'!A172)</f>
        <v/>
      </c>
      <c r="B171" s="300" t="str">
        <f>IF('1042Bi Dati di base lav.'!B172="","",'1042Bi Dati di base lav.'!B172)</f>
        <v/>
      </c>
      <c r="C171" s="300" t="str">
        <f>IF('1042Bi Dati di base lav.'!C172="","",'1042Bi Dati di base lav.'!C172)</f>
        <v/>
      </c>
      <c r="D171" s="294"/>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295"/>
      <c r="AG171" s="295"/>
      <c r="AH171" s="295"/>
      <c r="AI171" s="167" t="str">
        <f t="shared" si="2"/>
        <v/>
      </c>
      <c r="AJ171" s="97"/>
    </row>
    <row r="172" spans="1:36" ht="30" customHeight="1">
      <c r="A172" s="299" t="str">
        <f>IF('1042Bi Dati di base lav.'!A173="","",'1042Bi Dati di base lav.'!A173)</f>
        <v/>
      </c>
      <c r="B172" s="300" t="str">
        <f>IF('1042Bi Dati di base lav.'!B173="","",'1042Bi Dati di base lav.'!B173)</f>
        <v/>
      </c>
      <c r="C172" s="300" t="str">
        <f>IF('1042Bi Dati di base lav.'!C173="","",'1042Bi Dati di base lav.'!C173)</f>
        <v/>
      </c>
      <c r="D172" s="294"/>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167" t="str">
        <f t="shared" si="2"/>
        <v/>
      </c>
      <c r="AJ172" s="97"/>
    </row>
    <row r="173" spans="1:36" ht="30" customHeight="1">
      <c r="A173" s="299" t="str">
        <f>IF('1042Bi Dati di base lav.'!A174="","",'1042Bi Dati di base lav.'!A174)</f>
        <v/>
      </c>
      <c r="B173" s="300" t="str">
        <f>IF('1042Bi Dati di base lav.'!B174="","",'1042Bi Dati di base lav.'!B174)</f>
        <v/>
      </c>
      <c r="C173" s="300" t="str">
        <f>IF('1042Bi Dati di base lav.'!C174="","",'1042Bi Dati di base lav.'!C174)</f>
        <v/>
      </c>
      <c r="D173" s="294"/>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167" t="str">
        <f t="shared" si="2"/>
        <v/>
      </c>
      <c r="AJ173" s="97"/>
    </row>
    <row r="174" spans="1:36" ht="30" customHeight="1">
      <c r="A174" s="299" t="str">
        <f>IF('1042Bi Dati di base lav.'!A175="","",'1042Bi Dati di base lav.'!A175)</f>
        <v/>
      </c>
      <c r="B174" s="300" t="str">
        <f>IF('1042Bi Dati di base lav.'!B175="","",'1042Bi Dati di base lav.'!B175)</f>
        <v/>
      </c>
      <c r="C174" s="300" t="str">
        <f>IF('1042Bi Dati di base lav.'!C175="","",'1042Bi Dati di base lav.'!C175)</f>
        <v/>
      </c>
      <c r="D174" s="294"/>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167" t="str">
        <f t="shared" si="2"/>
        <v/>
      </c>
      <c r="AJ174" s="97"/>
    </row>
    <row r="175" spans="1:36" ht="30" customHeight="1">
      <c r="A175" s="299" t="str">
        <f>IF('1042Bi Dati di base lav.'!A176="","",'1042Bi Dati di base lav.'!A176)</f>
        <v/>
      </c>
      <c r="B175" s="300" t="str">
        <f>IF('1042Bi Dati di base lav.'!B176="","",'1042Bi Dati di base lav.'!B176)</f>
        <v/>
      </c>
      <c r="C175" s="300" t="str">
        <f>IF('1042Bi Dati di base lav.'!C176="","",'1042Bi Dati di base lav.'!C176)</f>
        <v/>
      </c>
      <c r="D175" s="294"/>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c r="AG175" s="295"/>
      <c r="AH175" s="295"/>
      <c r="AI175" s="167" t="str">
        <f t="shared" si="2"/>
        <v/>
      </c>
      <c r="AJ175" s="97"/>
    </row>
    <row r="176" spans="1:36" ht="30" customHeight="1">
      <c r="A176" s="299" t="str">
        <f>IF('1042Bi Dati di base lav.'!A177="","",'1042Bi Dati di base lav.'!A177)</f>
        <v/>
      </c>
      <c r="B176" s="300" t="str">
        <f>IF('1042Bi Dati di base lav.'!B177="","",'1042Bi Dati di base lav.'!B177)</f>
        <v/>
      </c>
      <c r="C176" s="300" t="str">
        <f>IF('1042Bi Dati di base lav.'!C177="","",'1042Bi Dati di base lav.'!C177)</f>
        <v/>
      </c>
      <c r="D176" s="294"/>
      <c r="E176" s="295"/>
      <c r="F176" s="295"/>
      <c r="G176" s="295"/>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c r="AE176" s="295"/>
      <c r="AF176" s="295"/>
      <c r="AG176" s="295"/>
      <c r="AH176" s="295"/>
      <c r="AI176" s="167" t="str">
        <f t="shared" si="2"/>
        <v/>
      </c>
      <c r="AJ176" s="97"/>
    </row>
    <row r="177" spans="1:36" ht="30" customHeight="1">
      <c r="A177" s="299" t="str">
        <f>IF('1042Bi Dati di base lav.'!A178="","",'1042Bi Dati di base lav.'!A178)</f>
        <v/>
      </c>
      <c r="B177" s="300" t="str">
        <f>IF('1042Bi Dati di base lav.'!B178="","",'1042Bi Dati di base lav.'!B178)</f>
        <v/>
      </c>
      <c r="C177" s="300" t="str">
        <f>IF('1042Bi Dati di base lav.'!C178="","",'1042Bi Dati di base lav.'!C178)</f>
        <v/>
      </c>
      <c r="D177" s="294"/>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c r="AG177" s="295"/>
      <c r="AH177" s="295"/>
      <c r="AI177" s="167" t="str">
        <f t="shared" si="2"/>
        <v/>
      </c>
      <c r="AJ177" s="97"/>
    </row>
    <row r="178" spans="1:36" ht="30" customHeight="1">
      <c r="A178" s="299" t="str">
        <f>IF('1042Bi Dati di base lav.'!A179="","",'1042Bi Dati di base lav.'!A179)</f>
        <v/>
      </c>
      <c r="B178" s="300" t="str">
        <f>IF('1042Bi Dati di base lav.'!B179="","",'1042Bi Dati di base lav.'!B179)</f>
        <v/>
      </c>
      <c r="C178" s="300" t="str">
        <f>IF('1042Bi Dati di base lav.'!C179="","",'1042Bi Dati di base lav.'!C179)</f>
        <v/>
      </c>
      <c r="D178" s="294"/>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167" t="str">
        <f t="shared" si="2"/>
        <v/>
      </c>
      <c r="AJ178" s="97"/>
    </row>
    <row r="179" spans="1:36" ht="30" customHeight="1">
      <c r="A179" s="299" t="str">
        <f>IF('1042Bi Dati di base lav.'!A180="","",'1042Bi Dati di base lav.'!A180)</f>
        <v/>
      </c>
      <c r="B179" s="300" t="str">
        <f>IF('1042Bi Dati di base lav.'!B180="","",'1042Bi Dati di base lav.'!B180)</f>
        <v/>
      </c>
      <c r="C179" s="300" t="str">
        <f>IF('1042Bi Dati di base lav.'!C180="","",'1042Bi Dati di base lav.'!C180)</f>
        <v/>
      </c>
      <c r="D179" s="294"/>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c r="AG179" s="295"/>
      <c r="AH179" s="295"/>
      <c r="AI179" s="167" t="str">
        <f t="shared" si="2"/>
        <v/>
      </c>
      <c r="AJ179" s="97"/>
    </row>
    <row r="180" spans="1:36" ht="30" customHeight="1">
      <c r="A180" s="299" t="str">
        <f>IF('1042Bi Dati di base lav.'!A181="","",'1042Bi Dati di base lav.'!A181)</f>
        <v/>
      </c>
      <c r="B180" s="300" t="str">
        <f>IF('1042Bi Dati di base lav.'!B181="","",'1042Bi Dati di base lav.'!B181)</f>
        <v/>
      </c>
      <c r="C180" s="300" t="str">
        <f>IF('1042Bi Dati di base lav.'!C181="","",'1042Bi Dati di base lav.'!C181)</f>
        <v/>
      </c>
      <c r="D180" s="294"/>
      <c r="E180" s="295"/>
      <c r="F180" s="295"/>
      <c r="G180" s="295"/>
      <c r="H180" s="295"/>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c r="AG180" s="295"/>
      <c r="AH180" s="295"/>
      <c r="AI180" s="167" t="str">
        <f t="shared" si="2"/>
        <v/>
      </c>
      <c r="AJ180" s="97"/>
    </row>
    <row r="181" spans="1:36" ht="30" customHeight="1">
      <c r="A181" s="299" t="str">
        <f>IF('1042Bi Dati di base lav.'!A182="","",'1042Bi Dati di base lav.'!A182)</f>
        <v/>
      </c>
      <c r="B181" s="300" t="str">
        <f>IF('1042Bi Dati di base lav.'!B182="","",'1042Bi Dati di base lav.'!B182)</f>
        <v/>
      </c>
      <c r="C181" s="300" t="str">
        <f>IF('1042Bi Dati di base lav.'!C182="","",'1042Bi Dati di base lav.'!C182)</f>
        <v/>
      </c>
      <c r="D181" s="294"/>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c r="AG181" s="295"/>
      <c r="AH181" s="295"/>
      <c r="AI181" s="167" t="str">
        <f t="shared" si="2"/>
        <v/>
      </c>
      <c r="AJ181" s="97"/>
    </row>
    <row r="182" spans="1:36" ht="30" customHeight="1">
      <c r="A182" s="299" t="str">
        <f>IF('1042Bi Dati di base lav.'!A183="","",'1042Bi Dati di base lav.'!A183)</f>
        <v/>
      </c>
      <c r="B182" s="300" t="str">
        <f>IF('1042Bi Dati di base lav.'!B183="","",'1042Bi Dati di base lav.'!B183)</f>
        <v/>
      </c>
      <c r="C182" s="300" t="str">
        <f>IF('1042Bi Dati di base lav.'!C183="","",'1042Bi Dati di base lav.'!C183)</f>
        <v/>
      </c>
      <c r="D182" s="294"/>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5"/>
      <c r="AI182" s="167" t="str">
        <f t="shared" si="2"/>
        <v/>
      </c>
      <c r="AJ182" s="97"/>
    </row>
    <row r="183" spans="1:36" ht="30" customHeight="1">
      <c r="A183" s="299" t="str">
        <f>IF('1042Bi Dati di base lav.'!A184="","",'1042Bi Dati di base lav.'!A184)</f>
        <v/>
      </c>
      <c r="B183" s="300" t="str">
        <f>IF('1042Bi Dati di base lav.'!B184="","",'1042Bi Dati di base lav.'!B184)</f>
        <v/>
      </c>
      <c r="C183" s="300" t="str">
        <f>IF('1042Bi Dati di base lav.'!C184="","",'1042Bi Dati di base lav.'!C184)</f>
        <v/>
      </c>
      <c r="D183" s="294"/>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5"/>
      <c r="AI183" s="167" t="str">
        <f t="shared" si="2"/>
        <v/>
      </c>
      <c r="AJ183" s="97"/>
    </row>
    <row r="184" spans="1:36" ht="30" customHeight="1">
      <c r="A184" s="299" t="str">
        <f>IF('1042Bi Dati di base lav.'!A185="","",'1042Bi Dati di base lav.'!A185)</f>
        <v/>
      </c>
      <c r="B184" s="300" t="str">
        <f>IF('1042Bi Dati di base lav.'!B185="","",'1042Bi Dati di base lav.'!B185)</f>
        <v/>
      </c>
      <c r="C184" s="300" t="str">
        <f>IF('1042Bi Dati di base lav.'!C185="","",'1042Bi Dati di base lav.'!C185)</f>
        <v/>
      </c>
      <c r="D184" s="294"/>
      <c r="E184" s="295"/>
      <c r="F184" s="295"/>
      <c r="G184" s="295"/>
      <c r="H184" s="295"/>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c r="AG184" s="295"/>
      <c r="AH184" s="295"/>
      <c r="AI184" s="167" t="str">
        <f t="shared" si="2"/>
        <v/>
      </c>
      <c r="AJ184" s="97"/>
    </row>
    <row r="185" spans="1:36" ht="30" customHeight="1">
      <c r="A185" s="299" t="str">
        <f>IF('1042Bi Dati di base lav.'!A186="","",'1042Bi Dati di base lav.'!A186)</f>
        <v/>
      </c>
      <c r="B185" s="300" t="str">
        <f>IF('1042Bi Dati di base lav.'!B186="","",'1042Bi Dati di base lav.'!B186)</f>
        <v/>
      </c>
      <c r="C185" s="300" t="str">
        <f>IF('1042Bi Dati di base lav.'!C186="","",'1042Bi Dati di base lav.'!C186)</f>
        <v/>
      </c>
      <c r="D185" s="294"/>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167" t="str">
        <f t="shared" si="2"/>
        <v/>
      </c>
      <c r="AJ185" s="97"/>
    </row>
    <row r="186" spans="1:36" ht="30" customHeight="1">
      <c r="A186" s="299" t="str">
        <f>IF('1042Bi Dati di base lav.'!A187="","",'1042Bi Dati di base lav.'!A187)</f>
        <v/>
      </c>
      <c r="B186" s="300" t="str">
        <f>IF('1042Bi Dati di base lav.'!B187="","",'1042Bi Dati di base lav.'!B187)</f>
        <v/>
      </c>
      <c r="C186" s="300" t="str">
        <f>IF('1042Bi Dati di base lav.'!C187="","",'1042Bi Dati di base lav.'!C187)</f>
        <v/>
      </c>
      <c r="D186" s="294"/>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167" t="str">
        <f t="shared" si="2"/>
        <v/>
      </c>
      <c r="AJ186" s="97"/>
    </row>
    <row r="187" spans="1:36" ht="30" customHeight="1">
      <c r="A187" s="299" t="str">
        <f>IF('1042Bi Dati di base lav.'!A188="","",'1042Bi Dati di base lav.'!A188)</f>
        <v/>
      </c>
      <c r="B187" s="300" t="str">
        <f>IF('1042Bi Dati di base lav.'!B188="","",'1042Bi Dati di base lav.'!B188)</f>
        <v/>
      </c>
      <c r="C187" s="300" t="str">
        <f>IF('1042Bi Dati di base lav.'!C188="","",'1042Bi Dati di base lav.'!C188)</f>
        <v/>
      </c>
      <c r="D187" s="294"/>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c r="AG187" s="295"/>
      <c r="AH187" s="295"/>
      <c r="AI187" s="167" t="str">
        <f t="shared" si="2"/>
        <v/>
      </c>
      <c r="AJ187" s="97"/>
    </row>
    <row r="188" spans="1:36" ht="30" customHeight="1">
      <c r="A188" s="299" t="str">
        <f>IF('1042Bi Dati di base lav.'!A189="","",'1042Bi Dati di base lav.'!A189)</f>
        <v/>
      </c>
      <c r="B188" s="300" t="str">
        <f>IF('1042Bi Dati di base lav.'!B189="","",'1042Bi Dati di base lav.'!B189)</f>
        <v/>
      </c>
      <c r="C188" s="300" t="str">
        <f>IF('1042Bi Dati di base lav.'!C189="","",'1042Bi Dati di base lav.'!C189)</f>
        <v/>
      </c>
      <c r="D188" s="294"/>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c r="AG188" s="295"/>
      <c r="AH188" s="295"/>
      <c r="AI188" s="167" t="str">
        <f t="shared" si="2"/>
        <v/>
      </c>
      <c r="AJ188" s="97"/>
    </row>
    <row r="189" spans="1:36" ht="30" customHeight="1">
      <c r="A189" s="299" t="str">
        <f>IF('1042Bi Dati di base lav.'!A190="","",'1042Bi Dati di base lav.'!A190)</f>
        <v/>
      </c>
      <c r="B189" s="300" t="str">
        <f>IF('1042Bi Dati di base lav.'!B190="","",'1042Bi Dati di base lav.'!B190)</f>
        <v/>
      </c>
      <c r="C189" s="300" t="str">
        <f>IF('1042Bi Dati di base lav.'!C190="","",'1042Bi Dati di base lav.'!C190)</f>
        <v/>
      </c>
      <c r="D189" s="294"/>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167" t="str">
        <f t="shared" si="2"/>
        <v/>
      </c>
      <c r="AJ189" s="97"/>
    </row>
    <row r="190" spans="1:36" ht="30" customHeight="1">
      <c r="A190" s="299" t="str">
        <f>IF('1042Bi Dati di base lav.'!A191="","",'1042Bi Dati di base lav.'!A191)</f>
        <v/>
      </c>
      <c r="B190" s="300" t="str">
        <f>IF('1042Bi Dati di base lav.'!B191="","",'1042Bi Dati di base lav.'!B191)</f>
        <v/>
      </c>
      <c r="C190" s="300" t="str">
        <f>IF('1042Bi Dati di base lav.'!C191="","",'1042Bi Dati di base lav.'!C191)</f>
        <v/>
      </c>
      <c r="D190" s="294"/>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167" t="str">
        <f t="shared" si="2"/>
        <v/>
      </c>
      <c r="AJ190" s="97"/>
    </row>
    <row r="191" spans="1:36" ht="30" customHeight="1">
      <c r="A191" s="299" t="str">
        <f>IF('1042Bi Dati di base lav.'!A192="","",'1042Bi Dati di base lav.'!A192)</f>
        <v/>
      </c>
      <c r="B191" s="300" t="str">
        <f>IF('1042Bi Dati di base lav.'!B192="","",'1042Bi Dati di base lav.'!B192)</f>
        <v/>
      </c>
      <c r="C191" s="300" t="str">
        <f>IF('1042Bi Dati di base lav.'!C192="","",'1042Bi Dati di base lav.'!C192)</f>
        <v/>
      </c>
      <c r="D191" s="294"/>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167" t="str">
        <f t="shared" si="2"/>
        <v/>
      </c>
      <c r="AJ191" s="97"/>
    </row>
    <row r="192" spans="1:36" ht="30" customHeight="1">
      <c r="A192" s="299" t="str">
        <f>IF('1042Bi Dati di base lav.'!A193="","",'1042Bi Dati di base lav.'!A193)</f>
        <v/>
      </c>
      <c r="B192" s="300" t="str">
        <f>IF('1042Bi Dati di base lav.'!B193="","",'1042Bi Dati di base lav.'!B193)</f>
        <v/>
      </c>
      <c r="C192" s="300" t="str">
        <f>IF('1042Bi Dati di base lav.'!C193="","",'1042Bi Dati di base lav.'!C193)</f>
        <v/>
      </c>
      <c r="D192" s="294"/>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c r="AG192" s="295"/>
      <c r="AH192" s="295"/>
      <c r="AI192" s="167" t="str">
        <f t="shared" si="2"/>
        <v/>
      </c>
      <c r="AJ192" s="97"/>
    </row>
    <row r="193" spans="1:36" ht="30" customHeight="1">
      <c r="A193" s="299" t="str">
        <f>IF('1042Bi Dati di base lav.'!A194="","",'1042Bi Dati di base lav.'!A194)</f>
        <v/>
      </c>
      <c r="B193" s="300" t="str">
        <f>IF('1042Bi Dati di base lav.'!B194="","",'1042Bi Dati di base lav.'!B194)</f>
        <v/>
      </c>
      <c r="C193" s="300" t="str">
        <f>IF('1042Bi Dati di base lav.'!C194="","",'1042Bi Dati di base lav.'!C194)</f>
        <v/>
      </c>
      <c r="D193" s="294"/>
      <c r="E193" s="295"/>
      <c r="F193" s="295"/>
      <c r="G193" s="295"/>
      <c r="H193" s="295"/>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c r="AG193" s="295"/>
      <c r="AH193" s="295"/>
      <c r="AI193" s="167" t="str">
        <f t="shared" si="2"/>
        <v/>
      </c>
      <c r="AJ193" s="97"/>
    </row>
    <row r="194" spans="1:36" ht="30" customHeight="1">
      <c r="A194" s="299" t="str">
        <f>IF('1042Bi Dati di base lav.'!A195="","",'1042Bi Dati di base lav.'!A195)</f>
        <v/>
      </c>
      <c r="B194" s="300" t="str">
        <f>IF('1042Bi Dati di base lav.'!B195="","",'1042Bi Dati di base lav.'!B195)</f>
        <v/>
      </c>
      <c r="C194" s="300" t="str">
        <f>IF('1042Bi Dati di base lav.'!C195="","",'1042Bi Dati di base lav.'!C195)</f>
        <v/>
      </c>
      <c r="D194" s="294"/>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c r="AG194" s="295"/>
      <c r="AH194" s="295"/>
      <c r="AI194" s="167" t="str">
        <f t="shared" si="2"/>
        <v/>
      </c>
      <c r="AJ194" s="97"/>
    </row>
    <row r="195" spans="1:36" ht="30" customHeight="1">
      <c r="A195" s="299" t="str">
        <f>IF('1042Bi Dati di base lav.'!A196="","",'1042Bi Dati di base lav.'!A196)</f>
        <v/>
      </c>
      <c r="B195" s="300" t="str">
        <f>IF('1042Bi Dati di base lav.'!B196="","",'1042Bi Dati di base lav.'!B196)</f>
        <v/>
      </c>
      <c r="C195" s="300" t="str">
        <f>IF('1042Bi Dati di base lav.'!C196="","",'1042Bi Dati di base lav.'!C196)</f>
        <v/>
      </c>
      <c r="D195" s="294"/>
      <c r="E195" s="295"/>
      <c r="F195" s="295"/>
      <c r="G195" s="295"/>
      <c r="H195" s="295"/>
      <c r="I195" s="295"/>
      <c r="J195" s="295"/>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5"/>
      <c r="AG195" s="295"/>
      <c r="AH195" s="295"/>
      <c r="AI195" s="167" t="str">
        <f t="shared" si="2"/>
        <v/>
      </c>
      <c r="AJ195" s="97"/>
    </row>
    <row r="196" spans="1:36" ht="30" customHeight="1">
      <c r="A196" s="299" t="str">
        <f>IF('1042Bi Dati di base lav.'!A197="","",'1042Bi Dati di base lav.'!A197)</f>
        <v/>
      </c>
      <c r="B196" s="300" t="str">
        <f>IF('1042Bi Dati di base lav.'!B197="","",'1042Bi Dati di base lav.'!B197)</f>
        <v/>
      </c>
      <c r="C196" s="300" t="str">
        <f>IF('1042Bi Dati di base lav.'!C197="","",'1042Bi Dati di base lav.'!C197)</f>
        <v/>
      </c>
      <c r="D196" s="294"/>
      <c r="E196" s="295"/>
      <c r="F196" s="295"/>
      <c r="G196" s="295"/>
      <c r="H196" s="295"/>
      <c r="I196" s="295"/>
      <c r="J196" s="295"/>
      <c r="K196" s="295"/>
      <c r="L196" s="295"/>
      <c r="M196" s="295"/>
      <c r="N196" s="295"/>
      <c r="O196" s="295"/>
      <c r="P196" s="295"/>
      <c r="Q196" s="295"/>
      <c r="R196" s="295"/>
      <c r="S196" s="295"/>
      <c r="T196" s="295"/>
      <c r="U196" s="295"/>
      <c r="V196" s="295"/>
      <c r="W196" s="295"/>
      <c r="X196" s="295"/>
      <c r="Y196" s="295"/>
      <c r="Z196" s="295"/>
      <c r="AA196" s="295"/>
      <c r="AB196" s="295"/>
      <c r="AC196" s="295"/>
      <c r="AD196" s="295"/>
      <c r="AE196" s="295"/>
      <c r="AF196" s="295"/>
      <c r="AG196" s="295"/>
      <c r="AH196" s="295"/>
      <c r="AI196" s="167" t="str">
        <f t="shared" si="2"/>
        <v/>
      </c>
      <c r="AJ196" s="97"/>
    </row>
    <row r="197" spans="1:36" ht="30" customHeight="1">
      <c r="A197" s="299" t="str">
        <f>IF('1042Bi Dati di base lav.'!A198="","",'1042Bi Dati di base lav.'!A198)</f>
        <v/>
      </c>
      <c r="B197" s="300" t="str">
        <f>IF('1042Bi Dati di base lav.'!B198="","",'1042Bi Dati di base lav.'!B198)</f>
        <v/>
      </c>
      <c r="C197" s="300" t="str">
        <f>IF('1042Bi Dati di base lav.'!C198="","",'1042Bi Dati di base lav.'!C198)</f>
        <v/>
      </c>
      <c r="D197" s="294"/>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c r="AG197" s="295"/>
      <c r="AH197" s="295"/>
      <c r="AI197" s="167" t="str">
        <f t="shared" si="2"/>
        <v/>
      </c>
      <c r="AJ197" s="97"/>
    </row>
    <row r="198" spans="1:36" ht="30" customHeight="1">
      <c r="A198" s="299" t="str">
        <f>IF('1042Bi Dati di base lav.'!A199="","",'1042Bi Dati di base lav.'!A199)</f>
        <v/>
      </c>
      <c r="B198" s="300" t="str">
        <f>IF('1042Bi Dati di base lav.'!B199="","",'1042Bi Dati di base lav.'!B199)</f>
        <v/>
      </c>
      <c r="C198" s="300" t="str">
        <f>IF('1042Bi Dati di base lav.'!C199="","",'1042Bi Dati di base lav.'!C199)</f>
        <v/>
      </c>
      <c r="D198" s="294"/>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c r="AG198" s="295"/>
      <c r="AH198" s="295"/>
      <c r="AI198" s="167" t="str">
        <f t="shared" ref="AI198:AI206" si="3">IF(A198="","",SUM(D198:AH198))</f>
        <v/>
      </c>
      <c r="AJ198" s="97"/>
    </row>
    <row r="199" spans="1:36" ht="30" customHeight="1">
      <c r="A199" s="299" t="str">
        <f>IF('1042Bi Dati di base lav.'!A200="","",'1042Bi Dati di base lav.'!A200)</f>
        <v/>
      </c>
      <c r="B199" s="300" t="str">
        <f>IF('1042Bi Dati di base lav.'!B200="","",'1042Bi Dati di base lav.'!B200)</f>
        <v/>
      </c>
      <c r="C199" s="300" t="str">
        <f>IF('1042Bi Dati di base lav.'!C200="","",'1042Bi Dati di base lav.'!C200)</f>
        <v/>
      </c>
      <c r="D199" s="294"/>
      <c r="E199" s="295"/>
      <c r="F199" s="295"/>
      <c r="G199" s="295"/>
      <c r="H199" s="295"/>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c r="AG199" s="295"/>
      <c r="AH199" s="295"/>
      <c r="AI199" s="167" t="str">
        <f t="shared" si="3"/>
        <v/>
      </c>
      <c r="AJ199" s="97"/>
    </row>
    <row r="200" spans="1:36" ht="30" customHeight="1">
      <c r="A200" s="299" t="str">
        <f>IF('1042Bi Dati di base lav.'!A201="","",'1042Bi Dati di base lav.'!A201)</f>
        <v/>
      </c>
      <c r="B200" s="300" t="str">
        <f>IF('1042Bi Dati di base lav.'!B201="","",'1042Bi Dati di base lav.'!B201)</f>
        <v/>
      </c>
      <c r="C200" s="300" t="str">
        <f>IF('1042Bi Dati di base lav.'!C201="","",'1042Bi Dati di base lav.'!C201)</f>
        <v/>
      </c>
      <c r="D200" s="294"/>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c r="AG200" s="295"/>
      <c r="AH200" s="295"/>
      <c r="AI200" s="167" t="str">
        <f t="shared" si="3"/>
        <v/>
      </c>
      <c r="AJ200" s="97"/>
    </row>
    <row r="201" spans="1:36" ht="30" customHeight="1">
      <c r="A201" s="299" t="str">
        <f>IF('1042Bi Dati di base lav.'!A202="","",'1042Bi Dati di base lav.'!A202)</f>
        <v/>
      </c>
      <c r="B201" s="300" t="str">
        <f>IF('1042Bi Dati di base lav.'!B202="","",'1042Bi Dati di base lav.'!B202)</f>
        <v/>
      </c>
      <c r="C201" s="300" t="str">
        <f>IF('1042Bi Dati di base lav.'!C202="","",'1042Bi Dati di base lav.'!C202)</f>
        <v/>
      </c>
      <c r="D201" s="294"/>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c r="AG201" s="295"/>
      <c r="AH201" s="295"/>
      <c r="AI201" s="167" t="str">
        <f t="shared" si="3"/>
        <v/>
      </c>
      <c r="AJ201" s="97"/>
    </row>
    <row r="202" spans="1:36" ht="30" customHeight="1">
      <c r="A202" s="299" t="str">
        <f>IF('1042Bi Dati di base lav.'!A203="","",'1042Bi Dati di base lav.'!A203)</f>
        <v/>
      </c>
      <c r="B202" s="300" t="str">
        <f>IF('1042Bi Dati di base lav.'!B203="","",'1042Bi Dati di base lav.'!B203)</f>
        <v/>
      </c>
      <c r="C202" s="300" t="str">
        <f>IF('1042Bi Dati di base lav.'!C203="","",'1042Bi Dati di base lav.'!C203)</f>
        <v/>
      </c>
      <c r="D202" s="294"/>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167" t="str">
        <f t="shared" si="3"/>
        <v/>
      </c>
      <c r="AJ202" s="97"/>
    </row>
    <row r="203" spans="1:36" ht="30" customHeight="1">
      <c r="A203" s="299" t="str">
        <f>IF('1042Bi Dati di base lav.'!A204="","",'1042Bi Dati di base lav.'!A204)</f>
        <v/>
      </c>
      <c r="B203" s="300" t="str">
        <f>IF('1042Bi Dati di base lav.'!B204="","",'1042Bi Dati di base lav.'!B204)</f>
        <v/>
      </c>
      <c r="C203" s="300" t="str">
        <f>IF('1042Bi Dati di base lav.'!C204="","",'1042Bi Dati di base lav.'!C204)</f>
        <v/>
      </c>
      <c r="D203" s="294"/>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167" t="str">
        <f t="shared" si="3"/>
        <v/>
      </c>
      <c r="AJ203" s="97"/>
    </row>
    <row r="204" spans="1:36" ht="30" customHeight="1">
      <c r="A204" s="299" t="str">
        <f>IF('1042Bi Dati di base lav.'!A205="","",'1042Bi Dati di base lav.'!A205)</f>
        <v/>
      </c>
      <c r="B204" s="300" t="str">
        <f>IF('1042Bi Dati di base lav.'!B205="","",'1042Bi Dati di base lav.'!B205)</f>
        <v/>
      </c>
      <c r="C204" s="300" t="str">
        <f>IF('1042Bi Dati di base lav.'!C205="","",'1042Bi Dati di base lav.'!C205)</f>
        <v/>
      </c>
      <c r="D204" s="294"/>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167" t="str">
        <f t="shared" si="3"/>
        <v/>
      </c>
      <c r="AJ204" s="97"/>
    </row>
    <row r="205" spans="1:36" ht="30" customHeight="1">
      <c r="A205" s="299" t="str">
        <f>IF('1042Bi Dati di base lav.'!A206="","",'1042Bi Dati di base lav.'!A206)</f>
        <v/>
      </c>
      <c r="B205" s="300" t="str">
        <f>IF('1042Bi Dati di base lav.'!B206="","",'1042Bi Dati di base lav.'!B206)</f>
        <v/>
      </c>
      <c r="C205" s="300" t="str">
        <f>IF('1042Bi Dati di base lav.'!C206="","",'1042Bi Dati di base lav.'!C206)</f>
        <v/>
      </c>
      <c r="D205" s="294"/>
      <c r="E205" s="295"/>
      <c r="F205" s="295"/>
      <c r="G205" s="295"/>
      <c r="H205" s="295"/>
      <c r="I205" s="295"/>
      <c r="J205" s="295"/>
      <c r="K205" s="295"/>
      <c r="L205" s="295"/>
      <c r="M205" s="295"/>
      <c r="N205" s="295"/>
      <c r="O205" s="295"/>
      <c r="P205" s="295"/>
      <c r="Q205" s="295"/>
      <c r="R205" s="295"/>
      <c r="S205" s="295"/>
      <c r="T205" s="295"/>
      <c r="U205" s="295"/>
      <c r="V205" s="295"/>
      <c r="W205" s="295"/>
      <c r="X205" s="295"/>
      <c r="Y205" s="295"/>
      <c r="Z205" s="295"/>
      <c r="AA205" s="295"/>
      <c r="AB205" s="295"/>
      <c r="AC205" s="295"/>
      <c r="AD205" s="295"/>
      <c r="AE205" s="295"/>
      <c r="AF205" s="295"/>
      <c r="AG205" s="295"/>
      <c r="AH205" s="295"/>
      <c r="AI205" s="167" t="str">
        <f t="shared" si="3"/>
        <v/>
      </c>
      <c r="AJ205" s="97"/>
    </row>
    <row r="206" spans="1:36" ht="30" customHeight="1" thickBot="1">
      <c r="A206" s="430" t="str">
        <f>IF('1042Bi Dati di base lav.'!A207="","",'1042Bi Dati di base lav.'!A207)</f>
        <v/>
      </c>
      <c r="B206" s="431" t="str">
        <f>IF('1042Bi Dati di base lav.'!B207="","",'1042Bi Dati di base lav.'!B207)</f>
        <v/>
      </c>
      <c r="C206" s="431" t="str">
        <f>IF('1042Bi Dati di base lav.'!C207="","",'1042Bi Dati di base lav.'!C207)</f>
        <v/>
      </c>
      <c r="D206" s="432"/>
      <c r="E206" s="433"/>
      <c r="F206" s="433"/>
      <c r="G206" s="433"/>
      <c r="H206" s="433"/>
      <c r="I206" s="433"/>
      <c r="J206" s="433"/>
      <c r="K206" s="433"/>
      <c r="L206" s="433"/>
      <c r="M206" s="433"/>
      <c r="N206" s="433"/>
      <c r="O206" s="433"/>
      <c r="P206" s="433"/>
      <c r="Q206" s="433"/>
      <c r="R206" s="433"/>
      <c r="S206" s="433"/>
      <c r="T206" s="433"/>
      <c r="U206" s="433"/>
      <c r="V206" s="433"/>
      <c r="W206" s="433"/>
      <c r="X206" s="433"/>
      <c r="Y206" s="433"/>
      <c r="Z206" s="433"/>
      <c r="AA206" s="433"/>
      <c r="AB206" s="433"/>
      <c r="AC206" s="433"/>
      <c r="AD206" s="433"/>
      <c r="AE206" s="433"/>
      <c r="AF206" s="433"/>
      <c r="AG206" s="433"/>
      <c r="AH206" s="433"/>
      <c r="AI206" s="168" t="str">
        <f t="shared" si="3"/>
        <v/>
      </c>
      <c r="AJ206" s="98"/>
    </row>
  </sheetData>
  <sheetProtection algorithmName="SHA-512" hashValue="f7MHTQb3rhKpl40DZYiUGKfgEfiT8UfYvG7v8P3Ibd6s+6KKUjNSZwgjLwzOeeFVAuMm3wbUH1hnwq5tBoLPbg==" saltValue="rwCvzctfkNQy0D/Xa7HJow==" spinCount="100000" sheet="1" objects="1" scenarios="1" selectLockedCells="1"/>
  <phoneticPr fontId="10" type="noConversion"/>
  <conditionalFormatting sqref="A7:A206">
    <cfRule type="cellIs" dxfId="18" priority="13" operator="between">
      <formula>7560000000000</formula>
      <formula>7569999999999</formula>
    </cfRule>
    <cfRule type="cellIs" dxfId="17" priority="14" operator="lessThanOrEqual">
      <formula>9999999999</formula>
    </cfRule>
  </conditionalFormatting>
  <conditionalFormatting sqref="D6:AH6">
    <cfRule type="expression" dxfId="16" priority="1" stopIfTrue="1">
      <formula>OR(D6="")</formula>
    </cfRule>
    <cfRule type="cellIs" dxfId="15" priority="2" operator="notBetween">
      <formula>0</formula>
      <formula>24</formula>
    </cfRule>
  </conditionalFormatting>
  <conditionalFormatting sqref="A6">
    <cfRule type="cellIs" dxfId="14" priority="7" operator="between">
      <formula>7560000000000</formula>
      <formula>7569999999999</formula>
    </cfRule>
    <cfRule type="cellIs" dxfId="13" priority="8" operator="lessThanOrEqual">
      <formula>9999999999</formula>
    </cfRule>
  </conditionalFormatting>
  <conditionalFormatting sqref="D7:AH206">
    <cfRule type="expression" dxfId="12" priority="3" stopIfTrue="1">
      <formula>OR(D7="")</formula>
    </cfRule>
    <cfRule type="cellIs" dxfId="11" priority="4" operator="notBetween">
      <formula>0</formula>
      <formula>24</formula>
    </cfRule>
  </conditionalFormatting>
  <pageMargins left="0.51181102362204722" right="0.31496062992125984" top="0.78740157480314965" bottom="0.78740157480314965" header="0.31496062992125984" footer="0.31496062992125984"/>
  <pageSetup paperSize="9" scale="39" fitToHeight="0" orientation="landscape" r:id="rId1"/>
  <headerFooter>
    <oddHeader>&amp;C&amp;"Arial,Fett"&amp;28Rapporto</oddHeader>
    <oddFooter>&amp;L&amp;F / &amp;A&amp;RPagina &amp;P / &amp;N</oddFooter>
  </headerFooter>
  <ignoredErrors>
    <ignoredError sqref="A7:C10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B212"/>
  <sheetViews>
    <sheetView showGridLines="0" zoomScale="85" zoomScaleNormal="85" zoomScalePageLayoutView="85" workbookViewId="0">
      <selection activeCell="O12" sqref="O12"/>
    </sheetView>
  </sheetViews>
  <sheetFormatPr baseColWidth="10" defaultColWidth="0" defaultRowHeight="15" zeroHeight="1"/>
  <cols>
    <col min="1" max="1" width="16.7109375" style="7" customWidth="1"/>
    <col min="2" max="2" width="20.7109375" style="7" customWidth="1"/>
    <col min="3" max="3" width="20.7109375" style="74" customWidth="1"/>
    <col min="4" max="4" width="11.7109375" style="27" customWidth="1"/>
    <col min="5" max="5" width="12.7109375" style="24" customWidth="1"/>
    <col min="6" max="7" width="12.7109375" style="25" customWidth="1"/>
    <col min="8" max="10" width="11.7109375" style="25" customWidth="1"/>
    <col min="11" max="13" width="11.7109375" customWidth="1"/>
    <col min="14" max="15" width="11.7109375" style="24" customWidth="1"/>
    <col min="16" max="21" width="11.7109375" style="25" customWidth="1"/>
    <col min="22" max="22" width="5.7109375" style="25" customWidth="1"/>
    <col min="23" max="23" width="10.28515625" style="25" hidden="1" customWidth="1"/>
    <col min="24" max="24" width="12.7109375" style="25" hidden="1" customWidth="1"/>
    <col min="25" max="25" width="9.7109375" style="40" hidden="1" customWidth="1"/>
    <col min="26" max="26" width="7.7109375" style="84" hidden="1" customWidth="1"/>
    <col min="27" max="27" width="8.42578125" style="84" hidden="1" customWidth="1"/>
    <col min="28" max="28" width="10.42578125" style="62" hidden="1" customWidth="1"/>
    <col min="29" max="29" width="11.7109375" style="62" hidden="1" customWidth="1"/>
    <col min="30" max="30" width="8.85546875" style="62" hidden="1" customWidth="1"/>
    <col min="31" max="31" width="15.140625" style="62" hidden="1" customWidth="1"/>
    <col min="32" max="32" width="10.28515625" style="62" hidden="1" customWidth="1"/>
    <col min="33" max="33" width="9.28515625" style="62" hidden="1" customWidth="1"/>
    <col min="34" max="34" width="9.28515625" style="63" hidden="1" customWidth="1"/>
    <col min="35" max="35" width="10.28515625" style="63" hidden="1" customWidth="1"/>
    <col min="36" max="36" width="16.7109375" style="63" hidden="1" customWidth="1"/>
    <col min="37" max="37" width="12.28515625" style="63" hidden="1" customWidth="1"/>
    <col min="38" max="38" width="10.7109375" style="63" hidden="1" customWidth="1"/>
    <col min="39" max="39" width="22.7109375" style="61" hidden="1" customWidth="1"/>
    <col min="40" max="40" width="22.7109375" style="4" hidden="1" customWidth="1"/>
    <col min="41" max="41" width="10" style="61" hidden="1" customWidth="1"/>
    <col min="42" max="42" width="10" style="19" hidden="1" customWidth="1"/>
    <col min="43" max="43" width="13.28515625" style="19" hidden="1" customWidth="1"/>
    <col min="44" max="44" width="13.28515625" style="4" hidden="1" customWidth="1"/>
    <col min="45" max="45" width="9" style="4" hidden="1" customWidth="1"/>
    <col min="46" max="46" width="10.28515625" style="62" hidden="1" customWidth="1"/>
    <col min="47" max="47" width="12.5703125" style="61" hidden="1" customWidth="1"/>
    <col min="48" max="49" width="8.5703125" style="61" hidden="1" customWidth="1"/>
    <col min="50" max="50" width="10.7109375" style="63" hidden="1" customWidth="1"/>
    <col min="51" max="51" width="8.28515625" style="61" hidden="1" customWidth="1"/>
    <col min="52" max="262" width="8.5703125" style="61" hidden="1" customWidth="1"/>
    <col min="263" max="16384" width="11.42578125" style="61" hidden="1"/>
  </cols>
  <sheetData>
    <row r="1" spans="1:50" s="108" customFormat="1" ht="16.899999999999999" customHeight="1">
      <c r="B1" s="150" t="s">
        <v>134</v>
      </c>
      <c r="C1" s="520" t="str">
        <f>'1042Ai Domanda'!$D$6</f>
        <v xml:space="preserve"> / </v>
      </c>
      <c r="D1" s="521"/>
      <c r="E1" s="111"/>
      <c r="G1" s="112"/>
      <c r="H1" s="112"/>
      <c r="I1" s="112"/>
      <c r="J1" s="112"/>
      <c r="M1" s="112"/>
      <c r="P1" s="114"/>
      <c r="Q1" s="165"/>
      <c r="X1" s="111"/>
    </row>
    <row r="2" spans="1:50" s="108" customFormat="1" ht="16.899999999999999" customHeight="1" thickBot="1">
      <c r="B2" s="151" t="s">
        <v>135</v>
      </c>
      <c r="C2" s="522" t="str">
        <f>'1042Ai Domanda'!$D$24</f>
        <v/>
      </c>
      <c r="D2" s="523"/>
      <c r="E2" s="111"/>
      <c r="H2" s="116"/>
      <c r="I2" s="116"/>
      <c r="J2" s="116"/>
      <c r="P2" s="117"/>
      <c r="Q2" s="171"/>
      <c r="X2" s="111"/>
    </row>
    <row r="3" spans="1:50" s="21" customFormat="1" ht="49.9" customHeight="1" thickBot="1">
      <c r="D3" s="118"/>
      <c r="E3" s="118"/>
      <c r="F3" s="108"/>
      <c r="G3" s="116"/>
      <c r="H3" s="116"/>
      <c r="I3" s="116"/>
      <c r="J3" s="116"/>
      <c r="M3" s="108"/>
      <c r="N3" s="119"/>
      <c r="P3" s="117"/>
      <c r="Q3" s="171"/>
      <c r="X3" s="118"/>
    </row>
    <row r="4" spans="1:50" s="206" customFormat="1" ht="16.899999999999999" customHeight="1">
      <c r="A4" s="467" t="s">
        <v>230</v>
      </c>
      <c r="B4" s="254"/>
      <c r="C4" s="254"/>
      <c r="D4" s="254"/>
      <c r="E4" s="254"/>
      <c r="F4" s="254"/>
      <c r="G4" s="254"/>
      <c r="H4" s="254"/>
      <c r="I4" s="254"/>
      <c r="J4" s="254"/>
      <c r="K4" s="254"/>
      <c r="L4" s="254"/>
      <c r="M4" s="254"/>
      <c r="N4" s="254"/>
      <c r="O4" s="254"/>
      <c r="P4" s="254"/>
      <c r="Q4" s="255"/>
      <c r="R4" s="254"/>
      <c r="S4" s="254"/>
      <c r="T4" s="254"/>
      <c r="U4" s="256" t="s">
        <v>231</v>
      </c>
      <c r="V4" s="257"/>
      <c r="W4" s="257"/>
      <c r="X4" s="257"/>
      <c r="Y4" s="258"/>
      <c r="Z4" s="244"/>
      <c r="AA4" s="244"/>
      <c r="AB4" s="45"/>
      <c r="AC4" s="45"/>
      <c r="AD4" s="45">
        <f>SUM(AB12:AB211)</f>
        <v>0</v>
      </c>
      <c r="AE4" s="45">
        <f>SUM(AB12:AB211)</f>
        <v>0</v>
      </c>
      <c r="AF4" s="45"/>
      <c r="AG4" s="45"/>
      <c r="AH4" s="210"/>
      <c r="AI4" s="210"/>
      <c r="AJ4" s="45">
        <f>SUM(AG12:AG211)</f>
        <v>0</v>
      </c>
      <c r="AK4" s="210"/>
      <c r="AN4" s="45">
        <f t="shared" ref="AN4:AX4" si="0">SUM(AK12:AK211)</f>
        <v>0</v>
      </c>
      <c r="AO4" s="45">
        <f t="shared" si="0"/>
        <v>0</v>
      </c>
      <c r="AP4" s="45">
        <f t="shared" si="0"/>
        <v>0</v>
      </c>
      <c r="AQ4" s="45">
        <f t="shared" si="0"/>
        <v>0</v>
      </c>
      <c r="AR4" s="45">
        <f t="shared" si="0"/>
        <v>0</v>
      </c>
      <c r="AS4" s="45">
        <f t="shared" si="0"/>
        <v>0</v>
      </c>
      <c r="AT4" s="45">
        <f t="shared" si="0"/>
        <v>0</v>
      </c>
      <c r="AU4" s="45">
        <f t="shared" si="0"/>
        <v>0</v>
      </c>
      <c r="AV4" s="45">
        <f t="shared" si="0"/>
        <v>0</v>
      </c>
      <c r="AW4" s="45">
        <f t="shared" si="0"/>
        <v>0</v>
      </c>
      <c r="AX4" s="45">
        <f t="shared" si="0"/>
        <v>0</v>
      </c>
    </row>
    <row r="5" spans="1:50" s="206" customFormat="1" ht="16.899999999999999" customHeight="1">
      <c r="A5" s="468"/>
      <c r="B5" s="238" t="s">
        <v>232</v>
      </c>
      <c r="C5" s="237">
        <f>AP4</f>
        <v>0</v>
      </c>
      <c r="D5" s="236"/>
      <c r="E5" s="236"/>
      <c r="F5" s="236"/>
      <c r="G5" s="238" t="s">
        <v>233</v>
      </c>
      <c r="H5" s="316" t="str">
        <f>'1042Ai Domanda'!B31</f>
        <v/>
      </c>
      <c r="I5" s="236"/>
      <c r="J5" s="236"/>
      <c r="K5" s="236"/>
      <c r="L5" s="238" t="s">
        <v>234</v>
      </c>
      <c r="M5" s="239">
        <f>AD6</f>
        <v>0</v>
      </c>
      <c r="N5" s="240" t="str">
        <f>IF($AC$8&gt;=10,"","Perdita minima del 10%")</f>
        <v>Perdita minima del 10%</v>
      </c>
      <c r="O5" s="241"/>
      <c r="P5" s="241"/>
      <c r="Q5" s="242"/>
      <c r="R5" s="241"/>
      <c r="S5" s="241"/>
      <c r="T5" s="242" t="s">
        <v>235</v>
      </c>
      <c r="U5" s="319" t="str">
        <f>AO5</f>
        <v/>
      </c>
      <c r="Y5" s="243"/>
      <c r="Z5" s="244"/>
      <c r="AA5" s="244"/>
      <c r="AB5" s="45"/>
      <c r="AC5" s="45"/>
      <c r="AD5" s="45"/>
      <c r="AE5" s="45"/>
      <c r="AF5" s="45"/>
      <c r="AG5" s="45"/>
      <c r="AH5" s="210"/>
      <c r="AI5" s="210"/>
      <c r="AJ5" s="210" t="str">
        <f>Übersetzungstexte!A$311</f>
        <v>Mindestausfall 10%</v>
      </c>
      <c r="AK5" s="210"/>
      <c r="AL5" s="210"/>
      <c r="AM5" s="134" t="str">
        <f>CONCATENATE(TEXT(AX4,"#'##0.00")," * ",TEXT('1042Ai Domanda'!B31,"0.000%")," =")</f>
        <v>0.00 *  =</v>
      </c>
      <c r="AN5" s="206" t="str">
        <f>IF(AC$8&lt;10,AJ5,AM5)</f>
        <v>Mindestausfall 10%</v>
      </c>
      <c r="AO5" s="210" t="str">
        <f>IF(AC$8&lt;10,"",IF(AO4=0,0,MAX((AX4)*'1042Ai Domanda'!B31,0)))</f>
        <v/>
      </c>
      <c r="AP5" s="243">
        <f>IF(OR(AO4=0,AC$8&lt;10),0,MAX((AT4-AU4)*'1042Ai Domanda'!B31,0))</f>
        <v>0</v>
      </c>
      <c r="AQ5" s="243"/>
      <c r="AT5" s="45"/>
      <c r="AU5" s="205"/>
      <c r="AV5" s="210"/>
      <c r="AW5" s="210"/>
      <c r="AX5" s="210"/>
    </row>
    <row r="6" spans="1:50" s="206" customFormat="1" ht="16.899999999999999" customHeight="1" thickBot="1">
      <c r="A6" s="469"/>
      <c r="B6" s="463" t="s">
        <v>236</v>
      </c>
      <c r="C6" s="247">
        <f>AQ4</f>
        <v>0</v>
      </c>
      <c r="D6" s="245"/>
      <c r="E6" s="245"/>
      <c r="F6" s="245"/>
      <c r="G6" s="246" t="s">
        <v>237</v>
      </c>
      <c r="H6" s="317" t="str">
        <f>IF(NOT('1042Ai Domanda'!$B$24=""),VLOOKUP('1042Ai Domanda'!$B$24,Hilfsdaten!$A$3:'Hilfsdaten'!$D$40,3,TRUE),"")</f>
        <v/>
      </c>
      <c r="I6" s="245"/>
      <c r="J6" s="245"/>
      <c r="K6" s="245"/>
      <c r="L6" s="246" t="s">
        <v>238</v>
      </c>
      <c r="M6" s="247">
        <f>'1042Ai Domanda'!B30</f>
        <v>0</v>
      </c>
      <c r="N6" s="248" t="str">
        <f>IF($AC$8&gt;=10,"","non raggiunta")</f>
        <v>non raggiunta</v>
      </c>
      <c r="O6" s="249"/>
      <c r="P6" s="250"/>
      <c r="Q6" s="251"/>
      <c r="R6" s="249"/>
      <c r="S6" s="249"/>
      <c r="T6" s="251" t="s">
        <v>239</v>
      </c>
      <c r="U6" s="318">
        <f>AO6</f>
        <v>0</v>
      </c>
      <c r="Y6" s="243"/>
      <c r="Z6" s="244"/>
      <c r="AA6" s="244"/>
      <c r="AB6" s="45"/>
      <c r="AC6" s="45"/>
      <c r="AD6" s="252">
        <f>IF(AR4=AS4,0,MIN(MAX(ROUND(AE4/(AR4-AS4),4),0),1))</f>
        <v>0</v>
      </c>
      <c r="AE6" s="252"/>
      <c r="AF6" s="252"/>
      <c r="AG6" s="45"/>
      <c r="AH6" s="45" t="s">
        <v>240</v>
      </c>
      <c r="AI6" s="253">
        <f>'1042Ai Domanda'!$B$30</f>
        <v>0</v>
      </c>
      <c r="AJ6" s="210" t="str">
        <f>Übersetzungstexte!A$312</f>
        <v>nicht erreicht</v>
      </c>
      <c r="AK6" s="210"/>
      <c r="AL6" s="210"/>
      <c r="AM6" s="134" t="str">
        <f>Übersetzungstexte!A$310</f>
        <v>Kurzarbeitsentschädigung:</v>
      </c>
      <c r="AN6" s="206" t="str">
        <f>IF(AC$8&lt;10,AJ6,AM6)</f>
        <v>nicht erreicht</v>
      </c>
      <c r="AO6" s="210">
        <f>IF(AC$8&gt;=10,AO4+AO5,0)</f>
        <v>0</v>
      </c>
      <c r="AP6" s="243"/>
      <c r="AQ6" s="243"/>
      <c r="AT6" s="45"/>
      <c r="AX6" s="210"/>
    </row>
    <row r="7" spans="1:50" ht="15.75" thickBot="1">
      <c r="H7" s="36"/>
      <c r="I7" s="36"/>
      <c r="J7" s="36"/>
    </row>
    <row r="8" spans="1:50" s="7" customFormat="1" ht="13.5" thickBot="1">
      <c r="A8" s="145" t="s">
        <v>138</v>
      </c>
      <c r="B8" s="102"/>
      <c r="C8" s="103"/>
      <c r="D8" s="107" t="s">
        <v>181</v>
      </c>
      <c r="E8" s="105">
        <f>AV4</f>
        <v>0</v>
      </c>
      <c r="F8" s="105">
        <f>SUM(F12:F111)</f>
        <v>0</v>
      </c>
      <c r="G8" s="105">
        <f>SUM(G12:G111)</f>
        <v>0</v>
      </c>
      <c r="H8" s="104"/>
      <c r="I8" s="104"/>
      <c r="J8" s="104"/>
      <c r="K8" s="105">
        <f>SUM(K12:K111)</f>
        <v>0</v>
      </c>
      <c r="L8" s="105"/>
      <c r="M8" s="105">
        <f t="shared" ref="M8:R8" si="1">SUM(M12:M111)</f>
        <v>0</v>
      </c>
      <c r="N8" s="105">
        <f>SUMIF(N12:N111,"&gt;0",N12:N111)</f>
        <v>0</v>
      </c>
      <c r="O8" s="105">
        <f t="shared" si="1"/>
        <v>0</v>
      </c>
      <c r="P8" s="105">
        <f t="shared" si="1"/>
        <v>0</v>
      </c>
      <c r="Q8" s="105"/>
      <c r="R8" s="105">
        <f t="shared" si="1"/>
        <v>0</v>
      </c>
      <c r="S8" s="105">
        <f>AO4</f>
        <v>0</v>
      </c>
      <c r="T8" s="105"/>
      <c r="U8" s="106"/>
      <c r="V8" s="25"/>
      <c r="W8" s="25"/>
      <c r="X8" s="163"/>
      <c r="Y8" s="40"/>
      <c r="Z8" s="40"/>
      <c r="AA8" s="40"/>
      <c r="AB8" s="25"/>
      <c r="AC8" s="25">
        <f>M5*100</f>
        <v>0</v>
      </c>
      <c r="AD8" s="46">
        <f>IF(AC8=0,0,100*'1042Ai Domanda'!B$29/AC8)</f>
        <v>0</v>
      </c>
      <c r="AE8" s="27">
        <f>IF(AC8="","",MAX(AC8-'1042Ai Domanda'!B$29*100,0))</f>
        <v>0</v>
      </c>
      <c r="AF8" s="27">
        <f>IF(AC8=0,0,AE8/AC8)</f>
        <v>0</v>
      </c>
      <c r="AG8" s="27"/>
      <c r="AH8" s="27"/>
      <c r="AI8" s="27" t="str">
        <f>CONCATENATE(Übersetzungstexte!A288," ",TEXT(AI$6,"0"))</f>
        <v>Abzug 0</v>
      </c>
      <c r="AM8" s="29"/>
      <c r="AN8" s="29"/>
      <c r="AQ8" s="25"/>
      <c r="AU8" s="27"/>
    </row>
    <row r="9" spans="1:50" s="7" customFormat="1" ht="13.15" customHeight="1">
      <c r="A9" s="233"/>
      <c r="B9" s="234"/>
      <c r="C9" s="235"/>
      <c r="D9" s="573" t="s">
        <v>241</v>
      </c>
      <c r="E9" s="567" t="s">
        <v>242</v>
      </c>
      <c r="F9" s="556" t="s">
        <v>79</v>
      </c>
      <c r="G9" s="534" t="s">
        <v>81</v>
      </c>
      <c r="H9" s="576" t="s">
        <v>83</v>
      </c>
      <c r="I9" s="577"/>
      <c r="J9" s="578"/>
      <c r="K9" s="567" t="s">
        <v>228</v>
      </c>
      <c r="L9" s="567" t="s">
        <v>243</v>
      </c>
      <c r="M9" s="569" t="s">
        <v>244</v>
      </c>
      <c r="N9" s="571" t="s">
        <v>245</v>
      </c>
      <c r="O9" s="583" t="s">
        <v>246</v>
      </c>
      <c r="P9" s="527"/>
      <c r="Q9" s="512" t="s">
        <v>605</v>
      </c>
      <c r="R9" s="512" t="s">
        <v>247</v>
      </c>
      <c r="S9" s="584" t="s">
        <v>248</v>
      </c>
      <c r="T9" s="579" t="s">
        <v>249</v>
      </c>
      <c r="U9" s="581" t="s">
        <v>250</v>
      </c>
      <c r="V9" s="25"/>
      <c r="W9" s="25"/>
      <c r="X9" s="163"/>
      <c r="Y9" s="40"/>
      <c r="Z9" s="40"/>
      <c r="AA9" s="40"/>
      <c r="AB9" s="25"/>
      <c r="AC9" s="25"/>
      <c r="AD9" s="46"/>
      <c r="AE9" s="27"/>
      <c r="AF9" s="27"/>
      <c r="AG9" s="27"/>
      <c r="AH9" s="27"/>
      <c r="AI9" s="27"/>
      <c r="AM9" s="29"/>
      <c r="AN9" s="29"/>
      <c r="AQ9" s="25"/>
      <c r="AU9" s="27"/>
    </row>
    <row r="10" spans="1:50" s="64" customFormat="1" ht="40.15" customHeight="1">
      <c r="A10" s="100" t="s">
        <v>141</v>
      </c>
      <c r="B10" s="101" t="s">
        <v>142</v>
      </c>
      <c r="C10" s="162" t="s">
        <v>143</v>
      </c>
      <c r="D10" s="574"/>
      <c r="E10" s="568"/>
      <c r="F10" s="575"/>
      <c r="G10" s="535"/>
      <c r="H10" s="141" t="s">
        <v>155</v>
      </c>
      <c r="I10" s="393" t="s">
        <v>156</v>
      </c>
      <c r="J10" s="393" t="s">
        <v>251</v>
      </c>
      <c r="K10" s="568"/>
      <c r="L10" s="568"/>
      <c r="M10" s="570"/>
      <c r="N10" s="572"/>
      <c r="O10" s="169">
        <v>1</v>
      </c>
      <c r="P10" s="170">
        <v>0.8</v>
      </c>
      <c r="Q10" s="513"/>
      <c r="R10" s="513"/>
      <c r="S10" s="585"/>
      <c r="T10" s="580"/>
      <c r="U10" s="582"/>
      <c r="V10" s="59"/>
      <c r="W10" s="59"/>
      <c r="X10" s="82" t="s">
        <v>252</v>
      </c>
      <c r="Y10" s="85" t="s">
        <v>253</v>
      </c>
      <c r="Z10" s="85" t="s">
        <v>254</v>
      </c>
      <c r="AA10" s="86" t="s">
        <v>255</v>
      </c>
      <c r="AB10" s="28" t="s">
        <v>256</v>
      </c>
      <c r="AC10" s="87" t="s">
        <v>257</v>
      </c>
      <c r="AD10" s="87" t="s">
        <v>258</v>
      </c>
      <c r="AE10" s="87" t="s">
        <v>259</v>
      </c>
      <c r="AF10" s="87" t="s">
        <v>260</v>
      </c>
      <c r="AG10" s="88" t="s">
        <v>261</v>
      </c>
      <c r="AH10" s="88" t="s">
        <v>262</v>
      </c>
      <c r="AI10" s="88" t="s">
        <v>263</v>
      </c>
      <c r="AJ10" s="89" t="s">
        <v>264</v>
      </c>
      <c r="AK10" s="89" t="s">
        <v>265</v>
      </c>
      <c r="AL10" s="85" t="s">
        <v>266</v>
      </c>
      <c r="AM10" s="89" t="s">
        <v>267</v>
      </c>
      <c r="AN10" s="89" t="s">
        <v>268</v>
      </c>
      <c r="AO10" s="89" t="s">
        <v>269</v>
      </c>
      <c r="AP10" s="89" t="s">
        <v>270</v>
      </c>
      <c r="AQ10" s="88" t="s">
        <v>271</v>
      </c>
      <c r="AR10" s="89" t="s">
        <v>265</v>
      </c>
      <c r="AS10" s="86" t="s">
        <v>272</v>
      </c>
      <c r="AT10" s="85" t="s">
        <v>273</v>
      </c>
      <c r="AU10" s="87" t="s">
        <v>274</v>
      </c>
      <c r="AV10" s="60"/>
    </row>
    <row r="11" spans="1:50" s="315" customFormat="1" ht="16.899999999999999" customHeight="1">
      <c r="A11" s="301" t="s">
        <v>171</v>
      </c>
      <c r="B11" s="302" t="s">
        <v>194</v>
      </c>
      <c r="C11" s="303" t="s">
        <v>195</v>
      </c>
      <c r="D11" s="320">
        <v>33.89</v>
      </c>
      <c r="E11" s="321">
        <v>176</v>
      </c>
      <c r="F11" s="322">
        <v>123</v>
      </c>
      <c r="G11" s="323">
        <v>0</v>
      </c>
      <c r="H11" s="324">
        <v>-5</v>
      </c>
      <c r="I11" s="325">
        <v>6</v>
      </c>
      <c r="J11" s="326">
        <v>-11</v>
      </c>
      <c r="K11" s="327">
        <v>64</v>
      </c>
      <c r="L11" s="322">
        <v>15</v>
      </c>
      <c r="M11" s="328">
        <v>10.17</v>
      </c>
      <c r="N11" s="329">
        <v>49</v>
      </c>
      <c r="O11" s="330">
        <v>1660.61</v>
      </c>
      <c r="P11" s="331">
        <v>1328.49</v>
      </c>
      <c r="Q11" s="332">
        <v>0</v>
      </c>
      <c r="R11" s="333">
        <v>460.9</v>
      </c>
      <c r="S11" s="329">
        <v>867.58</v>
      </c>
      <c r="T11" s="322">
        <v>105.86</v>
      </c>
      <c r="U11" s="334">
        <v>973.45</v>
      </c>
      <c r="V11" s="304"/>
      <c r="W11" s="305"/>
      <c r="X11" s="306"/>
      <c r="Y11" s="307"/>
      <c r="Z11" s="308"/>
      <c r="AA11" s="308"/>
      <c r="AB11" s="309"/>
      <c r="AC11" s="309"/>
      <c r="AD11" s="309"/>
      <c r="AE11" s="310"/>
      <c r="AF11" s="310"/>
      <c r="AG11" s="310"/>
      <c r="AH11" s="310"/>
      <c r="AI11" s="310"/>
      <c r="AJ11" s="310"/>
      <c r="AK11" s="310"/>
      <c r="AL11" s="310"/>
      <c r="AM11" s="311"/>
      <c r="AN11" s="312"/>
      <c r="AO11" s="310"/>
      <c r="AP11" s="310"/>
      <c r="AQ11" s="313"/>
      <c r="AR11" s="314"/>
      <c r="AS11" s="310"/>
      <c r="AT11" s="310"/>
      <c r="AU11" s="310"/>
    </row>
    <row r="12" spans="1:50" s="57" customFormat="1" ht="16.899999999999999" customHeight="1">
      <c r="A12" s="211" t="str">
        <f>IF('1042Bi Dati di base lav.'!A8="","",'1042Bi Dati di base lav.'!A8)</f>
        <v/>
      </c>
      <c r="B12" s="212" t="str">
        <f>IF('1042Bi Dati di base lav.'!B8="","",'1042Bi Dati di base lav.'!B8)</f>
        <v/>
      </c>
      <c r="C12" s="213" t="str">
        <f>IF('1042Bi Dati di base lav.'!C8="","",'1042Bi Dati di base lav.'!C8)</f>
        <v/>
      </c>
      <c r="D12" s="343" t="str">
        <f>IF('1042Bi Dati di base lav.'!AI8="","",IF('1042Bi Dati di base lav.'!AI8*E12&gt;'1042Ai Domanda'!$B$28,'1042Ai Domanda'!$B$28/E12,'1042Bi Dati di base lav.'!AI8))</f>
        <v/>
      </c>
      <c r="E12" s="335" t="str">
        <f>IF('1042Bi Dati di base lav.'!M8="","",'1042Bi Dati di base lav.'!M8)</f>
        <v/>
      </c>
      <c r="F12" s="336" t="str">
        <f>IF('1042Bi Dati di base lav.'!N8="","",'1042Bi Dati di base lav.'!N8)</f>
        <v/>
      </c>
      <c r="G12" s="337" t="str">
        <f>IF('1042Bi Dati di base lav.'!O8="","",'1042Bi Dati di base lav.'!O8)</f>
        <v/>
      </c>
      <c r="H12" s="338" t="str">
        <f>IF('1042Bi Dati di base lav.'!P8="","",'1042Bi Dati di base lav.'!P8)</f>
        <v/>
      </c>
      <c r="I12" s="339" t="str">
        <f>IF('1042Bi Dati di base lav.'!Q8="","",'1042Bi Dati di base lav.'!Q8)</f>
        <v/>
      </c>
      <c r="J12" s="340" t="str">
        <f>Z12</f>
        <v/>
      </c>
      <c r="K12" s="341" t="str">
        <f t="shared" ref="K12:K32" si="2">AA12</f>
        <v/>
      </c>
      <c r="L12" s="336" t="str">
        <f>IF('1042Bi Dati di base lav.'!R8="","",'1042Bi Dati di base lav.'!R8)</f>
        <v/>
      </c>
      <c r="M12" s="342" t="str">
        <f>AD12</f>
        <v/>
      </c>
      <c r="N12" s="343" t="str">
        <f t="shared" ref="N12:P15" si="3">AF12</f>
        <v/>
      </c>
      <c r="O12" s="344" t="str">
        <f t="shared" si="3"/>
        <v/>
      </c>
      <c r="P12" s="345" t="str">
        <f t="shared" si="3"/>
        <v/>
      </c>
      <c r="Q12" s="346" t="str">
        <f>AJ12</f>
        <v/>
      </c>
      <c r="R12" s="347" t="str">
        <f>AI12</f>
        <v/>
      </c>
      <c r="S12" s="343" t="str">
        <f>AL12</f>
        <v/>
      </c>
      <c r="T12" s="336" t="str">
        <f>IF(R12="","",MAX((O12-AR12)*'1042Ai Domanda'!$B$31,0))</f>
        <v/>
      </c>
      <c r="U12" s="348" t="str">
        <f>IF(T12="","",S12+T12)</f>
        <v/>
      </c>
      <c r="V12" s="214"/>
      <c r="W12" s="215"/>
      <c r="X12" s="164" t="str">
        <f>'1042Bi Dati di base lav.'!L8</f>
        <v/>
      </c>
      <c r="Y12" s="216" t="str">
        <f t="shared" ref="Y12:Y43" si="4">IF($A12="","",D12)</f>
        <v/>
      </c>
      <c r="Z12" s="217" t="str">
        <f>IF(A12="","",'1042Bi Dati di base lav.'!P8-'1042Bi Dati di base lav.'!Q8)</f>
        <v/>
      </c>
      <c r="AA12" s="217" t="str">
        <f>IF(OR($C12="",E12="",F12="",G12=""),"",E12-(F12+G12+Z12))</f>
        <v/>
      </c>
      <c r="AB12" s="218" t="str">
        <f>IF(AA12="","",MAX(AA12,0))</f>
        <v/>
      </c>
      <c r="AC12" s="218" t="str">
        <f t="shared" ref="AC12:AC43" si="5">IF(K12="","",AC$8)</f>
        <v/>
      </c>
      <c r="AD12" s="218" t="str">
        <f t="shared" ref="AD12:AD43" si="6">IF(K12="","",K12*AD$8)</f>
        <v/>
      </c>
      <c r="AE12" s="219">
        <f>IF(AC12="0","0",AE$8)</f>
        <v>0</v>
      </c>
      <c r="AF12" s="219" t="str">
        <f>IF(K12="","",K12*AF$8 - MAX('1042Bi Dati di base lav.'!R8-M12,0))</f>
        <v/>
      </c>
      <c r="AG12" s="219" t="str">
        <f t="shared" ref="AG12:AG43" si="7">IF(OR($C12="",K12="",D12="",N12&lt;0),"",MAX(N12*D12,0))</f>
        <v/>
      </c>
      <c r="AH12" s="219" t="str">
        <f>IF(OR($C12="",O12=""),"",O12*0.8)</f>
        <v/>
      </c>
      <c r="AI12" s="219" t="str">
        <f t="shared" ref="AI12:AI43" si="8">IF(OR($C12="",D12="",O12=""),"",AI$6/5*X12*D12*0.8)</f>
        <v/>
      </c>
      <c r="AJ12" s="219" t="str">
        <f>IF(OR($C12="",K12="",O12=""),"",MAX(P12+'1042Bi Dati di base lav.'!S8-O12,0))</f>
        <v/>
      </c>
      <c r="AK12" s="219" t="str">
        <f>IF('1042Bi Dati di base lav.'!S8="","",'1042Bi Dati di base lav.'!S8)</f>
        <v/>
      </c>
      <c r="AL12" s="219" t="str">
        <f>IF(OR($C12="",O12=""),"",MAX(P12-R12-AJ12,0))</f>
        <v/>
      </c>
      <c r="AM12" s="220" t="str">
        <f>IF(E12="","",1)</f>
        <v/>
      </c>
      <c r="AN12" s="221" t="str">
        <f>IF(S12="","",IF(ROUND(S12,2)&lt;=0,0,1))</f>
        <v/>
      </c>
      <c r="AO12" s="219" t="str">
        <f>IF(E12="","",E12)</f>
        <v/>
      </c>
      <c r="AP12" s="219" t="str">
        <f>IF(E12="","",'1042Bi Dati di base lav.'!O8)</f>
        <v/>
      </c>
      <c r="AQ12" s="222">
        <f>IF('1042Bi Dati di base lav.'!X8&gt;0,AG12,0)</f>
        <v>0</v>
      </c>
      <c r="AR12" s="223">
        <f>IF('1042Bi Dati di base lav.'!X8&gt;0,'1042Bi Dati di base lav.'!S8,0)</f>
        <v>0</v>
      </c>
      <c r="AS12" s="219" t="str">
        <f t="shared" ref="AS12:AS43" si="9">E12</f>
        <v/>
      </c>
      <c r="AT12" s="219">
        <f>'1042Bi Dati di base lav.'!O8</f>
        <v>0</v>
      </c>
      <c r="AU12" s="219">
        <f>IF(AQ12="",0,MAX(AQ12-AR12,0))</f>
        <v>0</v>
      </c>
      <c r="AV12" s="224"/>
    </row>
    <row r="13" spans="1:50" s="57" customFormat="1" ht="16.899999999999999" customHeight="1">
      <c r="A13" s="225" t="str">
        <f>IF('1042Bi Dati di base lav.'!A9="","",'1042Bi Dati di base lav.'!A9)</f>
        <v/>
      </c>
      <c r="B13" s="226" t="str">
        <f>IF('1042Bi Dati di base lav.'!B9="","",'1042Bi Dati di base lav.'!B9)</f>
        <v/>
      </c>
      <c r="C13" s="227" t="str">
        <f>IF('1042Bi Dati di base lav.'!C9="","",'1042Bi Dati di base lav.'!C9)</f>
        <v/>
      </c>
      <c r="D13" s="349" t="str">
        <f>IF('1042Bi Dati di base lav.'!AI9="","",IF('1042Bi Dati di base lav.'!AI9*E13&gt;'1042Ai Domanda'!$B$28,'1042Ai Domanda'!$B$28/E13,'1042Bi Dati di base lav.'!AI9))</f>
        <v/>
      </c>
      <c r="E13" s="335" t="str">
        <f>IF('1042Bi Dati di base lav.'!M9="","",'1042Bi Dati di base lav.'!M9)</f>
        <v/>
      </c>
      <c r="F13" s="341" t="str">
        <f>IF('1042Bi Dati di base lav.'!N9="","",'1042Bi Dati di base lav.'!N9)</f>
        <v/>
      </c>
      <c r="G13" s="337" t="str">
        <f>IF('1042Bi Dati di base lav.'!O9="","",'1042Bi Dati di base lav.'!O9)</f>
        <v/>
      </c>
      <c r="H13" s="350" t="str">
        <f>IF('1042Bi Dati di base lav.'!P9="","",'1042Bi Dati di base lav.'!P9)</f>
        <v/>
      </c>
      <c r="I13" s="351" t="str">
        <f>IF('1042Bi Dati di base lav.'!Q9="","",'1042Bi Dati di base lav.'!Q9)</f>
        <v/>
      </c>
      <c r="J13" s="352" t="str">
        <f t="shared" ref="J13:J76" si="10">Z13</f>
        <v/>
      </c>
      <c r="K13" s="353" t="str">
        <f t="shared" si="2"/>
        <v/>
      </c>
      <c r="L13" s="354" t="str">
        <f>IF('1042Bi Dati di base lav.'!R9="","",'1042Bi Dati di base lav.'!R9)</f>
        <v/>
      </c>
      <c r="M13" s="355" t="str">
        <f>AD13</f>
        <v/>
      </c>
      <c r="N13" s="356" t="str">
        <f t="shared" si="3"/>
        <v/>
      </c>
      <c r="O13" s="357" t="str">
        <f t="shared" si="3"/>
        <v/>
      </c>
      <c r="P13" s="358" t="str">
        <f t="shared" si="3"/>
        <v/>
      </c>
      <c r="Q13" s="346" t="str">
        <f t="shared" ref="Q13:Q76" si="11">AJ13</f>
        <v/>
      </c>
      <c r="R13" s="359" t="str">
        <f>AI13</f>
        <v/>
      </c>
      <c r="S13" s="356" t="str">
        <f>AL13</f>
        <v/>
      </c>
      <c r="T13" s="354" t="str">
        <f>IF(R13="","",MAX((O13-AR13)*'1042Ai Domanda'!$B$31,0))</f>
        <v/>
      </c>
      <c r="U13" s="360" t="str">
        <f t="shared" ref="U13:U76" si="12">IF(T13="","",S13+T13)</f>
        <v/>
      </c>
      <c r="V13" s="214"/>
      <c r="W13" s="215"/>
      <c r="X13" s="164" t="str">
        <f>'1042Bi Dati di base lav.'!L9</f>
        <v/>
      </c>
      <c r="Y13" s="216" t="str">
        <f t="shared" si="4"/>
        <v/>
      </c>
      <c r="Z13" s="217" t="str">
        <f>IF(A13="","",'1042Bi Dati di base lav.'!P9-'1042Bi Dati di base lav.'!Q9)</f>
        <v/>
      </c>
      <c r="AA13" s="217" t="str">
        <f t="shared" ref="AA13:AA76" si="13">IF(OR($C13="",E13="",F13="",G13=""),"",E13-(F13+G13+Z13))</f>
        <v/>
      </c>
      <c r="AB13" s="218" t="str">
        <f t="shared" ref="AB13:AB32" si="14">IF(AA13="","",MAX(AA13,0))</f>
        <v/>
      </c>
      <c r="AC13" s="218" t="str">
        <f t="shared" si="5"/>
        <v/>
      </c>
      <c r="AD13" s="218" t="str">
        <f t="shared" si="6"/>
        <v/>
      </c>
      <c r="AE13" s="219" t="str">
        <f>IF(AC13="","",AE$8)</f>
        <v/>
      </c>
      <c r="AF13" s="219" t="str">
        <f>IF(K13="","",K13*AF$8 - MAX('1042Bi Dati di base lav.'!R9-M13,0))</f>
        <v/>
      </c>
      <c r="AG13" s="219" t="str">
        <f t="shared" si="7"/>
        <v/>
      </c>
      <c r="AH13" s="219" t="str">
        <f t="shared" ref="AH13:AH76" si="15">IF(OR($C13="",O13=""),"",O13*0.8)</f>
        <v/>
      </c>
      <c r="AI13" s="219" t="str">
        <f t="shared" si="8"/>
        <v/>
      </c>
      <c r="AJ13" s="219" t="str">
        <f>IF(OR($C13="",K13="",O13=""),"",MAX(P13+'1042Bi Dati di base lav.'!S9-O13,0))</f>
        <v/>
      </c>
      <c r="AK13" s="219" t="str">
        <f>IF('1042Bi Dati di base lav.'!S9="","",'1042Bi Dati di base lav.'!S9)</f>
        <v/>
      </c>
      <c r="AL13" s="219" t="str">
        <f t="shared" ref="AL13:AL76" si="16">IF(OR($C13="",O13=""),"",MAX(P13-R13-AJ13,0))</f>
        <v/>
      </c>
      <c r="AM13" s="220" t="str">
        <f t="shared" ref="AM13:AM76" si="17">IF(E13="","",1)</f>
        <v/>
      </c>
      <c r="AN13" s="221" t="str">
        <f t="shared" ref="AN13:AN76" si="18">IF(S13="","",IF(ROUND(S13,2)&lt;=0,0,1))</f>
        <v/>
      </c>
      <c r="AO13" s="219" t="str">
        <f t="shared" ref="AO13:AO76" si="19">IF(E13="","",E13)</f>
        <v/>
      </c>
      <c r="AP13" s="219" t="str">
        <f>IF(E13="","",'1042Bi Dati di base lav.'!O9)</f>
        <v/>
      </c>
      <c r="AQ13" s="222">
        <f>IF('1042Bi Dati di base lav.'!X9&gt;0,AG13,0)</f>
        <v>0</v>
      </c>
      <c r="AR13" s="223">
        <f>IF('1042Bi Dati di base lav.'!X9&gt;0,'1042Bi Dati di base lav.'!S9,0)</f>
        <v>0</v>
      </c>
      <c r="AS13" s="219" t="str">
        <f t="shared" si="9"/>
        <v/>
      </c>
      <c r="AT13" s="219">
        <f>'1042Bi Dati di base lav.'!O9</f>
        <v>0</v>
      </c>
      <c r="AU13" s="219">
        <f t="shared" ref="AU13:AU32" si="20">IF(AQ13="",0,MAX(AQ13-AR13,0))</f>
        <v>0</v>
      </c>
    </row>
    <row r="14" spans="1:50" s="57" customFormat="1" ht="16.899999999999999" customHeight="1">
      <c r="A14" s="225" t="str">
        <f>IF('1042Bi Dati di base lav.'!A10="","",'1042Bi Dati di base lav.'!A10)</f>
        <v/>
      </c>
      <c r="B14" s="226" t="str">
        <f>IF('1042Bi Dati di base lav.'!B10="","",'1042Bi Dati di base lav.'!B10)</f>
        <v/>
      </c>
      <c r="C14" s="227" t="str">
        <f>IF('1042Bi Dati di base lav.'!C10="","",'1042Bi Dati di base lav.'!C10)</f>
        <v/>
      </c>
      <c r="D14" s="349" t="str">
        <f>IF('1042Bi Dati di base lav.'!AI10="","",IF('1042Bi Dati di base lav.'!AI10*E14&gt;'1042Ai Domanda'!$B$28,'1042Ai Domanda'!$B$28/E14,'1042Bi Dati di base lav.'!AI10))</f>
        <v/>
      </c>
      <c r="E14" s="335" t="str">
        <f>IF('1042Bi Dati di base lav.'!M10="","",'1042Bi Dati di base lav.'!M10)</f>
        <v/>
      </c>
      <c r="F14" s="341" t="str">
        <f>IF('1042Bi Dati di base lav.'!N10="","",'1042Bi Dati di base lav.'!N10)</f>
        <v/>
      </c>
      <c r="G14" s="337" t="str">
        <f>IF('1042Bi Dati di base lav.'!O10="","",'1042Bi Dati di base lav.'!O10)</f>
        <v/>
      </c>
      <c r="H14" s="350" t="str">
        <f>IF('1042Bi Dati di base lav.'!P10="","",'1042Bi Dati di base lav.'!P10)</f>
        <v/>
      </c>
      <c r="I14" s="351" t="str">
        <f>IF('1042Bi Dati di base lav.'!Q10="","",'1042Bi Dati di base lav.'!Q10)</f>
        <v/>
      </c>
      <c r="J14" s="352" t="str">
        <f t="shared" si="10"/>
        <v/>
      </c>
      <c r="K14" s="353" t="str">
        <f t="shared" si="2"/>
        <v/>
      </c>
      <c r="L14" s="354" t="str">
        <f>IF('1042Bi Dati di base lav.'!R10="","",'1042Bi Dati di base lav.'!R10)</f>
        <v/>
      </c>
      <c r="M14" s="355" t="str">
        <f>AD14</f>
        <v/>
      </c>
      <c r="N14" s="356" t="str">
        <f t="shared" si="3"/>
        <v/>
      </c>
      <c r="O14" s="357" t="str">
        <f t="shared" si="3"/>
        <v/>
      </c>
      <c r="P14" s="358" t="str">
        <f t="shared" si="3"/>
        <v/>
      </c>
      <c r="Q14" s="346" t="str">
        <f t="shared" si="11"/>
        <v/>
      </c>
      <c r="R14" s="359" t="str">
        <f>AI14</f>
        <v/>
      </c>
      <c r="S14" s="356" t="str">
        <f>AL14</f>
        <v/>
      </c>
      <c r="T14" s="354" t="str">
        <f>IF(R14="","",MAX((O14-AR14)*'1042Ai Domanda'!$B$31,0))</f>
        <v/>
      </c>
      <c r="U14" s="360" t="str">
        <f t="shared" si="12"/>
        <v/>
      </c>
      <c r="V14" s="214"/>
      <c r="W14" s="215"/>
      <c r="X14" s="164" t="str">
        <f>'1042Bi Dati di base lav.'!L10</f>
        <v/>
      </c>
      <c r="Y14" s="216" t="str">
        <f t="shared" si="4"/>
        <v/>
      </c>
      <c r="Z14" s="217" t="str">
        <f>IF(A14="","",'1042Bi Dati di base lav.'!P10-'1042Bi Dati di base lav.'!Q10)</f>
        <v/>
      </c>
      <c r="AA14" s="217" t="str">
        <f t="shared" si="13"/>
        <v/>
      </c>
      <c r="AB14" s="218" t="str">
        <f t="shared" si="14"/>
        <v/>
      </c>
      <c r="AC14" s="218" t="str">
        <f t="shared" si="5"/>
        <v/>
      </c>
      <c r="AD14" s="218" t="str">
        <f t="shared" si="6"/>
        <v/>
      </c>
      <c r="AE14" s="219" t="str">
        <f t="shared" ref="AE14:AE32" si="21">IF(AC14="","",AE$8)</f>
        <v/>
      </c>
      <c r="AF14" s="219" t="str">
        <f>IF(K14="","",K14*AF$8 - MAX('1042Bi Dati di base lav.'!R10-M14,0))</f>
        <v/>
      </c>
      <c r="AG14" s="219" t="str">
        <f t="shared" si="7"/>
        <v/>
      </c>
      <c r="AH14" s="219" t="str">
        <f t="shared" si="15"/>
        <v/>
      </c>
      <c r="AI14" s="219" t="str">
        <f t="shared" si="8"/>
        <v/>
      </c>
      <c r="AJ14" s="219" t="str">
        <f>IF(OR($C14="",K14="",O14=""),"",MAX(P14+'1042Bi Dati di base lav.'!S10-O14,0))</f>
        <v/>
      </c>
      <c r="AK14" s="219" t="str">
        <f>IF('1042Bi Dati di base lav.'!S10="","",'1042Bi Dati di base lav.'!S10)</f>
        <v/>
      </c>
      <c r="AL14" s="219" t="str">
        <f t="shared" si="16"/>
        <v/>
      </c>
      <c r="AM14" s="220" t="str">
        <f t="shared" si="17"/>
        <v/>
      </c>
      <c r="AN14" s="221" t="str">
        <f t="shared" si="18"/>
        <v/>
      </c>
      <c r="AO14" s="219" t="str">
        <f t="shared" si="19"/>
        <v/>
      </c>
      <c r="AP14" s="219" t="str">
        <f>IF(E14="","",'1042Bi Dati di base lav.'!O10)</f>
        <v/>
      </c>
      <c r="AQ14" s="222">
        <f>IF('1042Bi Dati di base lav.'!X10&gt;0,AG14,0)</f>
        <v>0</v>
      </c>
      <c r="AR14" s="223">
        <f>IF('1042Bi Dati di base lav.'!X10&gt;0,'1042Bi Dati di base lav.'!S10,0)</f>
        <v>0</v>
      </c>
      <c r="AS14" s="219" t="str">
        <f t="shared" si="9"/>
        <v/>
      </c>
      <c r="AT14" s="219">
        <f>'1042Bi Dati di base lav.'!O10</f>
        <v>0</v>
      </c>
      <c r="AU14" s="219">
        <f t="shared" si="20"/>
        <v>0</v>
      </c>
    </row>
    <row r="15" spans="1:50" s="57" customFormat="1" ht="16.899999999999999" customHeight="1">
      <c r="A15" s="225" t="str">
        <f>IF('1042Bi Dati di base lav.'!A11="","",'1042Bi Dati di base lav.'!A11)</f>
        <v/>
      </c>
      <c r="B15" s="226" t="str">
        <f>IF('1042Bi Dati di base lav.'!B11="","",'1042Bi Dati di base lav.'!B11)</f>
        <v/>
      </c>
      <c r="C15" s="227" t="str">
        <f>IF('1042Bi Dati di base lav.'!C11="","",'1042Bi Dati di base lav.'!C11)</f>
        <v/>
      </c>
      <c r="D15" s="349" t="str">
        <f>IF('1042Bi Dati di base lav.'!AI11="","",IF('1042Bi Dati di base lav.'!AI11*E15&gt;'1042Ai Domanda'!$B$28,'1042Ai Domanda'!$B$28/E15,'1042Bi Dati di base lav.'!AI11))</f>
        <v/>
      </c>
      <c r="E15" s="335" t="str">
        <f>IF('1042Bi Dati di base lav.'!M11="","",'1042Bi Dati di base lav.'!M11)</f>
        <v/>
      </c>
      <c r="F15" s="341" t="str">
        <f>IF('1042Bi Dati di base lav.'!N11="","",'1042Bi Dati di base lav.'!N11)</f>
        <v/>
      </c>
      <c r="G15" s="337" t="str">
        <f>IF('1042Bi Dati di base lav.'!O11="","",'1042Bi Dati di base lav.'!O11)</f>
        <v/>
      </c>
      <c r="H15" s="350" t="str">
        <f>IF('1042Bi Dati di base lav.'!P11="","",'1042Bi Dati di base lav.'!P11)</f>
        <v/>
      </c>
      <c r="I15" s="351" t="str">
        <f>IF('1042Bi Dati di base lav.'!Q11="","",'1042Bi Dati di base lav.'!Q11)</f>
        <v/>
      </c>
      <c r="J15" s="352" t="str">
        <f t="shared" si="10"/>
        <v/>
      </c>
      <c r="K15" s="353" t="str">
        <f t="shared" si="2"/>
        <v/>
      </c>
      <c r="L15" s="354" t="str">
        <f>IF('1042Bi Dati di base lav.'!R11="","",'1042Bi Dati di base lav.'!R11)</f>
        <v/>
      </c>
      <c r="M15" s="355" t="str">
        <f>AD15</f>
        <v/>
      </c>
      <c r="N15" s="356" t="str">
        <f t="shared" si="3"/>
        <v/>
      </c>
      <c r="O15" s="357" t="str">
        <f t="shared" si="3"/>
        <v/>
      </c>
      <c r="P15" s="358" t="str">
        <f t="shared" si="3"/>
        <v/>
      </c>
      <c r="Q15" s="346" t="str">
        <f t="shared" si="11"/>
        <v/>
      </c>
      <c r="R15" s="359" t="str">
        <f>AI15</f>
        <v/>
      </c>
      <c r="S15" s="356" t="str">
        <f>AL15</f>
        <v/>
      </c>
      <c r="T15" s="354" t="str">
        <f>IF(R15="","",MAX((O15-AR15)*'1042Ai Domanda'!$B$31,0))</f>
        <v/>
      </c>
      <c r="U15" s="360" t="str">
        <f t="shared" si="12"/>
        <v/>
      </c>
      <c r="V15" s="214"/>
      <c r="W15" s="215"/>
      <c r="X15" s="164" t="str">
        <f>'1042Bi Dati di base lav.'!L11</f>
        <v/>
      </c>
      <c r="Y15" s="216" t="str">
        <f t="shared" si="4"/>
        <v/>
      </c>
      <c r="Z15" s="217" t="str">
        <f>IF(A15="","",'1042Bi Dati di base lav.'!P11-'1042Bi Dati di base lav.'!Q11)</f>
        <v/>
      </c>
      <c r="AA15" s="217" t="str">
        <f t="shared" si="13"/>
        <v/>
      </c>
      <c r="AB15" s="218" t="str">
        <f t="shared" si="14"/>
        <v/>
      </c>
      <c r="AC15" s="218" t="str">
        <f t="shared" si="5"/>
        <v/>
      </c>
      <c r="AD15" s="218" t="str">
        <f t="shared" si="6"/>
        <v/>
      </c>
      <c r="AE15" s="219" t="str">
        <f t="shared" si="21"/>
        <v/>
      </c>
      <c r="AF15" s="219" t="str">
        <f>IF(K15="","",K15*AF$8 - MAX('1042Bi Dati di base lav.'!R11-M15,0))</f>
        <v/>
      </c>
      <c r="AG15" s="219" t="str">
        <f t="shared" si="7"/>
        <v/>
      </c>
      <c r="AH15" s="219" t="str">
        <f t="shared" si="15"/>
        <v/>
      </c>
      <c r="AI15" s="219" t="str">
        <f t="shared" si="8"/>
        <v/>
      </c>
      <c r="AJ15" s="219" t="str">
        <f>IF(OR($C15="",K15="",O15=""),"",MAX(P15+'1042Bi Dati di base lav.'!S11-O15,0))</f>
        <v/>
      </c>
      <c r="AK15" s="219" t="str">
        <f>IF('1042Bi Dati di base lav.'!S11="","",'1042Bi Dati di base lav.'!S11)</f>
        <v/>
      </c>
      <c r="AL15" s="219" t="str">
        <f t="shared" si="16"/>
        <v/>
      </c>
      <c r="AM15" s="220" t="str">
        <f t="shared" si="17"/>
        <v/>
      </c>
      <c r="AN15" s="221" t="str">
        <f t="shared" si="18"/>
        <v/>
      </c>
      <c r="AO15" s="219" t="str">
        <f t="shared" si="19"/>
        <v/>
      </c>
      <c r="AP15" s="219" t="str">
        <f>IF(E15="","",'1042Bi Dati di base lav.'!O11)</f>
        <v/>
      </c>
      <c r="AQ15" s="222">
        <f>IF('1042Bi Dati di base lav.'!X11&gt;0,AG15,0)</f>
        <v>0</v>
      </c>
      <c r="AR15" s="223">
        <f>IF('1042Bi Dati di base lav.'!X11&gt;0,'1042Bi Dati di base lav.'!S11,0)</f>
        <v>0</v>
      </c>
      <c r="AS15" s="219" t="str">
        <f t="shared" si="9"/>
        <v/>
      </c>
      <c r="AT15" s="219">
        <f>'1042Bi Dati di base lav.'!O11</f>
        <v>0</v>
      </c>
      <c r="AU15" s="219">
        <f t="shared" si="20"/>
        <v>0</v>
      </c>
    </row>
    <row r="16" spans="1:50" s="57" customFormat="1" ht="16.899999999999999" customHeight="1">
      <c r="A16" s="225" t="str">
        <f>IF('1042Bi Dati di base lav.'!A12="","",'1042Bi Dati di base lav.'!A12)</f>
        <v/>
      </c>
      <c r="B16" s="226" t="str">
        <f>IF('1042Bi Dati di base lav.'!B12="","",'1042Bi Dati di base lav.'!B12)</f>
        <v/>
      </c>
      <c r="C16" s="227" t="str">
        <f>IF('1042Bi Dati di base lav.'!C12="","",'1042Bi Dati di base lav.'!C12)</f>
        <v/>
      </c>
      <c r="D16" s="349" t="str">
        <f>IF('1042Bi Dati di base lav.'!AI12="","",IF('1042Bi Dati di base lav.'!AI12*E16&gt;'1042Ai Domanda'!$B$28,'1042Ai Domanda'!$B$28/E16,'1042Bi Dati di base lav.'!AI12))</f>
        <v/>
      </c>
      <c r="E16" s="335" t="str">
        <f>IF('1042Bi Dati di base lav.'!M12="","",'1042Bi Dati di base lav.'!M12)</f>
        <v/>
      </c>
      <c r="F16" s="341" t="str">
        <f>IF('1042Bi Dati di base lav.'!N12="","",'1042Bi Dati di base lav.'!N12)</f>
        <v/>
      </c>
      <c r="G16" s="337" t="str">
        <f>IF('1042Bi Dati di base lav.'!O12="","",'1042Bi Dati di base lav.'!O12)</f>
        <v/>
      </c>
      <c r="H16" s="350" t="str">
        <f>IF('1042Bi Dati di base lav.'!P12="","",'1042Bi Dati di base lav.'!P12)</f>
        <v/>
      </c>
      <c r="I16" s="351" t="str">
        <f>IF('1042Bi Dati di base lav.'!Q12="","",'1042Bi Dati di base lav.'!Q12)</f>
        <v/>
      </c>
      <c r="J16" s="352" t="str">
        <f t="shared" si="10"/>
        <v/>
      </c>
      <c r="K16" s="353" t="str">
        <f t="shared" si="2"/>
        <v/>
      </c>
      <c r="L16" s="354" t="str">
        <f>IF('1042Bi Dati di base lav.'!R12="","",'1042Bi Dati di base lav.'!R12)</f>
        <v/>
      </c>
      <c r="M16" s="355" t="str">
        <f>AD16</f>
        <v/>
      </c>
      <c r="N16" s="356" t="str">
        <f>AF16</f>
        <v/>
      </c>
      <c r="O16" s="357" t="str">
        <f>AG16</f>
        <v/>
      </c>
      <c r="P16" s="358" t="str">
        <f>AH16</f>
        <v/>
      </c>
      <c r="Q16" s="346" t="str">
        <f t="shared" si="11"/>
        <v/>
      </c>
      <c r="R16" s="359" t="str">
        <f>AI16</f>
        <v/>
      </c>
      <c r="S16" s="356" t="str">
        <f>AL16</f>
        <v/>
      </c>
      <c r="T16" s="354" t="str">
        <f>IF(R16="","",MAX((O16-AR16)*'1042Ai Domanda'!$B$31,0))</f>
        <v/>
      </c>
      <c r="U16" s="360" t="str">
        <f t="shared" si="12"/>
        <v/>
      </c>
      <c r="V16" s="214"/>
      <c r="W16" s="215"/>
      <c r="X16" s="164" t="str">
        <f>'1042Bi Dati di base lav.'!L12</f>
        <v/>
      </c>
      <c r="Y16" s="216" t="str">
        <f t="shared" si="4"/>
        <v/>
      </c>
      <c r="Z16" s="217" t="str">
        <f>IF(A16="","",'1042Bi Dati di base lav.'!P12-'1042Bi Dati di base lav.'!Q12)</f>
        <v/>
      </c>
      <c r="AA16" s="217" t="str">
        <f t="shared" si="13"/>
        <v/>
      </c>
      <c r="AB16" s="218" t="str">
        <f t="shared" si="14"/>
        <v/>
      </c>
      <c r="AC16" s="218" t="str">
        <f t="shared" si="5"/>
        <v/>
      </c>
      <c r="AD16" s="218" t="str">
        <f t="shared" si="6"/>
        <v/>
      </c>
      <c r="AE16" s="219" t="str">
        <f t="shared" si="21"/>
        <v/>
      </c>
      <c r="AF16" s="219" t="str">
        <f>IF(K16="","",K16*AF$8 - MAX('1042Bi Dati di base lav.'!R12-M16,0))</f>
        <v/>
      </c>
      <c r="AG16" s="219" t="str">
        <f t="shared" si="7"/>
        <v/>
      </c>
      <c r="AH16" s="219" t="str">
        <f t="shared" si="15"/>
        <v/>
      </c>
      <c r="AI16" s="219" t="str">
        <f t="shared" si="8"/>
        <v/>
      </c>
      <c r="AJ16" s="219" t="str">
        <f>IF(OR($C16="",K16="",O16=""),"",MAX(P16+'1042Bi Dati di base lav.'!S12-O16,0))</f>
        <v/>
      </c>
      <c r="AK16" s="219" t="str">
        <f>IF('1042Bi Dati di base lav.'!S12="","",'1042Bi Dati di base lav.'!S12)</f>
        <v/>
      </c>
      <c r="AL16" s="219" t="str">
        <f t="shared" si="16"/>
        <v/>
      </c>
      <c r="AM16" s="220" t="str">
        <f t="shared" si="17"/>
        <v/>
      </c>
      <c r="AN16" s="221" t="str">
        <f t="shared" si="18"/>
        <v/>
      </c>
      <c r="AO16" s="219" t="str">
        <f t="shared" si="19"/>
        <v/>
      </c>
      <c r="AP16" s="219" t="str">
        <f>IF(E16="","",'1042Bi Dati di base lav.'!O12)</f>
        <v/>
      </c>
      <c r="AQ16" s="222">
        <f>IF('1042Bi Dati di base lav.'!X12&gt;0,AG16,0)</f>
        <v>0</v>
      </c>
      <c r="AR16" s="223">
        <f>IF('1042Bi Dati di base lav.'!X12&gt;0,'1042Bi Dati di base lav.'!S12,0)</f>
        <v>0</v>
      </c>
      <c r="AS16" s="219" t="str">
        <f t="shared" si="9"/>
        <v/>
      </c>
      <c r="AT16" s="219">
        <f>'1042Bi Dati di base lav.'!O12</f>
        <v>0</v>
      </c>
      <c r="AU16" s="219">
        <f t="shared" si="20"/>
        <v>0</v>
      </c>
    </row>
    <row r="17" spans="1:47" s="57" customFormat="1" ht="16.899999999999999" customHeight="1">
      <c r="A17" s="225" t="str">
        <f>IF('1042Bi Dati di base lav.'!A13="","",'1042Bi Dati di base lav.'!A13)</f>
        <v/>
      </c>
      <c r="B17" s="226" t="str">
        <f>IF('1042Bi Dati di base lav.'!B13="","",'1042Bi Dati di base lav.'!B13)</f>
        <v/>
      </c>
      <c r="C17" s="227" t="str">
        <f>IF('1042Bi Dati di base lav.'!C13="","",'1042Bi Dati di base lav.'!C13)</f>
        <v/>
      </c>
      <c r="D17" s="349" t="str">
        <f>IF('1042Bi Dati di base lav.'!AI13="","",IF('1042Bi Dati di base lav.'!AI13*E17&gt;'1042Ai Domanda'!$B$28,'1042Ai Domanda'!$B$28/E17,'1042Bi Dati di base lav.'!AI13))</f>
        <v/>
      </c>
      <c r="E17" s="335" t="str">
        <f>IF('1042Bi Dati di base lav.'!M13="","",'1042Bi Dati di base lav.'!M13)</f>
        <v/>
      </c>
      <c r="F17" s="341" t="str">
        <f>IF('1042Bi Dati di base lav.'!N13="","",'1042Bi Dati di base lav.'!N13)</f>
        <v/>
      </c>
      <c r="G17" s="337" t="str">
        <f>IF('1042Bi Dati di base lav.'!O13="","",'1042Bi Dati di base lav.'!O13)</f>
        <v/>
      </c>
      <c r="H17" s="350" t="str">
        <f>IF('1042Bi Dati di base lav.'!P13="","",'1042Bi Dati di base lav.'!P13)</f>
        <v/>
      </c>
      <c r="I17" s="351" t="str">
        <f>IF('1042Bi Dati di base lav.'!Q13="","",'1042Bi Dati di base lav.'!Q13)</f>
        <v/>
      </c>
      <c r="J17" s="352" t="str">
        <f t="shared" si="10"/>
        <v/>
      </c>
      <c r="K17" s="353" t="str">
        <f t="shared" si="2"/>
        <v/>
      </c>
      <c r="L17" s="354" t="str">
        <f>IF('1042Bi Dati di base lav.'!R13="","",'1042Bi Dati di base lav.'!R13)</f>
        <v/>
      </c>
      <c r="M17" s="355" t="str">
        <f t="shared" ref="M17:M32" si="22">AD17</f>
        <v/>
      </c>
      <c r="N17" s="356" t="str">
        <f t="shared" ref="N17:P32" si="23">AF17</f>
        <v/>
      </c>
      <c r="O17" s="357" t="str">
        <f t="shared" si="23"/>
        <v/>
      </c>
      <c r="P17" s="358" t="str">
        <f t="shared" si="23"/>
        <v/>
      </c>
      <c r="Q17" s="346" t="str">
        <f t="shared" si="11"/>
        <v/>
      </c>
      <c r="R17" s="359" t="str">
        <f t="shared" ref="R17:R32" si="24">AI17</f>
        <v/>
      </c>
      <c r="S17" s="356" t="str">
        <f t="shared" ref="S17:S32" si="25">AL17</f>
        <v/>
      </c>
      <c r="T17" s="354" t="str">
        <f>IF(R17="","",MAX((O17-AR17)*'1042Ai Domanda'!$B$31,0))</f>
        <v/>
      </c>
      <c r="U17" s="360" t="str">
        <f t="shared" si="12"/>
        <v/>
      </c>
      <c r="V17" s="214"/>
      <c r="W17" s="215"/>
      <c r="X17" s="164" t="str">
        <f>'1042Bi Dati di base lav.'!L13</f>
        <v/>
      </c>
      <c r="Y17" s="216" t="str">
        <f t="shared" si="4"/>
        <v/>
      </c>
      <c r="Z17" s="217" t="str">
        <f>IF(A17="","",'1042Bi Dati di base lav.'!P13-'1042Bi Dati di base lav.'!Q13)</f>
        <v/>
      </c>
      <c r="AA17" s="217" t="str">
        <f t="shared" si="13"/>
        <v/>
      </c>
      <c r="AB17" s="218" t="str">
        <f t="shared" si="14"/>
        <v/>
      </c>
      <c r="AC17" s="218" t="str">
        <f t="shared" si="5"/>
        <v/>
      </c>
      <c r="AD17" s="218" t="str">
        <f t="shared" si="6"/>
        <v/>
      </c>
      <c r="AE17" s="219" t="str">
        <f t="shared" si="21"/>
        <v/>
      </c>
      <c r="AF17" s="219" t="str">
        <f>IF(K17="","",K17*AF$8 - MAX('1042Bi Dati di base lav.'!R13-M17,0))</f>
        <v/>
      </c>
      <c r="AG17" s="219" t="str">
        <f t="shared" si="7"/>
        <v/>
      </c>
      <c r="AH17" s="219" t="str">
        <f t="shared" si="15"/>
        <v/>
      </c>
      <c r="AI17" s="219" t="str">
        <f t="shared" si="8"/>
        <v/>
      </c>
      <c r="AJ17" s="219" t="str">
        <f>IF(OR($C17="",K17="",O17=""),"",MAX(P17+'1042Bi Dati di base lav.'!S13-O17,0))</f>
        <v/>
      </c>
      <c r="AK17" s="219" t="str">
        <f>IF('1042Bi Dati di base lav.'!S13="","",'1042Bi Dati di base lav.'!S13)</f>
        <v/>
      </c>
      <c r="AL17" s="219" t="str">
        <f t="shared" si="16"/>
        <v/>
      </c>
      <c r="AM17" s="220" t="str">
        <f t="shared" si="17"/>
        <v/>
      </c>
      <c r="AN17" s="221" t="str">
        <f t="shared" si="18"/>
        <v/>
      </c>
      <c r="AO17" s="219" t="str">
        <f t="shared" si="19"/>
        <v/>
      </c>
      <c r="AP17" s="219" t="str">
        <f>IF(E17="","",'1042Bi Dati di base lav.'!O13)</f>
        <v/>
      </c>
      <c r="AQ17" s="222">
        <f>IF('1042Bi Dati di base lav.'!X13&gt;0,AG17,0)</f>
        <v>0</v>
      </c>
      <c r="AR17" s="223">
        <f>IF('1042Bi Dati di base lav.'!X13&gt;0,'1042Bi Dati di base lav.'!S13,0)</f>
        <v>0</v>
      </c>
      <c r="AS17" s="219" t="str">
        <f t="shared" si="9"/>
        <v/>
      </c>
      <c r="AT17" s="219">
        <f>'1042Bi Dati di base lav.'!O13</f>
        <v>0</v>
      </c>
      <c r="AU17" s="219">
        <f t="shared" si="20"/>
        <v>0</v>
      </c>
    </row>
    <row r="18" spans="1:47" s="57" customFormat="1" ht="16.899999999999999" customHeight="1">
      <c r="A18" s="225" t="str">
        <f>IF('1042Bi Dati di base lav.'!A14="","",'1042Bi Dati di base lav.'!A14)</f>
        <v/>
      </c>
      <c r="B18" s="226" t="str">
        <f>IF('1042Bi Dati di base lav.'!B14="","",'1042Bi Dati di base lav.'!B14)</f>
        <v/>
      </c>
      <c r="C18" s="227" t="str">
        <f>IF('1042Bi Dati di base lav.'!C14="","",'1042Bi Dati di base lav.'!C14)</f>
        <v/>
      </c>
      <c r="D18" s="349" t="str">
        <f>IF('1042Bi Dati di base lav.'!AI14="","",IF('1042Bi Dati di base lav.'!AI14*E18&gt;'1042Ai Domanda'!$B$28,'1042Ai Domanda'!$B$28/E18,'1042Bi Dati di base lav.'!AI14))</f>
        <v/>
      </c>
      <c r="E18" s="335" t="str">
        <f>IF('1042Bi Dati di base lav.'!M14="","",'1042Bi Dati di base lav.'!M14)</f>
        <v/>
      </c>
      <c r="F18" s="341" t="str">
        <f>IF('1042Bi Dati di base lav.'!N14="","",'1042Bi Dati di base lav.'!N14)</f>
        <v/>
      </c>
      <c r="G18" s="337" t="str">
        <f>IF('1042Bi Dati di base lav.'!O14="","",'1042Bi Dati di base lav.'!O14)</f>
        <v/>
      </c>
      <c r="H18" s="350" t="str">
        <f>IF('1042Bi Dati di base lav.'!P14="","",'1042Bi Dati di base lav.'!P14)</f>
        <v/>
      </c>
      <c r="I18" s="351" t="str">
        <f>IF('1042Bi Dati di base lav.'!Q14="","",'1042Bi Dati di base lav.'!Q14)</f>
        <v/>
      </c>
      <c r="J18" s="352" t="str">
        <f t="shared" si="10"/>
        <v/>
      </c>
      <c r="K18" s="353" t="str">
        <f t="shared" si="2"/>
        <v/>
      </c>
      <c r="L18" s="354" t="str">
        <f>IF('1042Bi Dati di base lav.'!R14="","",'1042Bi Dati di base lav.'!R14)</f>
        <v/>
      </c>
      <c r="M18" s="355" t="str">
        <f t="shared" si="22"/>
        <v/>
      </c>
      <c r="N18" s="356" t="str">
        <f t="shared" si="23"/>
        <v/>
      </c>
      <c r="O18" s="357" t="str">
        <f t="shared" si="23"/>
        <v/>
      </c>
      <c r="P18" s="358" t="str">
        <f t="shared" si="23"/>
        <v/>
      </c>
      <c r="Q18" s="346" t="str">
        <f t="shared" si="11"/>
        <v/>
      </c>
      <c r="R18" s="359" t="str">
        <f t="shared" si="24"/>
        <v/>
      </c>
      <c r="S18" s="356" t="str">
        <f t="shared" si="25"/>
        <v/>
      </c>
      <c r="T18" s="354" t="str">
        <f>IF(R18="","",MAX((O18-AR18)*'1042Ai Domanda'!$B$31,0))</f>
        <v/>
      </c>
      <c r="U18" s="360" t="str">
        <f t="shared" si="12"/>
        <v/>
      </c>
      <c r="V18" s="214"/>
      <c r="W18" s="215"/>
      <c r="X18" s="164" t="str">
        <f>'1042Bi Dati di base lav.'!L14</f>
        <v/>
      </c>
      <c r="Y18" s="216" t="str">
        <f t="shared" si="4"/>
        <v/>
      </c>
      <c r="Z18" s="217" t="str">
        <f>IF(A18="","",'1042Bi Dati di base lav.'!P14-'1042Bi Dati di base lav.'!Q14)</f>
        <v/>
      </c>
      <c r="AA18" s="217" t="str">
        <f t="shared" si="13"/>
        <v/>
      </c>
      <c r="AB18" s="218" t="str">
        <f t="shared" si="14"/>
        <v/>
      </c>
      <c r="AC18" s="218" t="str">
        <f t="shared" si="5"/>
        <v/>
      </c>
      <c r="AD18" s="218" t="str">
        <f t="shared" si="6"/>
        <v/>
      </c>
      <c r="AE18" s="219" t="str">
        <f t="shared" si="21"/>
        <v/>
      </c>
      <c r="AF18" s="219" t="str">
        <f>IF(K18="","",K18*AF$8 - MAX('1042Bi Dati di base lav.'!R14-M18,0))</f>
        <v/>
      </c>
      <c r="AG18" s="219" t="str">
        <f t="shared" si="7"/>
        <v/>
      </c>
      <c r="AH18" s="219" t="str">
        <f t="shared" si="15"/>
        <v/>
      </c>
      <c r="AI18" s="219" t="str">
        <f t="shared" si="8"/>
        <v/>
      </c>
      <c r="AJ18" s="219" t="str">
        <f>IF(OR($C18="",K18="",O18=""),"",MAX(P18+'1042Bi Dati di base lav.'!S14-O18,0))</f>
        <v/>
      </c>
      <c r="AK18" s="219" t="str">
        <f>IF('1042Bi Dati di base lav.'!S14="","",'1042Bi Dati di base lav.'!S14)</f>
        <v/>
      </c>
      <c r="AL18" s="219" t="str">
        <f t="shared" si="16"/>
        <v/>
      </c>
      <c r="AM18" s="220" t="str">
        <f t="shared" si="17"/>
        <v/>
      </c>
      <c r="AN18" s="221" t="str">
        <f t="shared" si="18"/>
        <v/>
      </c>
      <c r="AO18" s="219" t="str">
        <f t="shared" si="19"/>
        <v/>
      </c>
      <c r="AP18" s="219" t="str">
        <f>IF(E18="","",'1042Bi Dati di base lav.'!O14)</f>
        <v/>
      </c>
      <c r="AQ18" s="222">
        <f>IF('1042Bi Dati di base lav.'!X14&gt;0,AG18,0)</f>
        <v>0</v>
      </c>
      <c r="AR18" s="223">
        <f>IF('1042Bi Dati di base lav.'!X14&gt;0,'1042Bi Dati di base lav.'!S14,0)</f>
        <v>0</v>
      </c>
      <c r="AS18" s="219" t="str">
        <f t="shared" si="9"/>
        <v/>
      </c>
      <c r="AT18" s="219">
        <f>'1042Bi Dati di base lav.'!O14</f>
        <v>0</v>
      </c>
      <c r="AU18" s="219">
        <f t="shared" si="20"/>
        <v>0</v>
      </c>
    </row>
    <row r="19" spans="1:47" s="57" customFormat="1" ht="16.899999999999999" customHeight="1">
      <c r="A19" s="225" t="str">
        <f>IF('1042Bi Dati di base lav.'!A15="","",'1042Bi Dati di base lav.'!A15)</f>
        <v/>
      </c>
      <c r="B19" s="226" t="str">
        <f>IF('1042Bi Dati di base lav.'!B15="","",'1042Bi Dati di base lav.'!B15)</f>
        <v/>
      </c>
      <c r="C19" s="227" t="str">
        <f>IF('1042Bi Dati di base lav.'!C15="","",'1042Bi Dati di base lav.'!C15)</f>
        <v/>
      </c>
      <c r="D19" s="349" t="str">
        <f>IF('1042Bi Dati di base lav.'!AI15="","",IF('1042Bi Dati di base lav.'!AI15*E19&gt;'1042Ai Domanda'!$B$28,'1042Ai Domanda'!$B$28/E19,'1042Bi Dati di base lav.'!AI15))</f>
        <v/>
      </c>
      <c r="E19" s="335" t="str">
        <f>IF('1042Bi Dati di base lav.'!M15="","",'1042Bi Dati di base lav.'!M15)</f>
        <v/>
      </c>
      <c r="F19" s="341" t="str">
        <f>IF('1042Bi Dati di base lav.'!N15="","",'1042Bi Dati di base lav.'!N15)</f>
        <v/>
      </c>
      <c r="G19" s="337" t="str">
        <f>IF('1042Bi Dati di base lav.'!O15="","",'1042Bi Dati di base lav.'!O15)</f>
        <v/>
      </c>
      <c r="H19" s="350" t="str">
        <f>IF('1042Bi Dati di base lav.'!P15="","",'1042Bi Dati di base lav.'!P15)</f>
        <v/>
      </c>
      <c r="I19" s="351" t="str">
        <f>IF('1042Bi Dati di base lav.'!Q15="","",'1042Bi Dati di base lav.'!Q15)</f>
        <v/>
      </c>
      <c r="J19" s="352" t="str">
        <f t="shared" si="10"/>
        <v/>
      </c>
      <c r="K19" s="353" t="str">
        <f t="shared" si="2"/>
        <v/>
      </c>
      <c r="L19" s="354" t="str">
        <f>IF('1042Bi Dati di base lav.'!R15="","",'1042Bi Dati di base lav.'!R15)</f>
        <v/>
      </c>
      <c r="M19" s="355" t="str">
        <f t="shared" si="22"/>
        <v/>
      </c>
      <c r="N19" s="356" t="str">
        <f t="shared" si="23"/>
        <v/>
      </c>
      <c r="O19" s="357" t="str">
        <f t="shared" si="23"/>
        <v/>
      </c>
      <c r="P19" s="358" t="str">
        <f t="shared" si="23"/>
        <v/>
      </c>
      <c r="Q19" s="346" t="str">
        <f t="shared" si="11"/>
        <v/>
      </c>
      <c r="R19" s="359" t="str">
        <f t="shared" si="24"/>
        <v/>
      </c>
      <c r="S19" s="356" t="str">
        <f t="shared" si="25"/>
        <v/>
      </c>
      <c r="T19" s="354" t="str">
        <f>IF(R19="","",MAX((O19-AR19)*'1042Ai Domanda'!$B$31,0))</f>
        <v/>
      </c>
      <c r="U19" s="360" t="str">
        <f t="shared" si="12"/>
        <v/>
      </c>
      <c r="V19" s="214"/>
      <c r="W19" s="215"/>
      <c r="X19" s="164" t="str">
        <f>'1042Bi Dati di base lav.'!L15</f>
        <v/>
      </c>
      <c r="Y19" s="216" t="str">
        <f t="shared" si="4"/>
        <v/>
      </c>
      <c r="Z19" s="217" t="str">
        <f>IF(A19="","",'1042Bi Dati di base lav.'!P15-'1042Bi Dati di base lav.'!Q15)</f>
        <v/>
      </c>
      <c r="AA19" s="217" t="str">
        <f t="shared" si="13"/>
        <v/>
      </c>
      <c r="AB19" s="218" t="str">
        <f t="shared" si="14"/>
        <v/>
      </c>
      <c r="AC19" s="218" t="str">
        <f t="shared" si="5"/>
        <v/>
      </c>
      <c r="AD19" s="218" t="str">
        <f t="shared" si="6"/>
        <v/>
      </c>
      <c r="AE19" s="219" t="str">
        <f t="shared" si="21"/>
        <v/>
      </c>
      <c r="AF19" s="219" t="str">
        <f>IF(K19="","",K19*AF$8 - MAX('1042Bi Dati di base lav.'!R15-M19,0))</f>
        <v/>
      </c>
      <c r="AG19" s="219" t="str">
        <f t="shared" si="7"/>
        <v/>
      </c>
      <c r="AH19" s="219" t="str">
        <f t="shared" si="15"/>
        <v/>
      </c>
      <c r="AI19" s="219" t="str">
        <f t="shared" si="8"/>
        <v/>
      </c>
      <c r="AJ19" s="219" t="str">
        <f>IF(OR($C19="",K19="",O19=""),"",MAX(P19+'1042Bi Dati di base lav.'!S15-O19,0))</f>
        <v/>
      </c>
      <c r="AK19" s="219" t="str">
        <f>IF('1042Bi Dati di base lav.'!S15="","",'1042Bi Dati di base lav.'!S15)</f>
        <v/>
      </c>
      <c r="AL19" s="219" t="str">
        <f t="shared" si="16"/>
        <v/>
      </c>
      <c r="AM19" s="220" t="str">
        <f t="shared" si="17"/>
        <v/>
      </c>
      <c r="AN19" s="221" t="str">
        <f t="shared" si="18"/>
        <v/>
      </c>
      <c r="AO19" s="219" t="str">
        <f t="shared" si="19"/>
        <v/>
      </c>
      <c r="AP19" s="219" t="str">
        <f>IF(E19="","",'1042Bi Dati di base lav.'!O15)</f>
        <v/>
      </c>
      <c r="AQ19" s="222">
        <f>IF('1042Bi Dati di base lav.'!X15&gt;0,AG19,0)</f>
        <v>0</v>
      </c>
      <c r="AR19" s="223">
        <f>IF('1042Bi Dati di base lav.'!X15&gt;0,'1042Bi Dati di base lav.'!S15,0)</f>
        <v>0</v>
      </c>
      <c r="AS19" s="219" t="str">
        <f t="shared" si="9"/>
        <v/>
      </c>
      <c r="AT19" s="219">
        <f>'1042Bi Dati di base lav.'!O15</f>
        <v>0</v>
      </c>
      <c r="AU19" s="219">
        <f t="shared" si="20"/>
        <v>0</v>
      </c>
    </row>
    <row r="20" spans="1:47" s="57" customFormat="1" ht="16.899999999999999" customHeight="1">
      <c r="A20" s="225" t="str">
        <f>IF('1042Bi Dati di base lav.'!A16="","",'1042Bi Dati di base lav.'!A16)</f>
        <v/>
      </c>
      <c r="B20" s="226" t="str">
        <f>IF('1042Bi Dati di base lav.'!B16="","",'1042Bi Dati di base lav.'!B16)</f>
        <v/>
      </c>
      <c r="C20" s="227" t="str">
        <f>IF('1042Bi Dati di base lav.'!C16="","",'1042Bi Dati di base lav.'!C16)</f>
        <v/>
      </c>
      <c r="D20" s="349" t="str">
        <f>IF('1042Bi Dati di base lav.'!AI16="","",IF('1042Bi Dati di base lav.'!AI16*E20&gt;'1042Ai Domanda'!$B$28,'1042Ai Domanda'!$B$28/E20,'1042Bi Dati di base lav.'!AI16))</f>
        <v/>
      </c>
      <c r="E20" s="335" t="str">
        <f>IF('1042Bi Dati di base lav.'!M16="","",'1042Bi Dati di base lav.'!M16)</f>
        <v/>
      </c>
      <c r="F20" s="341" t="str">
        <f>IF('1042Bi Dati di base lav.'!N16="","",'1042Bi Dati di base lav.'!N16)</f>
        <v/>
      </c>
      <c r="G20" s="337" t="str">
        <f>IF('1042Bi Dati di base lav.'!O16="","",'1042Bi Dati di base lav.'!O16)</f>
        <v/>
      </c>
      <c r="H20" s="350" t="str">
        <f>IF('1042Bi Dati di base lav.'!P16="","",'1042Bi Dati di base lav.'!P16)</f>
        <v/>
      </c>
      <c r="I20" s="351" t="str">
        <f>IF('1042Bi Dati di base lav.'!Q16="","",'1042Bi Dati di base lav.'!Q16)</f>
        <v/>
      </c>
      <c r="J20" s="352" t="str">
        <f t="shared" si="10"/>
        <v/>
      </c>
      <c r="K20" s="353" t="str">
        <f t="shared" si="2"/>
        <v/>
      </c>
      <c r="L20" s="354" t="str">
        <f>IF('1042Bi Dati di base lav.'!R16="","",'1042Bi Dati di base lav.'!R16)</f>
        <v/>
      </c>
      <c r="M20" s="355" t="str">
        <f t="shared" si="22"/>
        <v/>
      </c>
      <c r="N20" s="356" t="str">
        <f t="shared" si="23"/>
        <v/>
      </c>
      <c r="O20" s="357" t="str">
        <f t="shared" si="23"/>
        <v/>
      </c>
      <c r="P20" s="358" t="str">
        <f t="shared" si="23"/>
        <v/>
      </c>
      <c r="Q20" s="346" t="str">
        <f t="shared" si="11"/>
        <v/>
      </c>
      <c r="R20" s="359" t="str">
        <f t="shared" si="24"/>
        <v/>
      </c>
      <c r="S20" s="356" t="str">
        <f t="shared" si="25"/>
        <v/>
      </c>
      <c r="T20" s="354" t="str">
        <f>IF(R20="","",MAX((O20-AR20)*'1042Ai Domanda'!$B$31,0))</f>
        <v/>
      </c>
      <c r="U20" s="360" t="str">
        <f t="shared" si="12"/>
        <v/>
      </c>
      <c r="V20" s="214"/>
      <c r="W20" s="215"/>
      <c r="X20" s="164" t="str">
        <f>'1042Bi Dati di base lav.'!L16</f>
        <v/>
      </c>
      <c r="Y20" s="216" t="str">
        <f t="shared" si="4"/>
        <v/>
      </c>
      <c r="Z20" s="217" t="str">
        <f>IF(A20="","",'1042Bi Dati di base lav.'!P16-'1042Bi Dati di base lav.'!Q16)</f>
        <v/>
      </c>
      <c r="AA20" s="217" t="str">
        <f t="shared" si="13"/>
        <v/>
      </c>
      <c r="AB20" s="218" t="str">
        <f t="shared" si="14"/>
        <v/>
      </c>
      <c r="AC20" s="218" t="str">
        <f t="shared" si="5"/>
        <v/>
      </c>
      <c r="AD20" s="218" t="str">
        <f t="shared" si="6"/>
        <v/>
      </c>
      <c r="AE20" s="219" t="str">
        <f t="shared" si="21"/>
        <v/>
      </c>
      <c r="AF20" s="219" t="str">
        <f>IF(K20="","",K20*AF$8 - MAX('1042Bi Dati di base lav.'!R16-M20,0))</f>
        <v/>
      </c>
      <c r="AG20" s="219" t="str">
        <f t="shared" si="7"/>
        <v/>
      </c>
      <c r="AH20" s="219" t="str">
        <f t="shared" si="15"/>
        <v/>
      </c>
      <c r="AI20" s="219" t="str">
        <f t="shared" si="8"/>
        <v/>
      </c>
      <c r="AJ20" s="219" t="str">
        <f>IF(OR($C20="",K20="",O20=""),"",MAX(P20+'1042Bi Dati di base lav.'!S16-O20,0))</f>
        <v/>
      </c>
      <c r="AK20" s="219" t="str">
        <f>IF('1042Bi Dati di base lav.'!S16="","",'1042Bi Dati di base lav.'!S16)</f>
        <v/>
      </c>
      <c r="AL20" s="219" t="str">
        <f t="shared" si="16"/>
        <v/>
      </c>
      <c r="AM20" s="220" t="str">
        <f t="shared" si="17"/>
        <v/>
      </c>
      <c r="AN20" s="221" t="str">
        <f t="shared" si="18"/>
        <v/>
      </c>
      <c r="AO20" s="219" t="str">
        <f t="shared" si="19"/>
        <v/>
      </c>
      <c r="AP20" s="219" t="str">
        <f>IF(E20="","",'1042Bi Dati di base lav.'!O16)</f>
        <v/>
      </c>
      <c r="AQ20" s="222">
        <f>IF('1042Bi Dati di base lav.'!X16&gt;0,AG20,0)</f>
        <v>0</v>
      </c>
      <c r="AR20" s="223">
        <f>IF('1042Bi Dati di base lav.'!X16&gt;0,'1042Bi Dati di base lav.'!S16,0)</f>
        <v>0</v>
      </c>
      <c r="AS20" s="219" t="str">
        <f t="shared" si="9"/>
        <v/>
      </c>
      <c r="AT20" s="219">
        <f>'1042Bi Dati di base lav.'!O16</f>
        <v>0</v>
      </c>
      <c r="AU20" s="219">
        <f t="shared" si="20"/>
        <v>0</v>
      </c>
    </row>
    <row r="21" spans="1:47" s="57" customFormat="1" ht="16.899999999999999" customHeight="1">
      <c r="A21" s="225" t="str">
        <f>IF('1042Bi Dati di base lav.'!A17="","",'1042Bi Dati di base lav.'!A17)</f>
        <v/>
      </c>
      <c r="B21" s="226" t="str">
        <f>IF('1042Bi Dati di base lav.'!B17="","",'1042Bi Dati di base lav.'!B17)</f>
        <v/>
      </c>
      <c r="C21" s="227" t="str">
        <f>IF('1042Bi Dati di base lav.'!C17="","",'1042Bi Dati di base lav.'!C17)</f>
        <v/>
      </c>
      <c r="D21" s="349" t="str">
        <f>IF('1042Bi Dati di base lav.'!AI17="","",IF('1042Bi Dati di base lav.'!AI17*E21&gt;'1042Ai Domanda'!$B$28,'1042Ai Domanda'!$B$28/E21,'1042Bi Dati di base lav.'!AI17))</f>
        <v/>
      </c>
      <c r="E21" s="335" t="str">
        <f>IF('1042Bi Dati di base lav.'!M17="","",'1042Bi Dati di base lav.'!M17)</f>
        <v/>
      </c>
      <c r="F21" s="341" t="str">
        <f>IF('1042Bi Dati di base lav.'!N17="","",'1042Bi Dati di base lav.'!N17)</f>
        <v/>
      </c>
      <c r="G21" s="337" t="str">
        <f>IF('1042Bi Dati di base lav.'!O17="","",'1042Bi Dati di base lav.'!O17)</f>
        <v/>
      </c>
      <c r="H21" s="350" t="str">
        <f>IF('1042Bi Dati di base lav.'!P17="","",'1042Bi Dati di base lav.'!P17)</f>
        <v/>
      </c>
      <c r="I21" s="351" t="str">
        <f>IF('1042Bi Dati di base lav.'!Q17="","",'1042Bi Dati di base lav.'!Q17)</f>
        <v/>
      </c>
      <c r="J21" s="352" t="str">
        <f t="shared" si="10"/>
        <v/>
      </c>
      <c r="K21" s="353" t="str">
        <f t="shared" si="2"/>
        <v/>
      </c>
      <c r="L21" s="354" t="str">
        <f>IF('1042Bi Dati di base lav.'!R17="","",'1042Bi Dati di base lav.'!R17)</f>
        <v/>
      </c>
      <c r="M21" s="355" t="str">
        <f t="shared" si="22"/>
        <v/>
      </c>
      <c r="N21" s="356" t="str">
        <f t="shared" si="23"/>
        <v/>
      </c>
      <c r="O21" s="357" t="str">
        <f t="shared" si="23"/>
        <v/>
      </c>
      <c r="P21" s="358" t="str">
        <f t="shared" si="23"/>
        <v/>
      </c>
      <c r="Q21" s="346" t="str">
        <f t="shared" si="11"/>
        <v/>
      </c>
      <c r="R21" s="359" t="str">
        <f t="shared" si="24"/>
        <v/>
      </c>
      <c r="S21" s="356" t="str">
        <f t="shared" si="25"/>
        <v/>
      </c>
      <c r="T21" s="354" t="str">
        <f>IF(R21="","",MAX((O21-AR21)*'1042Ai Domanda'!$B$31,0))</f>
        <v/>
      </c>
      <c r="U21" s="360" t="str">
        <f t="shared" si="12"/>
        <v/>
      </c>
      <c r="V21" s="214"/>
      <c r="W21" s="215"/>
      <c r="X21" s="164" t="str">
        <f>'1042Bi Dati di base lav.'!L17</f>
        <v/>
      </c>
      <c r="Y21" s="216" t="str">
        <f t="shared" si="4"/>
        <v/>
      </c>
      <c r="Z21" s="217" t="str">
        <f>IF(A21="","",'1042Bi Dati di base lav.'!P17-'1042Bi Dati di base lav.'!Q17)</f>
        <v/>
      </c>
      <c r="AA21" s="217" t="str">
        <f t="shared" si="13"/>
        <v/>
      </c>
      <c r="AB21" s="218" t="str">
        <f t="shared" si="14"/>
        <v/>
      </c>
      <c r="AC21" s="218" t="str">
        <f t="shared" si="5"/>
        <v/>
      </c>
      <c r="AD21" s="218" t="str">
        <f t="shared" si="6"/>
        <v/>
      </c>
      <c r="AE21" s="219" t="str">
        <f t="shared" si="21"/>
        <v/>
      </c>
      <c r="AF21" s="219" t="str">
        <f>IF(K21="","",K21*AF$8 - MAX('1042Bi Dati di base lav.'!R17-M21,0))</f>
        <v/>
      </c>
      <c r="AG21" s="219" t="str">
        <f t="shared" si="7"/>
        <v/>
      </c>
      <c r="AH21" s="219" t="str">
        <f t="shared" si="15"/>
        <v/>
      </c>
      <c r="AI21" s="219" t="str">
        <f t="shared" si="8"/>
        <v/>
      </c>
      <c r="AJ21" s="219" t="str">
        <f>IF(OR($C21="",K21="",O21=""),"",MAX(P21+'1042Bi Dati di base lav.'!S17-O21,0))</f>
        <v/>
      </c>
      <c r="AK21" s="219" t="str">
        <f>IF('1042Bi Dati di base lav.'!S17="","",'1042Bi Dati di base lav.'!S17)</f>
        <v/>
      </c>
      <c r="AL21" s="219" t="str">
        <f t="shared" si="16"/>
        <v/>
      </c>
      <c r="AM21" s="220" t="str">
        <f t="shared" si="17"/>
        <v/>
      </c>
      <c r="AN21" s="221" t="str">
        <f t="shared" si="18"/>
        <v/>
      </c>
      <c r="AO21" s="219" t="str">
        <f t="shared" si="19"/>
        <v/>
      </c>
      <c r="AP21" s="219" t="str">
        <f>IF(E21="","",'1042Bi Dati di base lav.'!O17)</f>
        <v/>
      </c>
      <c r="AQ21" s="222">
        <f>IF('1042Bi Dati di base lav.'!X17&gt;0,AG21,0)</f>
        <v>0</v>
      </c>
      <c r="AR21" s="223">
        <f>IF('1042Bi Dati di base lav.'!X17&gt;0,'1042Bi Dati di base lav.'!S17,0)</f>
        <v>0</v>
      </c>
      <c r="AS21" s="219" t="str">
        <f t="shared" si="9"/>
        <v/>
      </c>
      <c r="AT21" s="219">
        <f>'1042Bi Dati di base lav.'!O17</f>
        <v>0</v>
      </c>
      <c r="AU21" s="219">
        <f t="shared" si="20"/>
        <v>0</v>
      </c>
    </row>
    <row r="22" spans="1:47" s="57" customFormat="1" ht="16.899999999999999" customHeight="1">
      <c r="A22" s="225" t="str">
        <f>IF('1042Bi Dati di base lav.'!A18="","",'1042Bi Dati di base lav.'!A18)</f>
        <v/>
      </c>
      <c r="B22" s="226" t="str">
        <f>IF('1042Bi Dati di base lav.'!B18="","",'1042Bi Dati di base lav.'!B18)</f>
        <v/>
      </c>
      <c r="C22" s="227" t="str">
        <f>IF('1042Bi Dati di base lav.'!C18="","",'1042Bi Dati di base lav.'!C18)</f>
        <v/>
      </c>
      <c r="D22" s="349" t="str">
        <f>IF('1042Bi Dati di base lav.'!AI18="","",IF('1042Bi Dati di base lav.'!AI18*E22&gt;'1042Ai Domanda'!$B$28,'1042Ai Domanda'!$B$28/E22,'1042Bi Dati di base lav.'!AI18))</f>
        <v/>
      </c>
      <c r="E22" s="335" t="str">
        <f>IF('1042Bi Dati di base lav.'!M18="","",'1042Bi Dati di base lav.'!M18)</f>
        <v/>
      </c>
      <c r="F22" s="341" t="str">
        <f>IF('1042Bi Dati di base lav.'!N18="","",'1042Bi Dati di base lav.'!N18)</f>
        <v/>
      </c>
      <c r="G22" s="337" t="str">
        <f>IF('1042Bi Dati di base lav.'!O18="","",'1042Bi Dati di base lav.'!O18)</f>
        <v/>
      </c>
      <c r="H22" s="350" t="str">
        <f>IF('1042Bi Dati di base lav.'!P18="","",'1042Bi Dati di base lav.'!P18)</f>
        <v/>
      </c>
      <c r="I22" s="351" t="str">
        <f>IF('1042Bi Dati di base lav.'!Q18="","",'1042Bi Dati di base lav.'!Q18)</f>
        <v/>
      </c>
      <c r="J22" s="352" t="str">
        <f t="shared" si="10"/>
        <v/>
      </c>
      <c r="K22" s="353" t="str">
        <f t="shared" si="2"/>
        <v/>
      </c>
      <c r="L22" s="354" t="str">
        <f>IF('1042Bi Dati di base lav.'!R18="","",'1042Bi Dati di base lav.'!R18)</f>
        <v/>
      </c>
      <c r="M22" s="355" t="str">
        <f t="shared" si="22"/>
        <v/>
      </c>
      <c r="N22" s="356" t="str">
        <f t="shared" si="23"/>
        <v/>
      </c>
      <c r="O22" s="357" t="str">
        <f t="shared" si="23"/>
        <v/>
      </c>
      <c r="P22" s="358" t="str">
        <f t="shared" si="23"/>
        <v/>
      </c>
      <c r="Q22" s="346" t="str">
        <f t="shared" si="11"/>
        <v/>
      </c>
      <c r="R22" s="359" t="str">
        <f t="shared" si="24"/>
        <v/>
      </c>
      <c r="S22" s="356" t="str">
        <f t="shared" si="25"/>
        <v/>
      </c>
      <c r="T22" s="354" t="str">
        <f>IF(R22="","",MAX((O22-AR22)*'1042Ai Domanda'!$B$31,0))</f>
        <v/>
      </c>
      <c r="U22" s="360" t="str">
        <f t="shared" si="12"/>
        <v/>
      </c>
      <c r="V22" s="214"/>
      <c r="W22" s="215"/>
      <c r="X22" s="164" t="str">
        <f>'1042Bi Dati di base lav.'!L18</f>
        <v/>
      </c>
      <c r="Y22" s="216" t="str">
        <f t="shared" si="4"/>
        <v/>
      </c>
      <c r="Z22" s="217" t="str">
        <f>IF(A22="","",'1042Bi Dati di base lav.'!P18-'1042Bi Dati di base lav.'!Q18)</f>
        <v/>
      </c>
      <c r="AA22" s="217" t="str">
        <f t="shared" si="13"/>
        <v/>
      </c>
      <c r="AB22" s="218" t="str">
        <f t="shared" si="14"/>
        <v/>
      </c>
      <c r="AC22" s="218" t="str">
        <f t="shared" si="5"/>
        <v/>
      </c>
      <c r="AD22" s="218" t="str">
        <f t="shared" si="6"/>
        <v/>
      </c>
      <c r="AE22" s="219" t="str">
        <f t="shared" si="21"/>
        <v/>
      </c>
      <c r="AF22" s="219" t="str">
        <f>IF(K22="","",K22*AF$8 - MAX('1042Bi Dati di base lav.'!R18-M22,0))</f>
        <v/>
      </c>
      <c r="AG22" s="219" t="str">
        <f t="shared" si="7"/>
        <v/>
      </c>
      <c r="AH22" s="219" t="str">
        <f t="shared" si="15"/>
        <v/>
      </c>
      <c r="AI22" s="219" t="str">
        <f t="shared" si="8"/>
        <v/>
      </c>
      <c r="AJ22" s="219" t="str">
        <f>IF(OR($C22="",K22="",O22=""),"",MAX(P22+'1042Bi Dati di base lav.'!S18-O22,0))</f>
        <v/>
      </c>
      <c r="AK22" s="219" t="str">
        <f>IF('1042Bi Dati di base lav.'!S18="","",'1042Bi Dati di base lav.'!S18)</f>
        <v/>
      </c>
      <c r="AL22" s="219" t="str">
        <f t="shared" si="16"/>
        <v/>
      </c>
      <c r="AM22" s="220" t="str">
        <f t="shared" si="17"/>
        <v/>
      </c>
      <c r="AN22" s="221" t="str">
        <f t="shared" si="18"/>
        <v/>
      </c>
      <c r="AO22" s="219" t="str">
        <f t="shared" si="19"/>
        <v/>
      </c>
      <c r="AP22" s="219" t="str">
        <f>IF(E22="","",'1042Bi Dati di base lav.'!O18)</f>
        <v/>
      </c>
      <c r="AQ22" s="222">
        <f>IF('1042Bi Dati di base lav.'!X18&gt;0,AG22,0)</f>
        <v>0</v>
      </c>
      <c r="AR22" s="223">
        <f>IF('1042Bi Dati di base lav.'!X18&gt;0,'1042Bi Dati di base lav.'!S18,0)</f>
        <v>0</v>
      </c>
      <c r="AS22" s="219" t="str">
        <f t="shared" si="9"/>
        <v/>
      </c>
      <c r="AT22" s="219">
        <f>'1042Bi Dati di base lav.'!O18</f>
        <v>0</v>
      </c>
      <c r="AU22" s="219">
        <f t="shared" si="20"/>
        <v>0</v>
      </c>
    </row>
    <row r="23" spans="1:47" s="57" customFormat="1" ht="16.899999999999999" customHeight="1">
      <c r="A23" s="225" t="str">
        <f>IF('1042Bi Dati di base lav.'!A19="","",'1042Bi Dati di base lav.'!A19)</f>
        <v/>
      </c>
      <c r="B23" s="226" t="str">
        <f>IF('1042Bi Dati di base lav.'!B19="","",'1042Bi Dati di base lav.'!B19)</f>
        <v/>
      </c>
      <c r="C23" s="227" t="str">
        <f>IF('1042Bi Dati di base lav.'!C19="","",'1042Bi Dati di base lav.'!C19)</f>
        <v/>
      </c>
      <c r="D23" s="349" t="str">
        <f>IF('1042Bi Dati di base lav.'!AI19="","",IF('1042Bi Dati di base lav.'!AI19*E23&gt;'1042Ai Domanda'!$B$28,'1042Ai Domanda'!$B$28/E23,'1042Bi Dati di base lav.'!AI19))</f>
        <v/>
      </c>
      <c r="E23" s="335" t="str">
        <f>IF('1042Bi Dati di base lav.'!M19="","",'1042Bi Dati di base lav.'!M19)</f>
        <v/>
      </c>
      <c r="F23" s="341" t="str">
        <f>IF('1042Bi Dati di base lav.'!N19="","",'1042Bi Dati di base lav.'!N19)</f>
        <v/>
      </c>
      <c r="G23" s="337" t="str">
        <f>IF('1042Bi Dati di base lav.'!O19="","",'1042Bi Dati di base lav.'!O19)</f>
        <v/>
      </c>
      <c r="H23" s="350" t="str">
        <f>IF('1042Bi Dati di base lav.'!P19="","",'1042Bi Dati di base lav.'!P19)</f>
        <v/>
      </c>
      <c r="I23" s="351" t="str">
        <f>IF('1042Bi Dati di base lav.'!Q19="","",'1042Bi Dati di base lav.'!Q19)</f>
        <v/>
      </c>
      <c r="J23" s="352" t="str">
        <f t="shared" si="10"/>
        <v/>
      </c>
      <c r="K23" s="353" t="str">
        <f t="shared" si="2"/>
        <v/>
      </c>
      <c r="L23" s="354" t="str">
        <f>IF('1042Bi Dati di base lav.'!R19="","",'1042Bi Dati di base lav.'!R19)</f>
        <v/>
      </c>
      <c r="M23" s="355" t="str">
        <f t="shared" si="22"/>
        <v/>
      </c>
      <c r="N23" s="356" t="str">
        <f t="shared" si="23"/>
        <v/>
      </c>
      <c r="O23" s="357" t="str">
        <f t="shared" si="23"/>
        <v/>
      </c>
      <c r="P23" s="358" t="str">
        <f t="shared" si="23"/>
        <v/>
      </c>
      <c r="Q23" s="346" t="str">
        <f t="shared" si="11"/>
        <v/>
      </c>
      <c r="R23" s="359" t="str">
        <f t="shared" si="24"/>
        <v/>
      </c>
      <c r="S23" s="356" t="str">
        <f t="shared" si="25"/>
        <v/>
      </c>
      <c r="T23" s="354" t="str">
        <f>IF(R23="","",MAX((O23-AR23)*'1042Ai Domanda'!$B$31,0))</f>
        <v/>
      </c>
      <c r="U23" s="360" t="str">
        <f t="shared" si="12"/>
        <v/>
      </c>
      <c r="V23" s="214"/>
      <c r="W23" s="215"/>
      <c r="X23" s="164" t="str">
        <f>'1042Bi Dati di base lav.'!L19</f>
        <v/>
      </c>
      <c r="Y23" s="216" t="str">
        <f t="shared" si="4"/>
        <v/>
      </c>
      <c r="Z23" s="217" t="str">
        <f>IF(A23="","",'1042Bi Dati di base lav.'!P19-'1042Bi Dati di base lav.'!Q19)</f>
        <v/>
      </c>
      <c r="AA23" s="217" t="str">
        <f t="shared" si="13"/>
        <v/>
      </c>
      <c r="AB23" s="218" t="str">
        <f t="shared" si="14"/>
        <v/>
      </c>
      <c r="AC23" s="218" t="str">
        <f t="shared" si="5"/>
        <v/>
      </c>
      <c r="AD23" s="218" t="str">
        <f t="shared" si="6"/>
        <v/>
      </c>
      <c r="AE23" s="219" t="str">
        <f t="shared" si="21"/>
        <v/>
      </c>
      <c r="AF23" s="219" t="str">
        <f>IF(K23="","",K23*AF$8 - MAX('1042Bi Dati di base lav.'!R19-M23,0))</f>
        <v/>
      </c>
      <c r="AG23" s="219" t="str">
        <f t="shared" si="7"/>
        <v/>
      </c>
      <c r="AH23" s="219" t="str">
        <f t="shared" si="15"/>
        <v/>
      </c>
      <c r="AI23" s="219" t="str">
        <f t="shared" si="8"/>
        <v/>
      </c>
      <c r="AJ23" s="219" t="str">
        <f>IF(OR($C23="",K23="",O23=""),"",MAX(P23+'1042Bi Dati di base lav.'!S19-O23,0))</f>
        <v/>
      </c>
      <c r="AK23" s="219" t="str">
        <f>IF('1042Bi Dati di base lav.'!S19="","",'1042Bi Dati di base lav.'!S19)</f>
        <v/>
      </c>
      <c r="AL23" s="219" t="str">
        <f t="shared" si="16"/>
        <v/>
      </c>
      <c r="AM23" s="220" t="str">
        <f t="shared" si="17"/>
        <v/>
      </c>
      <c r="AN23" s="221" t="str">
        <f t="shared" si="18"/>
        <v/>
      </c>
      <c r="AO23" s="219" t="str">
        <f t="shared" si="19"/>
        <v/>
      </c>
      <c r="AP23" s="219" t="str">
        <f>IF(E23="","",'1042Bi Dati di base lav.'!O19)</f>
        <v/>
      </c>
      <c r="AQ23" s="222">
        <f>IF('1042Bi Dati di base lav.'!X19&gt;0,AG23,0)</f>
        <v>0</v>
      </c>
      <c r="AR23" s="223">
        <f>IF('1042Bi Dati di base lav.'!X19&gt;0,'1042Bi Dati di base lav.'!S19,0)</f>
        <v>0</v>
      </c>
      <c r="AS23" s="219" t="str">
        <f t="shared" si="9"/>
        <v/>
      </c>
      <c r="AT23" s="219">
        <f>'1042Bi Dati di base lav.'!O19</f>
        <v>0</v>
      </c>
      <c r="AU23" s="219">
        <f t="shared" si="20"/>
        <v>0</v>
      </c>
    </row>
    <row r="24" spans="1:47" s="57" customFormat="1" ht="16.899999999999999" customHeight="1">
      <c r="A24" s="225" t="str">
        <f>IF('1042Bi Dati di base lav.'!A20="","",'1042Bi Dati di base lav.'!A20)</f>
        <v/>
      </c>
      <c r="B24" s="226" t="str">
        <f>IF('1042Bi Dati di base lav.'!B20="","",'1042Bi Dati di base lav.'!B20)</f>
        <v/>
      </c>
      <c r="C24" s="227" t="str">
        <f>IF('1042Bi Dati di base lav.'!C20="","",'1042Bi Dati di base lav.'!C20)</f>
        <v/>
      </c>
      <c r="D24" s="349" t="str">
        <f>IF('1042Bi Dati di base lav.'!AI20="","",IF('1042Bi Dati di base lav.'!AI20*E24&gt;'1042Ai Domanda'!$B$28,'1042Ai Domanda'!$B$28/E24,'1042Bi Dati di base lav.'!AI20))</f>
        <v/>
      </c>
      <c r="E24" s="335" t="str">
        <f>IF('1042Bi Dati di base lav.'!M20="","",'1042Bi Dati di base lav.'!M20)</f>
        <v/>
      </c>
      <c r="F24" s="341" t="str">
        <f>IF('1042Bi Dati di base lav.'!N20="","",'1042Bi Dati di base lav.'!N20)</f>
        <v/>
      </c>
      <c r="G24" s="337" t="str">
        <f>IF('1042Bi Dati di base lav.'!O20="","",'1042Bi Dati di base lav.'!O20)</f>
        <v/>
      </c>
      <c r="H24" s="350" t="str">
        <f>IF('1042Bi Dati di base lav.'!P20="","",'1042Bi Dati di base lav.'!P20)</f>
        <v/>
      </c>
      <c r="I24" s="351" t="str">
        <f>IF('1042Bi Dati di base lav.'!Q20="","",'1042Bi Dati di base lav.'!Q20)</f>
        <v/>
      </c>
      <c r="J24" s="352" t="str">
        <f t="shared" si="10"/>
        <v/>
      </c>
      <c r="K24" s="353" t="str">
        <f t="shared" si="2"/>
        <v/>
      </c>
      <c r="L24" s="354" t="str">
        <f>IF('1042Bi Dati di base lav.'!R20="","",'1042Bi Dati di base lav.'!R20)</f>
        <v/>
      </c>
      <c r="M24" s="355" t="str">
        <f t="shared" si="22"/>
        <v/>
      </c>
      <c r="N24" s="356" t="str">
        <f t="shared" si="23"/>
        <v/>
      </c>
      <c r="O24" s="357" t="str">
        <f t="shared" si="23"/>
        <v/>
      </c>
      <c r="P24" s="358" t="str">
        <f t="shared" si="23"/>
        <v/>
      </c>
      <c r="Q24" s="346" t="str">
        <f t="shared" si="11"/>
        <v/>
      </c>
      <c r="R24" s="359" t="str">
        <f t="shared" si="24"/>
        <v/>
      </c>
      <c r="S24" s="356" t="str">
        <f t="shared" si="25"/>
        <v/>
      </c>
      <c r="T24" s="354" t="str">
        <f>IF(R24="","",MAX((O24-AR24)*'1042Ai Domanda'!$B$31,0))</f>
        <v/>
      </c>
      <c r="U24" s="360" t="str">
        <f t="shared" si="12"/>
        <v/>
      </c>
      <c r="V24" s="214"/>
      <c r="W24" s="215"/>
      <c r="X24" s="164" t="str">
        <f>'1042Bi Dati di base lav.'!L20</f>
        <v/>
      </c>
      <c r="Y24" s="216" t="str">
        <f t="shared" si="4"/>
        <v/>
      </c>
      <c r="Z24" s="217" t="str">
        <f>IF(A24="","",'1042Bi Dati di base lav.'!P20-'1042Bi Dati di base lav.'!Q20)</f>
        <v/>
      </c>
      <c r="AA24" s="217" t="str">
        <f t="shared" si="13"/>
        <v/>
      </c>
      <c r="AB24" s="218" t="str">
        <f t="shared" si="14"/>
        <v/>
      </c>
      <c r="AC24" s="218" t="str">
        <f t="shared" si="5"/>
        <v/>
      </c>
      <c r="AD24" s="218" t="str">
        <f t="shared" si="6"/>
        <v/>
      </c>
      <c r="AE24" s="219" t="str">
        <f t="shared" si="21"/>
        <v/>
      </c>
      <c r="AF24" s="219" t="str">
        <f>IF(K24="","",K24*AF$8 - MAX('1042Bi Dati di base lav.'!R20-M24,0))</f>
        <v/>
      </c>
      <c r="AG24" s="219" t="str">
        <f t="shared" si="7"/>
        <v/>
      </c>
      <c r="AH24" s="219" t="str">
        <f t="shared" si="15"/>
        <v/>
      </c>
      <c r="AI24" s="219" t="str">
        <f t="shared" si="8"/>
        <v/>
      </c>
      <c r="AJ24" s="219" t="str">
        <f>IF(OR($C24="",K24="",O24=""),"",MAX(P24+'1042Bi Dati di base lav.'!S20-O24,0))</f>
        <v/>
      </c>
      <c r="AK24" s="219" t="str">
        <f>IF('1042Bi Dati di base lav.'!S20="","",'1042Bi Dati di base lav.'!S20)</f>
        <v/>
      </c>
      <c r="AL24" s="219" t="str">
        <f t="shared" si="16"/>
        <v/>
      </c>
      <c r="AM24" s="220" t="str">
        <f t="shared" si="17"/>
        <v/>
      </c>
      <c r="AN24" s="221" t="str">
        <f t="shared" si="18"/>
        <v/>
      </c>
      <c r="AO24" s="219" t="str">
        <f t="shared" si="19"/>
        <v/>
      </c>
      <c r="AP24" s="219" t="str">
        <f>IF(E24="","",'1042Bi Dati di base lav.'!O20)</f>
        <v/>
      </c>
      <c r="AQ24" s="222">
        <f>IF('1042Bi Dati di base lav.'!X20&gt;0,AG24,0)</f>
        <v>0</v>
      </c>
      <c r="AR24" s="223">
        <f>IF('1042Bi Dati di base lav.'!X20&gt;0,'1042Bi Dati di base lav.'!S20,0)</f>
        <v>0</v>
      </c>
      <c r="AS24" s="219" t="str">
        <f t="shared" si="9"/>
        <v/>
      </c>
      <c r="AT24" s="219">
        <f>'1042Bi Dati di base lav.'!O20</f>
        <v>0</v>
      </c>
      <c r="AU24" s="219">
        <f t="shared" si="20"/>
        <v>0</v>
      </c>
    </row>
    <row r="25" spans="1:47" s="57" customFormat="1" ht="16.899999999999999" customHeight="1">
      <c r="A25" s="225" t="str">
        <f>IF('1042Bi Dati di base lav.'!A21="","",'1042Bi Dati di base lav.'!A21)</f>
        <v/>
      </c>
      <c r="B25" s="226" t="str">
        <f>IF('1042Bi Dati di base lav.'!B21="","",'1042Bi Dati di base lav.'!B21)</f>
        <v/>
      </c>
      <c r="C25" s="227" t="str">
        <f>IF('1042Bi Dati di base lav.'!C21="","",'1042Bi Dati di base lav.'!C21)</f>
        <v/>
      </c>
      <c r="D25" s="349" t="str">
        <f>IF('1042Bi Dati di base lav.'!AI21="","",IF('1042Bi Dati di base lav.'!AI21*E25&gt;'1042Ai Domanda'!$B$28,'1042Ai Domanda'!$B$28/E25,'1042Bi Dati di base lav.'!AI21))</f>
        <v/>
      </c>
      <c r="E25" s="335" t="str">
        <f>IF('1042Bi Dati di base lav.'!M21="","",'1042Bi Dati di base lav.'!M21)</f>
        <v/>
      </c>
      <c r="F25" s="341" t="str">
        <f>IF('1042Bi Dati di base lav.'!N21="","",'1042Bi Dati di base lav.'!N21)</f>
        <v/>
      </c>
      <c r="G25" s="337" t="str">
        <f>IF('1042Bi Dati di base lav.'!O21="","",'1042Bi Dati di base lav.'!O21)</f>
        <v/>
      </c>
      <c r="H25" s="350" t="str">
        <f>IF('1042Bi Dati di base lav.'!P21="","",'1042Bi Dati di base lav.'!P21)</f>
        <v/>
      </c>
      <c r="I25" s="351" t="str">
        <f>IF('1042Bi Dati di base lav.'!Q21="","",'1042Bi Dati di base lav.'!Q21)</f>
        <v/>
      </c>
      <c r="J25" s="352" t="str">
        <f t="shared" si="10"/>
        <v/>
      </c>
      <c r="K25" s="353" t="str">
        <f t="shared" si="2"/>
        <v/>
      </c>
      <c r="L25" s="354" t="str">
        <f>IF('1042Bi Dati di base lav.'!R21="","",'1042Bi Dati di base lav.'!R21)</f>
        <v/>
      </c>
      <c r="M25" s="355" t="str">
        <f t="shared" si="22"/>
        <v/>
      </c>
      <c r="N25" s="356" t="str">
        <f t="shared" si="23"/>
        <v/>
      </c>
      <c r="O25" s="357" t="str">
        <f t="shared" si="23"/>
        <v/>
      </c>
      <c r="P25" s="358" t="str">
        <f t="shared" si="23"/>
        <v/>
      </c>
      <c r="Q25" s="346" t="str">
        <f t="shared" si="11"/>
        <v/>
      </c>
      <c r="R25" s="359" t="str">
        <f t="shared" si="24"/>
        <v/>
      </c>
      <c r="S25" s="356" t="str">
        <f t="shared" si="25"/>
        <v/>
      </c>
      <c r="T25" s="354" t="str">
        <f>IF(R25="","",MAX((O25-AR25)*'1042Ai Domanda'!$B$31,0))</f>
        <v/>
      </c>
      <c r="U25" s="360" t="str">
        <f t="shared" si="12"/>
        <v/>
      </c>
      <c r="V25" s="214"/>
      <c r="W25" s="215"/>
      <c r="X25" s="164" t="str">
        <f>'1042Bi Dati di base lav.'!L21</f>
        <v/>
      </c>
      <c r="Y25" s="216" t="str">
        <f t="shared" si="4"/>
        <v/>
      </c>
      <c r="Z25" s="217" t="str">
        <f>IF(A25="","",'1042Bi Dati di base lav.'!P21-'1042Bi Dati di base lav.'!Q21)</f>
        <v/>
      </c>
      <c r="AA25" s="217" t="str">
        <f t="shared" si="13"/>
        <v/>
      </c>
      <c r="AB25" s="218" t="str">
        <f t="shared" si="14"/>
        <v/>
      </c>
      <c r="AC25" s="218" t="str">
        <f t="shared" si="5"/>
        <v/>
      </c>
      <c r="AD25" s="218" t="str">
        <f t="shared" si="6"/>
        <v/>
      </c>
      <c r="AE25" s="219" t="str">
        <f t="shared" si="21"/>
        <v/>
      </c>
      <c r="AF25" s="219" t="str">
        <f>IF(K25="","",K25*AF$8 - MAX('1042Bi Dati di base lav.'!R21-M25,0))</f>
        <v/>
      </c>
      <c r="AG25" s="219" t="str">
        <f t="shared" si="7"/>
        <v/>
      </c>
      <c r="AH25" s="219" t="str">
        <f t="shared" si="15"/>
        <v/>
      </c>
      <c r="AI25" s="219" t="str">
        <f t="shared" si="8"/>
        <v/>
      </c>
      <c r="AJ25" s="219" t="str">
        <f>IF(OR($C25="",K25="",O25=""),"",MAX(P25+'1042Bi Dati di base lav.'!S21-O25,0))</f>
        <v/>
      </c>
      <c r="AK25" s="219" t="str">
        <f>IF('1042Bi Dati di base lav.'!S21="","",'1042Bi Dati di base lav.'!S21)</f>
        <v/>
      </c>
      <c r="AL25" s="219" t="str">
        <f t="shared" si="16"/>
        <v/>
      </c>
      <c r="AM25" s="220" t="str">
        <f t="shared" si="17"/>
        <v/>
      </c>
      <c r="AN25" s="221" t="str">
        <f t="shared" si="18"/>
        <v/>
      </c>
      <c r="AO25" s="219" t="str">
        <f t="shared" si="19"/>
        <v/>
      </c>
      <c r="AP25" s="219" t="str">
        <f>IF(E25="","",'1042Bi Dati di base lav.'!O21)</f>
        <v/>
      </c>
      <c r="AQ25" s="222">
        <f>IF('1042Bi Dati di base lav.'!X21&gt;0,AG25,0)</f>
        <v>0</v>
      </c>
      <c r="AR25" s="223">
        <f>IF('1042Bi Dati di base lav.'!X21&gt;0,'1042Bi Dati di base lav.'!S21,0)</f>
        <v>0</v>
      </c>
      <c r="AS25" s="219" t="str">
        <f t="shared" si="9"/>
        <v/>
      </c>
      <c r="AT25" s="219">
        <f>'1042Bi Dati di base lav.'!O21</f>
        <v>0</v>
      </c>
      <c r="AU25" s="219">
        <f t="shared" si="20"/>
        <v>0</v>
      </c>
    </row>
    <row r="26" spans="1:47" s="57" customFormat="1" ht="16.899999999999999" customHeight="1">
      <c r="A26" s="225" t="str">
        <f>IF('1042Bi Dati di base lav.'!A22="","",'1042Bi Dati di base lav.'!A22)</f>
        <v/>
      </c>
      <c r="B26" s="226" t="str">
        <f>IF('1042Bi Dati di base lav.'!B22="","",'1042Bi Dati di base lav.'!B22)</f>
        <v/>
      </c>
      <c r="C26" s="227" t="str">
        <f>IF('1042Bi Dati di base lav.'!C22="","",'1042Bi Dati di base lav.'!C22)</f>
        <v/>
      </c>
      <c r="D26" s="349" t="str">
        <f>IF('1042Bi Dati di base lav.'!AI22="","",IF('1042Bi Dati di base lav.'!AI22*E26&gt;'1042Ai Domanda'!$B$28,'1042Ai Domanda'!$B$28/E26,'1042Bi Dati di base lav.'!AI22))</f>
        <v/>
      </c>
      <c r="E26" s="335" t="str">
        <f>IF('1042Bi Dati di base lav.'!M22="","",'1042Bi Dati di base lav.'!M22)</f>
        <v/>
      </c>
      <c r="F26" s="341" t="str">
        <f>IF('1042Bi Dati di base lav.'!N22="","",'1042Bi Dati di base lav.'!N22)</f>
        <v/>
      </c>
      <c r="G26" s="337" t="str">
        <f>IF('1042Bi Dati di base lav.'!O22="","",'1042Bi Dati di base lav.'!O22)</f>
        <v/>
      </c>
      <c r="H26" s="350" t="str">
        <f>IF('1042Bi Dati di base lav.'!P22="","",'1042Bi Dati di base lav.'!P22)</f>
        <v/>
      </c>
      <c r="I26" s="351" t="str">
        <f>IF('1042Bi Dati di base lav.'!Q22="","",'1042Bi Dati di base lav.'!Q22)</f>
        <v/>
      </c>
      <c r="J26" s="352" t="str">
        <f t="shared" si="10"/>
        <v/>
      </c>
      <c r="K26" s="353" t="str">
        <f t="shared" si="2"/>
        <v/>
      </c>
      <c r="L26" s="354" t="str">
        <f>IF('1042Bi Dati di base lav.'!R22="","",'1042Bi Dati di base lav.'!R22)</f>
        <v/>
      </c>
      <c r="M26" s="355" t="str">
        <f t="shared" si="22"/>
        <v/>
      </c>
      <c r="N26" s="356" t="str">
        <f t="shared" si="23"/>
        <v/>
      </c>
      <c r="O26" s="357" t="str">
        <f t="shared" si="23"/>
        <v/>
      </c>
      <c r="P26" s="358" t="str">
        <f t="shared" si="23"/>
        <v/>
      </c>
      <c r="Q26" s="346" t="str">
        <f t="shared" si="11"/>
        <v/>
      </c>
      <c r="R26" s="359" t="str">
        <f t="shared" si="24"/>
        <v/>
      </c>
      <c r="S26" s="356" t="str">
        <f t="shared" si="25"/>
        <v/>
      </c>
      <c r="T26" s="354" t="str">
        <f>IF(R26="","",MAX((O26-AR26)*'1042Ai Domanda'!$B$31,0))</f>
        <v/>
      </c>
      <c r="U26" s="360" t="str">
        <f t="shared" si="12"/>
        <v/>
      </c>
      <c r="V26" s="214"/>
      <c r="W26" s="215"/>
      <c r="X26" s="164" t="str">
        <f>'1042Bi Dati di base lav.'!L22</f>
        <v/>
      </c>
      <c r="Y26" s="216" t="str">
        <f t="shared" si="4"/>
        <v/>
      </c>
      <c r="Z26" s="217" t="str">
        <f>IF(A26="","",'1042Bi Dati di base lav.'!P22-'1042Bi Dati di base lav.'!Q22)</f>
        <v/>
      </c>
      <c r="AA26" s="217" t="str">
        <f t="shared" si="13"/>
        <v/>
      </c>
      <c r="AB26" s="218" t="str">
        <f t="shared" si="14"/>
        <v/>
      </c>
      <c r="AC26" s="218" t="str">
        <f t="shared" si="5"/>
        <v/>
      </c>
      <c r="AD26" s="218" t="str">
        <f t="shared" si="6"/>
        <v/>
      </c>
      <c r="AE26" s="219" t="str">
        <f t="shared" si="21"/>
        <v/>
      </c>
      <c r="AF26" s="219" t="str">
        <f>IF(K26="","",K26*AF$8 - MAX('1042Bi Dati di base lav.'!R22-M26,0))</f>
        <v/>
      </c>
      <c r="AG26" s="219" t="str">
        <f t="shared" si="7"/>
        <v/>
      </c>
      <c r="AH26" s="219" t="str">
        <f t="shared" si="15"/>
        <v/>
      </c>
      <c r="AI26" s="219" t="str">
        <f t="shared" si="8"/>
        <v/>
      </c>
      <c r="AJ26" s="219" t="str">
        <f>IF(OR($C26="",K26="",O26=""),"",MAX(P26+'1042Bi Dati di base lav.'!S22-O26,0))</f>
        <v/>
      </c>
      <c r="AK26" s="219" t="str">
        <f>IF('1042Bi Dati di base lav.'!S22="","",'1042Bi Dati di base lav.'!S22)</f>
        <v/>
      </c>
      <c r="AL26" s="219" t="str">
        <f t="shared" si="16"/>
        <v/>
      </c>
      <c r="AM26" s="220" t="str">
        <f t="shared" si="17"/>
        <v/>
      </c>
      <c r="AN26" s="221" t="str">
        <f t="shared" si="18"/>
        <v/>
      </c>
      <c r="AO26" s="219" t="str">
        <f t="shared" si="19"/>
        <v/>
      </c>
      <c r="AP26" s="219" t="str">
        <f>IF(E26="","",'1042Bi Dati di base lav.'!O22)</f>
        <v/>
      </c>
      <c r="AQ26" s="222">
        <f>IF('1042Bi Dati di base lav.'!X22&gt;0,AG26,0)</f>
        <v>0</v>
      </c>
      <c r="AR26" s="223">
        <f>IF('1042Bi Dati di base lav.'!X22&gt;0,'1042Bi Dati di base lav.'!S22,0)</f>
        <v>0</v>
      </c>
      <c r="AS26" s="219" t="str">
        <f t="shared" si="9"/>
        <v/>
      </c>
      <c r="AT26" s="219">
        <f>'1042Bi Dati di base lav.'!O22</f>
        <v>0</v>
      </c>
      <c r="AU26" s="219">
        <f t="shared" si="20"/>
        <v>0</v>
      </c>
    </row>
    <row r="27" spans="1:47" s="57" customFormat="1" ht="16.899999999999999" customHeight="1">
      <c r="A27" s="225" t="str">
        <f>IF('1042Bi Dati di base lav.'!A23="","",'1042Bi Dati di base lav.'!A23)</f>
        <v/>
      </c>
      <c r="B27" s="226" t="str">
        <f>IF('1042Bi Dati di base lav.'!B23="","",'1042Bi Dati di base lav.'!B23)</f>
        <v/>
      </c>
      <c r="C27" s="227" t="str">
        <f>IF('1042Bi Dati di base lav.'!C23="","",'1042Bi Dati di base lav.'!C23)</f>
        <v/>
      </c>
      <c r="D27" s="349" t="str">
        <f>IF('1042Bi Dati di base lav.'!AI23="","",IF('1042Bi Dati di base lav.'!AI23*E27&gt;'1042Ai Domanda'!$B$28,'1042Ai Domanda'!$B$28/E27,'1042Bi Dati di base lav.'!AI23))</f>
        <v/>
      </c>
      <c r="E27" s="335" t="str">
        <f>IF('1042Bi Dati di base lav.'!M23="","",'1042Bi Dati di base lav.'!M23)</f>
        <v/>
      </c>
      <c r="F27" s="341" t="str">
        <f>IF('1042Bi Dati di base lav.'!N23="","",'1042Bi Dati di base lav.'!N23)</f>
        <v/>
      </c>
      <c r="G27" s="337" t="str">
        <f>IF('1042Bi Dati di base lav.'!O23="","",'1042Bi Dati di base lav.'!O23)</f>
        <v/>
      </c>
      <c r="H27" s="350" t="str">
        <f>IF('1042Bi Dati di base lav.'!P23="","",'1042Bi Dati di base lav.'!P23)</f>
        <v/>
      </c>
      <c r="I27" s="351" t="str">
        <f>IF('1042Bi Dati di base lav.'!Q23="","",'1042Bi Dati di base lav.'!Q23)</f>
        <v/>
      </c>
      <c r="J27" s="352" t="str">
        <f t="shared" si="10"/>
        <v/>
      </c>
      <c r="K27" s="353" t="str">
        <f t="shared" si="2"/>
        <v/>
      </c>
      <c r="L27" s="354" t="str">
        <f>IF('1042Bi Dati di base lav.'!R23="","",'1042Bi Dati di base lav.'!R23)</f>
        <v/>
      </c>
      <c r="M27" s="355" t="str">
        <f t="shared" si="22"/>
        <v/>
      </c>
      <c r="N27" s="356" t="str">
        <f t="shared" si="23"/>
        <v/>
      </c>
      <c r="O27" s="357" t="str">
        <f t="shared" si="23"/>
        <v/>
      </c>
      <c r="P27" s="358" t="str">
        <f t="shared" si="23"/>
        <v/>
      </c>
      <c r="Q27" s="346" t="str">
        <f t="shared" si="11"/>
        <v/>
      </c>
      <c r="R27" s="359" t="str">
        <f t="shared" si="24"/>
        <v/>
      </c>
      <c r="S27" s="356" t="str">
        <f t="shared" si="25"/>
        <v/>
      </c>
      <c r="T27" s="354" t="str">
        <f>IF(R27="","",MAX((O27-AR27)*'1042Ai Domanda'!$B$31,0))</f>
        <v/>
      </c>
      <c r="U27" s="360" t="str">
        <f t="shared" si="12"/>
        <v/>
      </c>
      <c r="V27" s="214"/>
      <c r="W27" s="215"/>
      <c r="X27" s="164" t="str">
        <f>'1042Bi Dati di base lav.'!L23</f>
        <v/>
      </c>
      <c r="Y27" s="216" t="str">
        <f t="shared" si="4"/>
        <v/>
      </c>
      <c r="Z27" s="217" t="str">
        <f>IF(A27="","",'1042Bi Dati di base lav.'!P23-'1042Bi Dati di base lav.'!Q23)</f>
        <v/>
      </c>
      <c r="AA27" s="217" t="str">
        <f t="shared" si="13"/>
        <v/>
      </c>
      <c r="AB27" s="218" t="str">
        <f t="shared" si="14"/>
        <v/>
      </c>
      <c r="AC27" s="218" t="str">
        <f t="shared" si="5"/>
        <v/>
      </c>
      <c r="AD27" s="218" t="str">
        <f t="shared" si="6"/>
        <v/>
      </c>
      <c r="AE27" s="219" t="str">
        <f t="shared" si="21"/>
        <v/>
      </c>
      <c r="AF27" s="219" t="str">
        <f>IF(K27="","",K27*AF$8 - MAX('1042Bi Dati di base lav.'!R23-M27,0))</f>
        <v/>
      </c>
      <c r="AG27" s="219" t="str">
        <f t="shared" si="7"/>
        <v/>
      </c>
      <c r="AH27" s="219" t="str">
        <f t="shared" si="15"/>
        <v/>
      </c>
      <c r="AI27" s="219" t="str">
        <f t="shared" si="8"/>
        <v/>
      </c>
      <c r="AJ27" s="219" t="str">
        <f>IF(OR($C27="",K27="",O27=""),"",MAX(P27+'1042Bi Dati di base lav.'!S23-O27,0))</f>
        <v/>
      </c>
      <c r="AK27" s="219" t="str">
        <f>IF('1042Bi Dati di base lav.'!S23="","",'1042Bi Dati di base lav.'!S23)</f>
        <v/>
      </c>
      <c r="AL27" s="219" t="str">
        <f t="shared" si="16"/>
        <v/>
      </c>
      <c r="AM27" s="220" t="str">
        <f t="shared" si="17"/>
        <v/>
      </c>
      <c r="AN27" s="221" t="str">
        <f t="shared" si="18"/>
        <v/>
      </c>
      <c r="AO27" s="219" t="str">
        <f t="shared" si="19"/>
        <v/>
      </c>
      <c r="AP27" s="219" t="str">
        <f>IF(E27="","",'1042Bi Dati di base lav.'!O23)</f>
        <v/>
      </c>
      <c r="AQ27" s="222">
        <f>IF('1042Bi Dati di base lav.'!X23&gt;0,AG27,0)</f>
        <v>0</v>
      </c>
      <c r="AR27" s="223">
        <f>IF('1042Bi Dati di base lav.'!X23&gt;0,'1042Bi Dati di base lav.'!S23,0)</f>
        <v>0</v>
      </c>
      <c r="AS27" s="219" t="str">
        <f t="shared" si="9"/>
        <v/>
      </c>
      <c r="AT27" s="219">
        <f>'1042Bi Dati di base lav.'!O23</f>
        <v>0</v>
      </c>
      <c r="AU27" s="219">
        <f t="shared" si="20"/>
        <v>0</v>
      </c>
    </row>
    <row r="28" spans="1:47" s="57" customFormat="1" ht="16.899999999999999" customHeight="1">
      <c r="A28" s="225" t="str">
        <f>IF('1042Bi Dati di base lav.'!A24="","",'1042Bi Dati di base lav.'!A24)</f>
        <v/>
      </c>
      <c r="B28" s="226" t="str">
        <f>IF('1042Bi Dati di base lav.'!B24="","",'1042Bi Dati di base lav.'!B24)</f>
        <v/>
      </c>
      <c r="C28" s="227" t="str">
        <f>IF('1042Bi Dati di base lav.'!C24="","",'1042Bi Dati di base lav.'!C24)</f>
        <v/>
      </c>
      <c r="D28" s="349" t="str">
        <f>IF('1042Bi Dati di base lav.'!AI24="","",IF('1042Bi Dati di base lav.'!AI24*E28&gt;'1042Ai Domanda'!$B$28,'1042Ai Domanda'!$B$28/E28,'1042Bi Dati di base lav.'!AI24))</f>
        <v/>
      </c>
      <c r="E28" s="335" t="str">
        <f>IF('1042Bi Dati di base lav.'!M24="","",'1042Bi Dati di base lav.'!M24)</f>
        <v/>
      </c>
      <c r="F28" s="341" t="str">
        <f>IF('1042Bi Dati di base lav.'!N24="","",'1042Bi Dati di base lav.'!N24)</f>
        <v/>
      </c>
      <c r="G28" s="337" t="str">
        <f>IF('1042Bi Dati di base lav.'!O24="","",'1042Bi Dati di base lav.'!O24)</f>
        <v/>
      </c>
      <c r="H28" s="350" t="str">
        <f>IF('1042Bi Dati di base lav.'!P24="","",'1042Bi Dati di base lav.'!P24)</f>
        <v/>
      </c>
      <c r="I28" s="351" t="str">
        <f>IF('1042Bi Dati di base lav.'!Q24="","",'1042Bi Dati di base lav.'!Q24)</f>
        <v/>
      </c>
      <c r="J28" s="352" t="str">
        <f t="shared" si="10"/>
        <v/>
      </c>
      <c r="K28" s="353" t="str">
        <f t="shared" si="2"/>
        <v/>
      </c>
      <c r="L28" s="354" t="str">
        <f>IF('1042Bi Dati di base lav.'!R24="","",'1042Bi Dati di base lav.'!R24)</f>
        <v/>
      </c>
      <c r="M28" s="355" t="str">
        <f t="shared" si="22"/>
        <v/>
      </c>
      <c r="N28" s="356" t="str">
        <f t="shared" si="23"/>
        <v/>
      </c>
      <c r="O28" s="357" t="str">
        <f t="shared" si="23"/>
        <v/>
      </c>
      <c r="P28" s="358" t="str">
        <f t="shared" si="23"/>
        <v/>
      </c>
      <c r="Q28" s="346" t="str">
        <f t="shared" si="11"/>
        <v/>
      </c>
      <c r="R28" s="359" t="str">
        <f t="shared" si="24"/>
        <v/>
      </c>
      <c r="S28" s="356" t="str">
        <f t="shared" si="25"/>
        <v/>
      </c>
      <c r="T28" s="354" t="str">
        <f>IF(R28="","",MAX((O28-AR28)*'1042Ai Domanda'!$B$31,0))</f>
        <v/>
      </c>
      <c r="U28" s="360" t="str">
        <f t="shared" si="12"/>
        <v/>
      </c>
      <c r="V28" s="214"/>
      <c r="W28" s="215"/>
      <c r="X28" s="164" t="str">
        <f>'1042Bi Dati di base lav.'!L24</f>
        <v/>
      </c>
      <c r="Y28" s="216" t="str">
        <f t="shared" si="4"/>
        <v/>
      </c>
      <c r="Z28" s="217" t="str">
        <f>IF(A28="","",'1042Bi Dati di base lav.'!P24-'1042Bi Dati di base lav.'!Q24)</f>
        <v/>
      </c>
      <c r="AA28" s="217" t="str">
        <f t="shared" si="13"/>
        <v/>
      </c>
      <c r="AB28" s="218" t="str">
        <f t="shared" si="14"/>
        <v/>
      </c>
      <c r="AC28" s="218" t="str">
        <f t="shared" si="5"/>
        <v/>
      </c>
      <c r="AD28" s="218" t="str">
        <f t="shared" si="6"/>
        <v/>
      </c>
      <c r="AE28" s="219" t="str">
        <f t="shared" si="21"/>
        <v/>
      </c>
      <c r="AF28" s="219" t="str">
        <f>IF(K28="","",K28*AF$8 - MAX('1042Bi Dati di base lav.'!R24-M28,0))</f>
        <v/>
      </c>
      <c r="AG28" s="219" t="str">
        <f t="shared" si="7"/>
        <v/>
      </c>
      <c r="AH28" s="219" t="str">
        <f t="shared" si="15"/>
        <v/>
      </c>
      <c r="AI28" s="219" t="str">
        <f t="shared" si="8"/>
        <v/>
      </c>
      <c r="AJ28" s="219" t="str">
        <f>IF(OR($C28="",K28="",O28=""),"",MAX(P28+'1042Bi Dati di base lav.'!S24-O28,0))</f>
        <v/>
      </c>
      <c r="AK28" s="219" t="str">
        <f>IF('1042Bi Dati di base lav.'!S24="","",'1042Bi Dati di base lav.'!S24)</f>
        <v/>
      </c>
      <c r="AL28" s="219" t="str">
        <f t="shared" si="16"/>
        <v/>
      </c>
      <c r="AM28" s="220" t="str">
        <f t="shared" si="17"/>
        <v/>
      </c>
      <c r="AN28" s="221" t="str">
        <f t="shared" si="18"/>
        <v/>
      </c>
      <c r="AO28" s="219" t="str">
        <f t="shared" si="19"/>
        <v/>
      </c>
      <c r="AP28" s="219" t="str">
        <f>IF(E28="","",'1042Bi Dati di base lav.'!O24)</f>
        <v/>
      </c>
      <c r="AQ28" s="222">
        <f>IF('1042Bi Dati di base lav.'!X24&gt;0,AG28,0)</f>
        <v>0</v>
      </c>
      <c r="AR28" s="223">
        <f>IF('1042Bi Dati di base lav.'!X24&gt;0,'1042Bi Dati di base lav.'!S24,0)</f>
        <v>0</v>
      </c>
      <c r="AS28" s="219" t="str">
        <f t="shared" si="9"/>
        <v/>
      </c>
      <c r="AT28" s="219">
        <f>'1042Bi Dati di base lav.'!O24</f>
        <v>0</v>
      </c>
      <c r="AU28" s="219">
        <f t="shared" si="20"/>
        <v>0</v>
      </c>
    </row>
    <row r="29" spans="1:47" s="57" customFormat="1" ht="16.899999999999999" customHeight="1">
      <c r="A29" s="225" t="str">
        <f>IF('1042Bi Dati di base lav.'!A25="","",'1042Bi Dati di base lav.'!A25)</f>
        <v/>
      </c>
      <c r="B29" s="226" t="str">
        <f>IF('1042Bi Dati di base lav.'!B25="","",'1042Bi Dati di base lav.'!B25)</f>
        <v/>
      </c>
      <c r="C29" s="227" t="str">
        <f>IF('1042Bi Dati di base lav.'!C25="","",'1042Bi Dati di base lav.'!C25)</f>
        <v/>
      </c>
      <c r="D29" s="349" t="str">
        <f>IF('1042Bi Dati di base lav.'!AI25="","",IF('1042Bi Dati di base lav.'!AI25*E29&gt;'1042Ai Domanda'!$B$28,'1042Ai Domanda'!$B$28/E29,'1042Bi Dati di base lav.'!AI25))</f>
        <v/>
      </c>
      <c r="E29" s="335" t="str">
        <f>IF('1042Bi Dati di base lav.'!M25="","",'1042Bi Dati di base lav.'!M25)</f>
        <v/>
      </c>
      <c r="F29" s="341" t="str">
        <f>IF('1042Bi Dati di base lav.'!N25="","",'1042Bi Dati di base lav.'!N25)</f>
        <v/>
      </c>
      <c r="G29" s="337" t="str">
        <f>IF('1042Bi Dati di base lav.'!O25="","",'1042Bi Dati di base lav.'!O25)</f>
        <v/>
      </c>
      <c r="H29" s="350" t="str">
        <f>IF('1042Bi Dati di base lav.'!P25="","",'1042Bi Dati di base lav.'!P25)</f>
        <v/>
      </c>
      <c r="I29" s="351" t="str">
        <f>IF('1042Bi Dati di base lav.'!Q25="","",'1042Bi Dati di base lav.'!Q25)</f>
        <v/>
      </c>
      <c r="J29" s="352" t="str">
        <f t="shared" si="10"/>
        <v/>
      </c>
      <c r="K29" s="353" t="str">
        <f t="shared" si="2"/>
        <v/>
      </c>
      <c r="L29" s="354" t="str">
        <f>IF('1042Bi Dati di base lav.'!R25="","",'1042Bi Dati di base lav.'!R25)</f>
        <v/>
      </c>
      <c r="M29" s="355" t="str">
        <f t="shared" si="22"/>
        <v/>
      </c>
      <c r="N29" s="356" t="str">
        <f t="shared" si="23"/>
        <v/>
      </c>
      <c r="O29" s="357" t="str">
        <f t="shared" si="23"/>
        <v/>
      </c>
      <c r="P29" s="358" t="str">
        <f t="shared" si="23"/>
        <v/>
      </c>
      <c r="Q29" s="346" t="str">
        <f t="shared" si="11"/>
        <v/>
      </c>
      <c r="R29" s="359" t="str">
        <f t="shared" si="24"/>
        <v/>
      </c>
      <c r="S29" s="356" t="str">
        <f t="shared" si="25"/>
        <v/>
      </c>
      <c r="T29" s="354" t="str">
        <f>IF(R29="","",MAX((O29-AR29)*'1042Ai Domanda'!$B$31,0))</f>
        <v/>
      </c>
      <c r="U29" s="360" t="str">
        <f t="shared" si="12"/>
        <v/>
      </c>
      <c r="V29" s="214"/>
      <c r="W29" s="215"/>
      <c r="X29" s="164" t="str">
        <f>'1042Bi Dati di base lav.'!L25</f>
        <v/>
      </c>
      <c r="Y29" s="216" t="str">
        <f t="shared" si="4"/>
        <v/>
      </c>
      <c r="Z29" s="217" t="str">
        <f>IF(A29="","",'1042Bi Dati di base lav.'!P25-'1042Bi Dati di base lav.'!Q25)</f>
        <v/>
      </c>
      <c r="AA29" s="217" t="str">
        <f t="shared" si="13"/>
        <v/>
      </c>
      <c r="AB29" s="218" t="str">
        <f t="shared" si="14"/>
        <v/>
      </c>
      <c r="AC29" s="218" t="str">
        <f t="shared" si="5"/>
        <v/>
      </c>
      <c r="AD29" s="218" t="str">
        <f t="shared" si="6"/>
        <v/>
      </c>
      <c r="AE29" s="219" t="str">
        <f t="shared" si="21"/>
        <v/>
      </c>
      <c r="AF29" s="219" t="str">
        <f>IF(K29="","",K29*AF$8 - MAX('1042Bi Dati di base lav.'!R25-M29,0))</f>
        <v/>
      </c>
      <c r="AG29" s="219" t="str">
        <f t="shared" si="7"/>
        <v/>
      </c>
      <c r="AH29" s="219" t="str">
        <f t="shared" si="15"/>
        <v/>
      </c>
      <c r="AI29" s="219" t="str">
        <f t="shared" si="8"/>
        <v/>
      </c>
      <c r="AJ29" s="219" t="str">
        <f>IF(OR($C29="",K29="",O29=""),"",MAX(P29+'1042Bi Dati di base lav.'!S25-O29,0))</f>
        <v/>
      </c>
      <c r="AK29" s="219" t="str">
        <f>IF('1042Bi Dati di base lav.'!S25="","",'1042Bi Dati di base lav.'!S25)</f>
        <v/>
      </c>
      <c r="AL29" s="219" t="str">
        <f t="shared" si="16"/>
        <v/>
      </c>
      <c r="AM29" s="220" t="str">
        <f t="shared" si="17"/>
        <v/>
      </c>
      <c r="AN29" s="221" t="str">
        <f t="shared" si="18"/>
        <v/>
      </c>
      <c r="AO29" s="219" t="str">
        <f t="shared" si="19"/>
        <v/>
      </c>
      <c r="AP29" s="219" t="str">
        <f>IF(E29="","",'1042Bi Dati di base lav.'!O25)</f>
        <v/>
      </c>
      <c r="AQ29" s="222">
        <f>IF('1042Bi Dati di base lav.'!X25&gt;0,AG29,0)</f>
        <v>0</v>
      </c>
      <c r="AR29" s="223">
        <f>IF('1042Bi Dati di base lav.'!X25&gt;0,'1042Bi Dati di base lav.'!S25,0)</f>
        <v>0</v>
      </c>
      <c r="AS29" s="219" t="str">
        <f t="shared" si="9"/>
        <v/>
      </c>
      <c r="AT29" s="219">
        <f>'1042Bi Dati di base lav.'!O25</f>
        <v>0</v>
      </c>
      <c r="AU29" s="219">
        <f t="shared" si="20"/>
        <v>0</v>
      </c>
    </row>
    <row r="30" spans="1:47" s="57" customFormat="1" ht="16.899999999999999" customHeight="1">
      <c r="A30" s="225" t="str">
        <f>IF('1042Bi Dati di base lav.'!A26="","",'1042Bi Dati di base lav.'!A26)</f>
        <v/>
      </c>
      <c r="B30" s="226" t="str">
        <f>IF('1042Bi Dati di base lav.'!B26="","",'1042Bi Dati di base lav.'!B26)</f>
        <v/>
      </c>
      <c r="C30" s="227" t="str">
        <f>IF('1042Bi Dati di base lav.'!C26="","",'1042Bi Dati di base lav.'!C26)</f>
        <v/>
      </c>
      <c r="D30" s="349" t="str">
        <f>IF('1042Bi Dati di base lav.'!AI26="","",IF('1042Bi Dati di base lav.'!AI26*E30&gt;'1042Ai Domanda'!$B$28,'1042Ai Domanda'!$B$28/E30,'1042Bi Dati di base lav.'!AI26))</f>
        <v/>
      </c>
      <c r="E30" s="335" t="str">
        <f>IF('1042Bi Dati di base lav.'!M26="","",'1042Bi Dati di base lav.'!M26)</f>
        <v/>
      </c>
      <c r="F30" s="341" t="str">
        <f>IF('1042Bi Dati di base lav.'!N26="","",'1042Bi Dati di base lav.'!N26)</f>
        <v/>
      </c>
      <c r="G30" s="337" t="str">
        <f>IF('1042Bi Dati di base lav.'!O26="","",'1042Bi Dati di base lav.'!O26)</f>
        <v/>
      </c>
      <c r="H30" s="350" t="str">
        <f>IF('1042Bi Dati di base lav.'!P26="","",'1042Bi Dati di base lav.'!P26)</f>
        <v/>
      </c>
      <c r="I30" s="351" t="str">
        <f>IF('1042Bi Dati di base lav.'!Q26="","",'1042Bi Dati di base lav.'!Q26)</f>
        <v/>
      </c>
      <c r="J30" s="352" t="str">
        <f t="shared" si="10"/>
        <v/>
      </c>
      <c r="K30" s="353" t="str">
        <f t="shared" si="2"/>
        <v/>
      </c>
      <c r="L30" s="354" t="str">
        <f>IF('1042Bi Dati di base lav.'!R26="","",'1042Bi Dati di base lav.'!R26)</f>
        <v/>
      </c>
      <c r="M30" s="355" t="str">
        <f t="shared" si="22"/>
        <v/>
      </c>
      <c r="N30" s="356" t="str">
        <f t="shared" si="23"/>
        <v/>
      </c>
      <c r="O30" s="357" t="str">
        <f t="shared" si="23"/>
        <v/>
      </c>
      <c r="P30" s="358" t="str">
        <f t="shared" si="23"/>
        <v/>
      </c>
      <c r="Q30" s="346" t="str">
        <f t="shared" si="11"/>
        <v/>
      </c>
      <c r="R30" s="359" t="str">
        <f t="shared" si="24"/>
        <v/>
      </c>
      <c r="S30" s="356" t="str">
        <f t="shared" si="25"/>
        <v/>
      </c>
      <c r="T30" s="354" t="str">
        <f>IF(R30="","",MAX((O30-AR30)*'1042Ai Domanda'!$B$31,0))</f>
        <v/>
      </c>
      <c r="U30" s="360" t="str">
        <f t="shared" si="12"/>
        <v/>
      </c>
      <c r="V30" s="214"/>
      <c r="W30" s="215"/>
      <c r="X30" s="164" t="str">
        <f>'1042Bi Dati di base lav.'!L26</f>
        <v/>
      </c>
      <c r="Y30" s="216" t="str">
        <f t="shared" si="4"/>
        <v/>
      </c>
      <c r="Z30" s="217" t="str">
        <f>IF(A30="","",'1042Bi Dati di base lav.'!P26-'1042Bi Dati di base lav.'!Q26)</f>
        <v/>
      </c>
      <c r="AA30" s="217" t="str">
        <f t="shared" si="13"/>
        <v/>
      </c>
      <c r="AB30" s="218" t="str">
        <f t="shared" si="14"/>
        <v/>
      </c>
      <c r="AC30" s="218" t="str">
        <f t="shared" si="5"/>
        <v/>
      </c>
      <c r="AD30" s="218" t="str">
        <f t="shared" si="6"/>
        <v/>
      </c>
      <c r="AE30" s="219" t="str">
        <f t="shared" si="21"/>
        <v/>
      </c>
      <c r="AF30" s="219" t="str">
        <f>IF(K30="","",K30*AF$8 - MAX('1042Bi Dati di base lav.'!R26-M30,0))</f>
        <v/>
      </c>
      <c r="AG30" s="219" t="str">
        <f t="shared" si="7"/>
        <v/>
      </c>
      <c r="AH30" s="219" t="str">
        <f t="shared" si="15"/>
        <v/>
      </c>
      <c r="AI30" s="219" t="str">
        <f t="shared" si="8"/>
        <v/>
      </c>
      <c r="AJ30" s="219" t="str">
        <f>IF(OR($C30="",K30="",O30=""),"",MAX(P30+'1042Bi Dati di base lav.'!S26-O30,0))</f>
        <v/>
      </c>
      <c r="AK30" s="219" t="str">
        <f>IF('1042Bi Dati di base lav.'!S26="","",'1042Bi Dati di base lav.'!S26)</f>
        <v/>
      </c>
      <c r="AL30" s="219" t="str">
        <f t="shared" si="16"/>
        <v/>
      </c>
      <c r="AM30" s="220" t="str">
        <f t="shared" si="17"/>
        <v/>
      </c>
      <c r="AN30" s="221" t="str">
        <f t="shared" si="18"/>
        <v/>
      </c>
      <c r="AO30" s="219" t="str">
        <f t="shared" si="19"/>
        <v/>
      </c>
      <c r="AP30" s="219" t="str">
        <f>IF(E30="","",'1042Bi Dati di base lav.'!O26)</f>
        <v/>
      </c>
      <c r="AQ30" s="222">
        <f>IF('1042Bi Dati di base lav.'!X26&gt;0,AG30,0)</f>
        <v>0</v>
      </c>
      <c r="AR30" s="223">
        <f>IF('1042Bi Dati di base lav.'!X26&gt;0,'1042Bi Dati di base lav.'!S26,0)</f>
        <v>0</v>
      </c>
      <c r="AS30" s="219" t="str">
        <f t="shared" si="9"/>
        <v/>
      </c>
      <c r="AT30" s="219">
        <f>'1042Bi Dati di base lav.'!O26</f>
        <v>0</v>
      </c>
      <c r="AU30" s="219">
        <f t="shared" si="20"/>
        <v>0</v>
      </c>
    </row>
    <row r="31" spans="1:47" s="57" customFormat="1" ht="16.899999999999999" customHeight="1">
      <c r="A31" s="225" t="str">
        <f>IF('1042Bi Dati di base lav.'!A27="","",'1042Bi Dati di base lav.'!A27)</f>
        <v/>
      </c>
      <c r="B31" s="226" t="str">
        <f>IF('1042Bi Dati di base lav.'!B27="","",'1042Bi Dati di base lav.'!B27)</f>
        <v/>
      </c>
      <c r="C31" s="227" t="str">
        <f>IF('1042Bi Dati di base lav.'!C27="","",'1042Bi Dati di base lav.'!C27)</f>
        <v/>
      </c>
      <c r="D31" s="349" t="str">
        <f>IF('1042Bi Dati di base lav.'!AI27="","",IF('1042Bi Dati di base lav.'!AI27*E31&gt;'1042Ai Domanda'!$B$28,'1042Ai Domanda'!$B$28/E31,'1042Bi Dati di base lav.'!AI27))</f>
        <v/>
      </c>
      <c r="E31" s="335" t="str">
        <f>IF('1042Bi Dati di base lav.'!M27="","",'1042Bi Dati di base lav.'!M27)</f>
        <v/>
      </c>
      <c r="F31" s="341" t="str">
        <f>IF('1042Bi Dati di base lav.'!N27="","",'1042Bi Dati di base lav.'!N27)</f>
        <v/>
      </c>
      <c r="G31" s="337" t="str">
        <f>IF('1042Bi Dati di base lav.'!O27="","",'1042Bi Dati di base lav.'!O27)</f>
        <v/>
      </c>
      <c r="H31" s="350" t="str">
        <f>IF('1042Bi Dati di base lav.'!P27="","",'1042Bi Dati di base lav.'!P27)</f>
        <v/>
      </c>
      <c r="I31" s="351" t="str">
        <f>IF('1042Bi Dati di base lav.'!Q27="","",'1042Bi Dati di base lav.'!Q27)</f>
        <v/>
      </c>
      <c r="J31" s="352" t="str">
        <f t="shared" si="10"/>
        <v/>
      </c>
      <c r="K31" s="353" t="str">
        <f t="shared" si="2"/>
        <v/>
      </c>
      <c r="L31" s="354" t="str">
        <f>IF('1042Bi Dati di base lav.'!R27="","",'1042Bi Dati di base lav.'!R27)</f>
        <v/>
      </c>
      <c r="M31" s="355" t="str">
        <f t="shared" si="22"/>
        <v/>
      </c>
      <c r="N31" s="356" t="str">
        <f t="shared" si="23"/>
        <v/>
      </c>
      <c r="O31" s="357" t="str">
        <f t="shared" si="23"/>
        <v/>
      </c>
      <c r="P31" s="358" t="str">
        <f t="shared" si="23"/>
        <v/>
      </c>
      <c r="Q31" s="346" t="str">
        <f t="shared" si="11"/>
        <v/>
      </c>
      <c r="R31" s="359" t="str">
        <f t="shared" si="24"/>
        <v/>
      </c>
      <c r="S31" s="356" t="str">
        <f t="shared" si="25"/>
        <v/>
      </c>
      <c r="T31" s="354" t="str">
        <f>IF(R31="","",MAX((O31-AR31)*'1042Ai Domanda'!$B$31,0))</f>
        <v/>
      </c>
      <c r="U31" s="360" t="str">
        <f t="shared" si="12"/>
        <v/>
      </c>
      <c r="V31" s="214"/>
      <c r="W31" s="215"/>
      <c r="X31" s="164" t="str">
        <f>'1042Bi Dati di base lav.'!L27</f>
        <v/>
      </c>
      <c r="Y31" s="216" t="str">
        <f t="shared" si="4"/>
        <v/>
      </c>
      <c r="Z31" s="217" t="str">
        <f>IF(A31="","",'1042Bi Dati di base lav.'!P27-'1042Bi Dati di base lav.'!Q27)</f>
        <v/>
      </c>
      <c r="AA31" s="217" t="str">
        <f t="shared" si="13"/>
        <v/>
      </c>
      <c r="AB31" s="218" t="str">
        <f t="shared" si="14"/>
        <v/>
      </c>
      <c r="AC31" s="218" t="str">
        <f t="shared" si="5"/>
        <v/>
      </c>
      <c r="AD31" s="218" t="str">
        <f t="shared" si="6"/>
        <v/>
      </c>
      <c r="AE31" s="219" t="str">
        <f t="shared" si="21"/>
        <v/>
      </c>
      <c r="AF31" s="219" t="str">
        <f>IF(K31="","",K31*AF$8 - MAX('1042Bi Dati di base lav.'!R27-M31,0))</f>
        <v/>
      </c>
      <c r="AG31" s="219" t="str">
        <f t="shared" si="7"/>
        <v/>
      </c>
      <c r="AH31" s="219" t="str">
        <f t="shared" si="15"/>
        <v/>
      </c>
      <c r="AI31" s="219" t="str">
        <f t="shared" si="8"/>
        <v/>
      </c>
      <c r="AJ31" s="219" t="str">
        <f>IF(OR($C31="",K31="",O31=""),"",MAX(P31+'1042Bi Dati di base lav.'!S27-O31,0))</f>
        <v/>
      </c>
      <c r="AK31" s="219" t="str">
        <f>IF('1042Bi Dati di base lav.'!S27="","",'1042Bi Dati di base lav.'!S27)</f>
        <v/>
      </c>
      <c r="AL31" s="219" t="str">
        <f t="shared" si="16"/>
        <v/>
      </c>
      <c r="AM31" s="220" t="str">
        <f t="shared" si="17"/>
        <v/>
      </c>
      <c r="AN31" s="221" t="str">
        <f t="shared" si="18"/>
        <v/>
      </c>
      <c r="AO31" s="219" t="str">
        <f t="shared" si="19"/>
        <v/>
      </c>
      <c r="AP31" s="219" t="str">
        <f>IF(E31="","",'1042Bi Dati di base lav.'!O27)</f>
        <v/>
      </c>
      <c r="AQ31" s="222">
        <f>IF('1042Bi Dati di base lav.'!X27&gt;0,AG31,0)</f>
        <v>0</v>
      </c>
      <c r="AR31" s="223">
        <f>IF('1042Bi Dati di base lav.'!X27&gt;0,'1042Bi Dati di base lav.'!S27,0)</f>
        <v>0</v>
      </c>
      <c r="AS31" s="219" t="str">
        <f t="shared" si="9"/>
        <v/>
      </c>
      <c r="AT31" s="219">
        <f>'1042Bi Dati di base lav.'!O27</f>
        <v>0</v>
      </c>
      <c r="AU31" s="219">
        <f t="shared" si="20"/>
        <v>0</v>
      </c>
    </row>
    <row r="32" spans="1:47" s="57" customFormat="1" ht="16.899999999999999" customHeight="1">
      <c r="A32" s="225" t="str">
        <f>IF('1042Bi Dati di base lav.'!A28="","",'1042Bi Dati di base lav.'!A28)</f>
        <v/>
      </c>
      <c r="B32" s="226" t="str">
        <f>IF('1042Bi Dati di base lav.'!B28="","",'1042Bi Dati di base lav.'!B28)</f>
        <v/>
      </c>
      <c r="C32" s="227" t="str">
        <f>IF('1042Bi Dati di base lav.'!C28="","",'1042Bi Dati di base lav.'!C28)</f>
        <v/>
      </c>
      <c r="D32" s="349" t="str">
        <f>IF('1042Bi Dati di base lav.'!AI28="","",IF('1042Bi Dati di base lav.'!AI28*E32&gt;'1042Ai Domanda'!$B$28,'1042Ai Domanda'!$B$28/E32,'1042Bi Dati di base lav.'!AI28))</f>
        <v/>
      </c>
      <c r="E32" s="335" t="str">
        <f>IF('1042Bi Dati di base lav.'!M28="","",'1042Bi Dati di base lav.'!M28)</f>
        <v/>
      </c>
      <c r="F32" s="341" t="str">
        <f>IF('1042Bi Dati di base lav.'!N28="","",'1042Bi Dati di base lav.'!N28)</f>
        <v/>
      </c>
      <c r="G32" s="337" t="str">
        <f>IF('1042Bi Dati di base lav.'!O28="","",'1042Bi Dati di base lav.'!O28)</f>
        <v/>
      </c>
      <c r="H32" s="350" t="str">
        <f>IF('1042Bi Dati di base lav.'!P28="","",'1042Bi Dati di base lav.'!P28)</f>
        <v/>
      </c>
      <c r="I32" s="351" t="str">
        <f>IF('1042Bi Dati di base lav.'!Q28="","",'1042Bi Dati di base lav.'!Q28)</f>
        <v/>
      </c>
      <c r="J32" s="352" t="str">
        <f t="shared" si="10"/>
        <v/>
      </c>
      <c r="K32" s="353" t="str">
        <f t="shared" si="2"/>
        <v/>
      </c>
      <c r="L32" s="354" t="str">
        <f>IF('1042Bi Dati di base lav.'!R28="","",'1042Bi Dati di base lav.'!R28)</f>
        <v/>
      </c>
      <c r="M32" s="355" t="str">
        <f t="shared" si="22"/>
        <v/>
      </c>
      <c r="N32" s="356" t="str">
        <f t="shared" si="23"/>
        <v/>
      </c>
      <c r="O32" s="357" t="str">
        <f t="shared" si="23"/>
        <v/>
      </c>
      <c r="P32" s="358" t="str">
        <f t="shared" si="23"/>
        <v/>
      </c>
      <c r="Q32" s="346" t="str">
        <f t="shared" si="11"/>
        <v/>
      </c>
      <c r="R32" s="359" t="str">
        <f t="shared" si="24"/>
        <v/>
      </c>
      <c r="S32" s="356" t="str">
        <f t="shared" si="25"/>
        <v/>
      </c>
      <c r="T32" s="354" t="str">
        <f>IF(R32="","",MAX((O32-AR32)*'1042Ai Domanda'!$B$31,0))</f>
        <v/>
      </c>
      <c r="U32" s="360" t="str">
        <f t="shared" si="12"/>
        <v/>
      </c>
      <c r="V32" s="214"/>
      <c r="W32" s="215"/>
      <c r="X32" s="164" t="str">
        <f>'1042Bi Dati di base lav.'!L28</f>
        <v/>
      </c>
      <c r="Y32" s="216" t="str">
        <f t="shared" si="4"/>
        <v/>
      </c>
      <c r="Z32" s="217" t="str">
        <f>IF(A32="","",'1042Bi Dati di base lav.'!P28-'1042Bi Dati di base lav.'!Q28)</f>
        <v/>
      </c>
      <c r="AA32" s="217" t="str">
        <f t="shared" si="13"/>
        <v/>
      </c>
      <c r="AB32" s="218" t="str">
        <f t="shared" si="14"/>
        <v/>
      </c>
      <c r="AC32" s="218" t="str">
        <f t="shared" si="5"/>
        <v/>
      </c>
      <c r="AD32" s="218" t="str">
        <f t="shared" si="6"/>
        <v/>
      </c>
      <c r="AE32" s="219" t="str">
        <f t="shared" si="21"/>
        <v/>
      </c>
      <c r="AF32" s="219" t="str">
        <f>IF(K32="","",K32*AF$8 - MAX('1042Bi Dati di base lav.'!R28-M32,0))</f>
        <v/>
      </c>
      <c r="AG32" s="219" t="str">
        <f t="shared" si="7"/>
        <v/>
      </c>
      <c r="AH32" s="219" t="str">
        <f t="shared" si="15"/>
        <v/>
      </c>
      <c r="AI32" s="219" t="str">
        <f t="shared" si="8"/>
        <v/>
      </c>
      <c r="AJ32" s="219" t="str">
        <f>IF(OR($C32="",K32="",O32=""),"",MAX(P32+'1042Bi Dati di base lav.'!S28-O32,0))</f>
        <v/>
      </c>
      <c r="AK32" s="219" t="str">
        <f>IF('1042Bi Dati di base lav.'!S28="","",'1042Bi Dati di base lav.'!S28)</f>
        <v/>
      </c>
      <c r="AL32" s="219" t="str">
        <f t="shared" si="16"/>
        <v/>
      </c>
      <c r="AM32" s="220" t="str">
        <f t="shared" si="17"/>
        <v/>
      </c>
      <c r="AN32" s="221" t="str">
        <f t="shared" si="18"/>
        <v/>
      </c>
      <c r="AO32" s="219" t="str">
        <f t="shared" si="19"/>
        <v/>
      </c>
      <c r="AP32" s="219" t="str">
        <f>IF(E32="","",'1042Bi Dati di base lav.'!O28)</f>
        <v/>
      </c>
      <c r="AQ32" s="222">
        <f>IF('1042Bi Dati di base lav.'!X28&gt;0,AG32,0)</f>
        <v>0</v>
      </c>
      <c r="AR32" s="223">
        <f>IF('1042Bi Dati di base lav.'!X28&gt;0,'1042Bi Dati di base lav.'!S28,0)</f>
        <v>0</v>
      </c>
      <c r="AS32" s="219" t="str">
        <f t="shared" si="9"/>
        <v/>
      </c>
      <c r="AT32" s="219">
        <f>'1042Bi Dati di base lav.'!O28</f>
        <v>0</v>
      </c>
      <c r="AU32" s="219">
        <f t="shared" si="20"/>
        <v>0</v>
      </c>
    </row>
    <row r="33" spans="1:47" s="57" customFormat="1" ht="16.899999999999999" customHeight="1">
      <c r="A33" s="225" t="str">
        <f>IF('1042Bi Dati di base lav.'!A29="","",'1042Bi Dati di base lav.'!A29)</f>
        <v/>
      </c>
      <c r="B33" s="226" t="str">
        <f>IF('1042Bi Dati di base lav.'!B29="","",'1042Bi Dati di base lav.'!B29)</f>
        <v/>
      </c>
      <c r="C33" s="227" t="str">
        <f>IF('1042Bi Dati di base lav.'!C29="","",'1042Bi Dati di base lav.'!C29)</f>
        <v/>
      </c>
      <c r="D33" s="349" t="str">
        <f>IF('1042Bi Dati di base lav.'!AI29="","",IF('1042Bi Dati di base lav.'!AI29*E33&gt;'1042Ai Domanda'!$B$28,'1042Ai Domanda'!$B$28/E33,'1042Bi Dati di base lav.'!AI29))</f>
        <v/>
      </c>
      <c r="E33" s="335" t="str">
        <f>IF('1042Bi Dati di base lav.'!M29="","",'1042Bi Dati di base lav.'!M29)</f>
        <v/>
      </c>
      <c r="F33" s="341" t="str">
        <f>IF('1042Bi Dati di base lav.'!N29="","",'1042Bi Dati di base lav.'!N29)</f>
        <v/>
      </c>
      <c r="G33" s="337" t="str">
        <f>IF('1042Bi Dati di base lav.'!O29="","",'1042Bi Dati di base lav.'!O29)</f>
        <v/>
      </c>
      <c r="H33" s="350" t="str">
        <f>IF('1042Bi Dati di base lav.'!P29="","",'1042Bi Dati di base lav.'!P29)</f>
        <v/>
      </c>
      <c r="I33" s="351" t="str">
        <f>IF('1042Bi Dati di base lav.'!Q29="","",'1042Bi Dati di base lav.'!Q29)</f>
        <v/>
      </c>
      <c r="J33" s="352" t="str">
        <f t="shared" si="10"/>
        <v/>
      </c>
      <c r="K33" s="353" t="str">
        <f t="shared" ref="K33:K96" si="26">AA33</f>
        <v/>
      </c>
      <c r="L33" s="354" t="str">
        <f>IF('1042Bi Dati di base lav.'!R29="","",'1042Bi Dati di base lav.'!R29)</f>
        <v/>
      </c>
      <c r="M33" s="355" t="str">
        <f t="shared" ref="M33:M96" si="27">AD33</f>
        <v/>
      </c>
      <c r="N33" s="356" t="str">
        <f t="shared" ref="N33:N96" si="28">AF33</f>
        <v/>
      </c>
      <c r="O33" s="357" t="str">
        <f t="shared" ref="O33:O96" si="29">AG33</f>
        <v/>
      </c>
      <c r="P33" s="358" t="str">
        <f t="shared" ref="P33:P96" si="30">AH33</f>
        <v/>
      </c>
      <c r="Q33" s="346" t="str">
        <f t="shared" si="11"/>
        <v/>
      </c>
      <c r="R33" s="359" t="str">
        <f t="shared" ref="R33:R96" si="31">AI33</f>
        <v/>
      </c>
      <c r="S33" s="356" t="str">
        <f t="shared" ref="S33:S96" si="32">AL33</f>
        <v/>
      </c>
      <c r="T33" s="354" t="str">
        <f>IF(R33="","",MAX((O33-AR33)*'1042Ai Domanda'!$B$31,0))</f>
        <v/>
      </c>
      <c r="U33" s="360" t="str">
        <f t="shared" si="12"/>
        <v/>
      </c>
      <c r="V33" s="214"/>
      <c r="W33" s="215"/>
      <c r="X33" s="164" t="str">
        <f>'1042Bi Dati di base lav.'!L29</f>
        <v/>
      </c>
      <c r="Y33" s="216" t="str">
        <f t="shared" si="4"/>
        <v/>
      </c>
      <c r="Z33" s="217" t="str">
        <f>IF(A33="","",'1042Bi Dati di base lav.'!P29-'1042Bi Dati di base lav.'!Q29)</f>
        <v/>
      </c>
      <c r="AA33" s="217" t="str">
        <f t="shared" si="13"/>
        <v/>
      </c>
      <c r="AB33" s="218" t="str">
        <f t="shared" ref="AB33:AB96" si="33">IF(AA33="","",MAX(AA33,0))</f>
        <v/>
      </c>
      <c r="AC33" s="218" t="str">
        <f t="shared" si="5"/>
        <v/>
      </c>
      <c r="AD33" s="218" t="str">
        <f t="shared" si="6"/>
        <v/>
      </c>
      <c r="AE33" s="219" t="str">
        <f t="shared" ref="AE33:AE96" si="34">IF(AC33="","",AE$8)</f>
        <v/>
      </c>
      <c r="AF33" s="219" t="str">
        <f>IF(K33="","",K33*AF$8 - MAX('1042Bi Dati di base lav.'!R29-M33,0))</f>
        <v/>
      </c>
      <c r="AG33" s="219" t="str">
        <f t="shared" si="7"/>
        <v/>
      </c>
      <c r="AH33" s="219" t="str">
        <f t="shared" si="15"/>
        <v/>
      </c>
      <c r="AI33" s="219" t="str">
        <f t="shared" si="8"/>
        <v/>
      </c>
      <c r="AJ33" s="219" t="str">
        <f>IF(OR($C33="",K33="",O33=""),"",MAX(P33+'1042Bi Dati di base lav.'!S29-O33,0))</f>
        <v/>
      </c>
      <c r="AK33" s="219" t="str">
        <f>IF('1042Bi Dati di base lav.'!S29="","",'1042Bi Dati di base lav.'!S29)</f>
        <v/>
      </c>
      <c r="AL33" s="219" t="str">
        <f t="shared" si="16"/>
        <v/>
      </c>
      <c r="AM33" s="220" t="str">
        <f t="shared" si="17"/>
        <v/>
      </c>
      <c r="AN33" s="221" t="str">
        <f t="shared" si="18"/>
        <v/>
      </c>
      <c r="AO33" s="219" t="str">
        <f t="shared" si="19"/>
        <v/>
      </c>
      <c r="AP33" s="219" t="str">
        <f>IF(E33="","",'1042Bi Dati di base lav.'!O29)</f>
        <v/>
      </c>
      <c r="AQ33" s="222">
        <f>IF('1042Bi Dati di base lav.'!X29&gt;0,AG33,0)</f>
        <v>0</v>
      </c>
      <c r="AR33" s="223">
        <f>IF('1042Bi Dati di base lav.'!X29&gt;0,'1042Bi Dati di base lav.'!S29,0)</f>
        <v>0</v>
      </c>
      <c r="AS33" s="219" t="str">
        <f t="shared" si="9"/>
        <v/>
      </c>
      <c r="AT33" s="219">
        <f>'1042Bi Dati di base lav.'!O29</f>
        <v>0</v>
      </c>
      <c r="AU33" s="219">
        <f t="shared" ref="AU33:AU96" si="35">IF(AQ33="",0,MAX(AQ33-AR33,0))</f>
        <v>0</v>
      </c>
    </row>
    <row r="34" spans="1:47" s="57" customFormat="1" ht="16.899999999999999" customHeight="1">
      <c r="A34" s="225" t="str">
        <f>IF('1042Bi Dati di base lav.'!A30="","",'1042Bi Dati di base lav.'!A30)</f>
        <v/>
      </c>
      <c r="B34" s="226" t="str">
        <f>IF('1042Bi Dati di base lav.'!B30="","",'1042Bi Dati di base lav.'!B30)</f>
        <v/>
      </c>
      <c r="C34" s="227" t="str">
        <f>IF('1042Bi Dati di base lav.'!C30="","",'1042Bi Dati di base lav.'!C30)</f>
        <v/>
      </c>
      <c r="D34" s="349" t="str">
        <f>IF('1042Bi Dati di base lav.'!AI30="","",IF('1042Bi Dati di base lav.'!AI30*E34&gt;'1042Ai Domanda'!$B$28,'1042Ai Domanda'!$B$28/E34,'1042Bi Dati di base lav.'!AI30))</f>
        <v/>
      </c>
      <c r="E34" s="335" t="str">
        <f>IF('1042Bi Dati di base lav.'!M30="","",'1042Bi Dati di base lav.'!M30)</f>
        <v/>
      </c>
      <c r="F34" s="341" t="str">
        <f>IF('1042Bi Dati di base lav.'!N30="","",'1042Bi Dati di base lav.'!N30)</f>
        <v/>
      </c>
      <c r="G34" s="337" t="str">
        <f>IF('1042Bi Dati di base lav.'!O30="","",'1042Bi Dati di base lav.'!O30)</f>
        <v/>
      </c>
      <c r="H34" s="350" t="str">
        <f>IF('1042Bi Dati di base lav.'!P30="","",'1042Bi Dati di base lav.'!P30)</f>
        <v/>
      </c>
      <c r="I34" s="351" t="str">
        <f>IF('1042Bi Dati di base lav.'!Q30="","",'1042Bi Dati di base lav.'!Q30)</f>
        <v/>
      </c>
      <c r="J34" s="352" t="str">
        <f t="shared" si="10"/>
        <v/>
      </c>
      <c r="K34" s="353" t="str">
        <f t="shared" si="26"/>
        <v/>
      </c>
      <c r="L34" s="354" t="str">
        <f>IF('1042Bi Dati di base lav.'!R30="","",'1042Bi Dati di base lav.'!R30)</f>
        <v/>
      </c>
      <c r="M34" s="355" t="str">
        <f t="shared" si="27"/>
        <v/>
      </c>
      <c r="N34" s="356" t="str">
        <f t="shared" si="28"/>
        <v/>
      </c>
      <c r="O34" s="357" t="str">
        <f t="shared" si="29"/>
        <v/>
      </c>
      <c r="P34" s="358" t="str">
        <f t="shared" si="30"/>
        <v/>
      </c>
      <c r="Q34" s="346" t="str">
        <f t="shared" si="11"/>
        <v/>
      </c>
      <c r="R34" s="359" t="str">
        <f t="shared" si="31"/>
        <v/>
      </c>
      <c r="S34" s="356" t="str">
        <f t="shared" si="32"/>
        <v/>
      </c>
      <c r="T34" s="354" t="str">
        <f>IF(R34="","",MAX((O34-AR34)*'1042Ai Domanda'!$B$31,0))</f>
        <v/>
      </c>
      <c r="U34" s="360" t="str">
        <f t="shared" si="12"/>
        <v/>
      </c>
      <c r="V34" s="214"/>
      <c r="W34" s="215"/>
      <c r="X34" s="164" t="str">
        <f>'1042Bi Dati di base lav.'!L30</f>
        <v/>
      </c>
      <c r="Y34" s="216" t="str">
        <f t="shared" si="4"/>
        <v/>
      </c>
      <c r="Z34" s="217" t="str">
        <f>IF(A34="","",'1042Bi Dati di base lav.'!P30-'1042Bi Dati di base lav.'!Q30)</f>
        <v/>
      </c>
      <c r="AA34" s="217" t="str">
        <f t="shared" si="13"/>
        <v/>
      </c>
      <c r="AB34" s="218" t="str">
        <f t="shared" si="33"/>
        <v/>
      </c>
      <c r="AC34" s="218" t="str">
        <f t="shared" si="5"/>
        <v/>
      </c>
      <c r="AD34" s="218" t="str">
        <f t="shared" si="6"/>
        <v/>
      </c>
      <c r="AE34" s="219" t="str">
        <f t="shared" si="34"/>
        <v/>
      </c>
      <c r="AF34" s="219" t="str">
        <f>IF(K34="","",K34*AF$8 - MAX('1042Bi Dati di base lav.'!R30-M34,0))</f>
        <v/>
      </c>
      <c r="AG34" s="219" t="str">
        <f t="shared" si="7"/>
        <v/>
      </c>
      <c r="AH34" s="219" t="str">
        <f t="shared" si="15"/>
        <v/>
      </c>
      <c r="AI34" s="219" t="str">
        <f t="shared" si="8"/>
        <v/>
      </c>
      <c r="AJ34" s="219" t="str">
        <f>IF(OR($C34="",K34="",O34=""),"",MAX(P34+'1042Bi Dati di base lav.'!S30-O34,0))</f>
        <v/>
      </c>
      <c r="AK34" s="219" t="str">
        <f>IF('1042Bi Dati di base lav.'!S30="","",'1042Bi Dati di base lav.'!S30)</f>
        <v/>
      </c>
      <c r="AL34" s="219" t="str">
        <f t="shared" si="16"/>
        <v/>
      </c>
      <c r="AM34" s="220" t="str">
        <f t="shared" si="17"/>
        <v/>
      </c>
      <c r="AN34" s="221" t="str">
        <f t="shared" si="18"/>
        <v/>
      </c>
      <c r="AO34" s="219" t="str">
        <f t="shared" si="19"/>
        <v/>
      </c>
      <c r="AP34" s="219" t="str">
        <f>IF(E34="","",'1042Bi Dati di base lav.'!O30)</f>
        <v/>
      </c>
      <c r="AQ34" s="222">
        <f>IF('1042Bi Dati di base lav.'!X30&gt;0,AG34,0)</f>
        <v>0</v>
      </c>
      <c r="AR34" s="223">
        <f>IF('1042Bi Dati di base lav.'!X30&gt;0,'1042Bi Dati di base lav.'!S30,0)</f>
        <v>0</v>
      </c>
      <c r="AS34" s="219" t="str">
        <f t="shared" si="9"/>
        <v/>
      </c>
      <c r="AT34" s="219">
        <f>'1042Bi Dati di base lav.'!O30</f>
        <v>0</v>
      </c>
      <c r="AU34" s="219">
        <f t="shared" si="35"/>
        <v>0</v>
      </c>
    </row>
    <row r="35" spans="1:47" s="57" customFormat="1" ht="16.899999999999999" customHeight="1">
      <c r="A35" s="225" t="str">
        <f>IF('1042Bi Dati di base lav.'!A31="","",'1042Bi Dati di base lav.'!A31)</f>
        <v/>
      </c>
      <c r="B35" s="226" t="str">
        <f>IF('1042Bi Dati di base lav.'!B31="","",'1042Bi Dati di base lav.'!B31)</f>
        <v/>
      </c>
      <c r="C35" s="227" t="str">
        <f>IF('1042Bi Dati di base lav.'!C31="","",'1042Bi Dati di base lav.'!C31)</f>
        <v/>
      </c>
      <c r="D35" s="349" t="str">
        <f>IF('1042Bi Dati di base lav.'!AI31="","",IF('1042Bi Dati di base lav.'!AI31*E35&gt;'1042Ai Domanda'!$B$28,'1042Ai Domanda'!$B$28/E35,'1042Bi Dati di base lav.'!AI31))</f>
        <v/>
      </c>
      <c r="E35" s="335" t="str">
        <f>IF('1042Bi Dati di base lav.'!M31="","",'1042Bi Dati di base lav.'!M31)</f>
        <v/>
      </c>
      <c r="F35" s="341" t="str">
        <f>IF('1042Bi Dati di base lav.'!N31="","",'1042Bi Dati di base lav.'!N31)</f>
        <v/>
      </c>
      <c r="G35" s="337" t="str">
        <f>IF('1042Bi Dati di base lav.'!O31="","",'1042Bi Dati di base lav.'!O31)</f>
        <v/>
      </c>
      <c r="H35" s="350" t="str">
        <f>IF('1042Bi Dati di base lav.'!P31="","",'1042Bi Dati di base lav.'!P31)</f>
        <v/>
      </c>
      <c r="I35" s="351" t="str">
        <f>IF('1042Bi Dati di base lav.'!Q31="","",'1042Bi Dati di base lav.'!Q31)</f>
        <v/>
      </c>
      <c r="J35" s="352" t="str">
        <f t="shared" si="10"/>
        <v/>
      </c>
      <c r="K35" s="353" t="str">
        <f t="shared" si="26"/>
        <v/>
      </c>
      <c r="L35" s="354" t="str">
        <f>IF('1042Bi Dati di base lav.'!R31="","",'1042Bi Dati di base lav.'!R31)</f>
        <v/>
      </c>
      <c r="M35" s="355" t="str">
        <f t="shared" si="27"/>
        <v/>
      </c>
      <c r="N35" s="356" t="str">
        <f t="shared" si="28"/>
        <v/>
      </c>
      <c r="O35" s="357" t="str">
        <f t="shared" si="29"/>
        <v/>
      </c>
      <c r="P35" s="358" t="str">
        <f t="shared" si="30"/>
        <v/>
      </c>
      <c r="Q35" s="346" t="str">
        <f t="shared" si="11"/>
        <v/>
      </c>
      <c r="R35" s="359" t="str">
        <f t="shared" si="31"/>
        <v/>
      </c>
      <c r="S35" s="356" t="str">
        <f t="shared" si="32"/>
        <v/>
      </c>
      <c r="T35" s="354" t="str">
        <f>IF(R35="","",MAX((O35-AR35)*'1042Ai Domanda'!$B$31,0))</f>
        <v/>
      </c>
      <c r="U35" s="360" t="str">
        <f t="shared" si="12"/>
        <v/>
      </c>
      <c r="V35" s="214"/>
      <c r="W35" s="215"/>
      <c r="X35" s="164" t="str">
        <f>'1042Bi Dati di base lav.'!L31</f>
        <v/>
      </c>
      <c r="Y35" s="216" t="str">
        <f t="shared" si="4"/>
        <v/>
      </c>
      <c r="Z35" s="217" t="str">
        <f>IF(A35="","",'1042Bi Dati di base lav.'!P31-'1042Bi Dati di base lav.'!Q31)</f>
        <v/>
      </c>
      <c r="AA35" s="217" t="str">
        <f t="shared" si="13"/>
        <v/>
      </c>
      <c r="AB35" s="218" t="str">
        <f t="shared" si="33"/>
        <v/>
      </c>
      <c r="AC35" s="218" t="str">
        <f t="shared" si="5"/>
        <v/>
      </c>
      <c r="AD35" s="218" t="str">
        <f t="shared" si="6"/>
        <v/>
      </c>
      <c r="AE35" s="219" t="str">
        <f t="shared" si="34"/>
        <v/>
      </c>
      <c r="AF35" s="219" t="str">
        <f>IF(K35="","",K35*AF$8 - MAX('1042Bi Dati di base lav.'!R31-M35,0))</f>
        <v/>
      </c>
      <c r="AG35" s="219" t="str">
        <f t="shared" si="7"/>
        <v/>
      </c>
      <c r="AH35" s="219" t="str">
        <f t="shared" si="15"/>
        <v/>
      </c>
      <c r="AI35" s="219" t="str">
        <f t="shared" si="8"/>
        <v/>
      </c>
      <c r="AJ35" s="219" t="str">
        <f>IF(OR($C35="",K35="",O35=""),"",MAX(P35+'1042Bi Dati di base lav.'!S31-O35,0))</f>
        <v/>
      </c>
      <c r="AK35" s="219" t="str">
        <f>IF('1042Bi Dati di base lav.'!S31="","",'1042Bi Dati di base lav.'!S31)</f>
        <v/>
      </c>
      <c r="AL35" s="219" t="str">
        <f t="shared" si="16"/>
        <v/>
      </c>
      <c r="AM35" s="220" t="str">
        <f t="shared" si="17"/>
        <v/>
      </c>
      <c r="AN35" s="221" t="str">
        <f t="shared" si="18"/>
        <v/>
      </c>
      <c r="AO35" s="219" t="str">
        <f t="shared" si="19"/>
        <v/>
      </c>
      <c r="AP35" s="219" t="str">
        <f>IF(E35="","",'1042Bi Dati di base lav.'!O31)</f>
        <v/>
      </c>
      <c r="AQ35" s="222">
        <f>IF('1042Bi Dati di base lav.'!X31&gt;0,AG35,0)</f>
        <v>0</v>
      </c>
      <c r="AR35" s="223">
        <f>IF('1042Bi Dati di base lav.'!X31&gt;0,'1042Bi Dati di base lav.'!S31,0)</f>
        <v>0</v>
      </c>
      <c r="AS35" s="219" t="str">
        <f t="shared" si="9"/>
        <v/>
      </c>
      <c r="AT35" s="219">
        <f>'1042Bi Dati di base lav.'!O31</f>
        <v>0</v>
      </c>
      <c r="AU35" s="219">
        <f t="shared" si="35"/>
        <v>0</v>
      </c>
    </row>
    <row r="36" spans="1:47" s="57" customFormat="1" ht="16.899999999999999" customHeight="1">
      <c r="A36" s="225" t="str">
        <f>IF('1042Bi Dati di base lav.'!A32="","",'1042Bi Dati di base lav.'!A32)</f>
        <v/>
      </c>
      <c r="B36" s="226" t="str">
        <f>IF('1042Bi Dati di base lav.'!B32="","",'1042Bi Dati di base lav.'!B32)</f>
        <v/>
      </c>
      <c r="C36" s="227" t="str">
        <f>IF('1042Bi Dati di base lav.'!C32="","",'1042Bi Dati di base lav.'!C32)</f>
        <v/>
      </c>
      <c r="D36" s="349" t="str">
        <f>IF('1042Bi Dati di base lav.'!AI32="","",IF('1042Bi Dati di base lav.'!AI32*E36&gt;'1042Ai Domanda'!$B$28,'1042Ai Domanda'!$B$28/E36,'1042Bi Dati di base lav.'!AI32))</f>
        <v/>
      </c>
      <c r="E36" s="335" t="str">
        <f>IF('1042Bi Dati di base lav.'!M32="","",'1042Bi Dati di base lav.'!M32)</f>
        <v/>
      </c>
      <c r="F36" s="341" t="str">
        <f>IF('1042Bi Dati di base lav.'!N32="","",'1042Bi Dati di base lav.'!N32)</f>
        <v/>
      </c>
      <c r="G36" s="337" t="str">
        <f>IF('1042Bi Dati di base lav.'!O32="","",'1042Bi Dati di base lav.'!O32)</f>
        <v/>
      </c>
      <c r="H36" s="350" t="str">
        <f>IF('1042Bi Dati di base lav.'!P32="","",'1042Bi Dati di base lav.'!P32)</f>
        <v/>
      </c>
      <c r="I36" s="351" t="str">
        <f>IF('1042Bi Dati di base lav.'!Q32="","",'1042Bi Dati di base lav.'!Q32)</f>
        <v/>
      </c>
      <c r="J36" s="352" t="str">
        <f t="shared" si="10"/>
        <v/>
      </c>
      <c r="K36" s="353" t="str">
        <f t="shared" si="26"/>
        <v/>
      </c>
      <c r="L36" s="354" t="str">
        <f>IF('1042Bi Dati di base lav.'!R32="","",'1042Bi Dati di base lav.'!R32)</f>
        <v/>
      </c>
      <c r="M36" s="355" t="str">
        <f t="shared" si="27"/>
        <v/>
      </c>
      <c r="N36" s="356" t="str">
        <f t="shared" si="28"/>
        <v/>
      </c>
      <c r="O36" s="357" t="str">
        <f t="shared" si="29"/>
        <v/>
      </c>
      <c r="P36" s="358" t="str">
        <f t="shared" si="30"/>
        <v/>
      </c>
      <c r="Q36" s="346" t="str">
        <f t="shared" si="11"/>
        <v/>
      </c>
      <c r="R36" s="359" t="str">
        <f t="shared" si="31"/>
        <v/>
      </c>
      <c r="S36" s="356" t="str">
        <f t="shared" si="32"/>
        <v/>
      </c>
      <c r="T36" s="354" t="str">
        <f>IF(R36="","",MAX((O36-AR36)*'1042Ai Domanda'!$B$31,0))</f>
        <v/>
      </c>
      <c r="U36" s="360" t="str">
        <f t="shared" si="12"/>
        <v/>
      </c>
      <c r="V36" s="214"/>
      <c r="W36" s="215"/>
      <c r="X36" s="164" t="str">
        <f>'1042Bi Dati di base lav.'!L32</f>
        <v/>
      </c>
      <c r="Y36" s="216" t="str">
        <f t="shared" si="4"/>
        <v/>
      </c>
      <c r="Z36" s="217" t="str">
        <f>IF(A36="","",'1042Bi Dati di base lav.'!P32-'1042Bi Dati di base lav.'!Q32)</f>
        <v/>
      </c>
      <c r="AA36" s="217" t="str">
        <f t="shared" si="13"/>
        <v/>
      </c>
      <c r="AB36" s="218" t="str">
        <f t="shared" si="33"/>
        <v/>
      </c>
      <c r="AC36" s="218" t="str">
        <f t="shared" si="5"/>
        <v/>
      </c>
      <c r="AD36" s="218" t="str">
        <f t="shared" si="6"/>
        <v/>
      </c>
      <c r="AE36" s="219" t="str">
        <f t="shared" si="34"/>
        <v/>
      </c>
      <c r="AF36" s="219" t="str">
        <f>IF(K36="","",K36*AF$8 - MAX('1042Bi Dati di base lav.'!R32-M36,0))</f>
        <v/>
      </c>
      <c r="AG36" s="219" t="str">
        <f t="shared" si="7"/>
        <v/>
      </c>
      <c r="AH36" s="219" t="str">
        <f t="shared" si="15"/>
        <v/>
      </c>
      <c r="AI36" s="219" t="str">
        <f t="shared" si="8"/>
        <v/>
      </c>
      <c r="AJ36" s="219" t="str">
        <f>IF(OR($C36="",K36="",O36=""),"",MAX(P36+'1042Bi Dati di base lav.'!S32-O36,0))</f>
        <v/>
      </c>
      <c r="AK36" s="219" t="str">
        <f>IF('1042Bi Dati di base lav.'!S32="","",'1042Bi Dati di base lav.'!S32)</f>
        <v/>
      </c>
      <c r="AL36" s="219" t="str">
        <f t="shared" si="16"/>
        <v/>
      </c>
      <c r="AM36" s="220" t="str">
        <f t="shared" si="17"/>
        <v/>
      </c>
      <c r="AN36" s="221" t="str">
        <f t="shared" si="18"/>
        <v/>
      </c>
      <c r="AO36" s="219" t="str">
        <f t="shared" si="19"/>
        <v/>
      </c>
      <c r="AP36" s="219" t="str">
        <f>IF(E36="","",'1042Bi Dati di base lav.'!O32)</f>
        <v/>
      </c>
      <c r="AQ36" s="222">
        <f>IF('1042Bi Dati di base lav.'!X32&gt;0,AG36,0)</f>
        <v>0</v>
      </c>
      <c r="AR36" s="223">
        <f>IF('1042Bi Dati di base lav.'!X32&gt;0,'1042Bi Dati di base lav.'!S32,0)</f>
        <v>0</v>
      </c>
      <c r="AS36" s="219" t="str">
        <f t="shared" si="9"/>
        <v/>
      </c>
      <c r="AT36" s="219">
        <f>'1042Bi Dati di base lav.'!O32</f>
        <v>0</v>
      </c>
      <c r="AU36" s="219">
        <f t="shared" si="35"/>
        <v>0</v>
      </c>
    </row>
    <row r="37" spans="1:47" s="57" customFormat="1" ht="16.899999999999999" customHeight="1">
      <c r="A37" s="225" t="str">
        <f>IF('1042Bi Dati di base lav.'!A33="","",'1042Bi Dati di base lav.'!A33)</f>
        <v/>
      </c>
      <c r="B37" s="226" t="str">
        <f>IF('1042Bi Dati di base lav.'!B33="","",'1042Bi Dati di base lav.'!B33)</f>
        <v/>
      </c>
      <c r="C37" s="227" t="str">
        <f>IF('1042Bi Dati di base lav.'!C33="","",'1042Bi Dati di base lav.'!C33)</f>
        <v/>
      </c>
      <c r="D37" s="349" t="str">
        <f>IF('1042Bi Dati di base lav.'!AI33="","",IF('1042Bi Dati di base lav.'!AI33*E37&gt;'1042Ai Domanda'!$B$28,'1042Ai Domanda'!$B$28/E37,'1042Bi Dati di base lav.'!AI33))</f>
        <v/>
      </c>
      <c r="E37" s="335" t="str">
        <f>IF('1042Bi Dati di base lav.'!M33="","",'1042Bi Dati di base lav.'!M33)</f>
        <v/>
      </c>
      <c r="F37" s="341" t="str">
        <f>IF('1042Bi Dati di base lav.'!N33="","",'1042Bi Dati di base lav.'!N33)</f>
        <v/>
      </c>
      <c r="G37" s="337" t="str">
        <f>IF('1042Bi Dati di base lav.'!O33="","",'1042Bi Dati di base lav.'!O33)</f>
        <v/>
      </c>
      <c r="H37" s="350" t="str">
        <f>IF('1042Bi Dati di base lav.'!P33="","",'1042Bi Dati di base lav.'!P33)</f>
        <v/>
      </c>
      <c r="I37" s="351" t="str">
        <f>IF('1042Bi Dati di base lav.'!Q33="","",'1042Bi Dati di base lav.'!Q33)</f>
        <v/>
      </c>
      <c r="J37" s="352" t="str">
        <f t="shared" si="10"/>
        <v/>
      </c>
      <c r="K37" s="353" t="str">
        <f t="shared" si="26"/>
        <v/>
      </c>
      <c r="L37" s="354" t="str">
        <f>IF('1042Bi Dati di base lav.'!R33="","",'1042Bi Dati di base lav.'!R33)</f>
        <v/>
      </c>
      <c r="M37" s="355" t="str">
        <f t="shared" si="27"/>
        <v/>
      </c>
      <c r="N37" s="356" t="str">
        <f t="shared" si="28"/>
        <v/>
      </c>
      <c r="O37" s="357" t="str">
        <f t="shared" si="29"/>
        <v/>
      </c>
      <c r="P37" s="358" t="str">
        <f t="shared" si="30"/>
        <v/>
      </c>
      <c r="Q37" s="346" t="str">
        <f t="shared" si="11"/>
        <v/>
      </c>
      <c r="R37" s="359" t="str">
        <f t="shared" si="31"/>
        <v/>
      </c>
      <c r="S37" s="356" t="str">
        <f t="shared" si="32"/>
        <v/>
      </c>
      <c r="T37" s="354" t="str">
        <f>IF(R37="","",MAX((O37-AR37)*'1042Ai Domanda'!$B$31,0))</f>
        <v/>
      </c>
      <c r="U37" s="360" t="str">
        <f t="shared" si="12"/>
        <v/>
      </c>
      <c r="V37" s="214"/>
      <c r="W37" s="215"/>
      <c r="X37" s="164" t="str">
        <f>'1042Bi Dati di base lav.'!L33</f>
        <v/>
      </c>
      <c r="Y37" s="216" t="str">
        <f t="shared" si="4"/>
        <v/>
      </c>
      <c r="Z37" s="217" t="str">
        <f>IF(A37="","",'1042Bi Dati di base lav.'!P33-'1042Bi Dati di base lav.'!Q33)</f>
        <v/>
      </c>
      <c r="AA37" s="217" t="str">
        <f t="shared" si="13"/>
        <v/>
      </c>
      <c r="AB37" s="218" t="str">
        <f t="shared" si="33"/>
        <v/>
      </c>
      <c r="AC37" s="218" t="str">
        <f t="shared" si="5"/>
        <v/>
      </c>
      <c r="AD37" s="218" t="str">
        <f t="shared" si="6"/>
        <v/>
      </c>
      <c r="AE37" s="219" t="str">
        <f t="shared" si="34"/>
        <v/>
      </c>
      <c r="AF37" s="219" t="str">
        <f>IF(K37="","",K37*AF$8 - MAX('1042Bi Dati di base lav.'!R33-M37,0))</f>
        <v/>
      </c>
      <c r="AG37" s="219" t="str">
        <f t="shared" si="7"/>
        <v/>
      </c>
      <c r="AH37" s="219" t="str">
        <f t="shared" si="15"/>
        <v/>
      </c>
      <c r="AI37" s="219" t="str">
        <f t="shared" si="8"/>
        <v/>
      </c>
      <c r="AJ37" s="219" t="str">
        <f>IF(OR($C37="",K37="",O37=""),"",MAX(P37+'1042Bi Dati di base lav.'!S33-O37,0))</f>
        <v/>
      </c>
      <c r="AK37" s="219" t="str">
        <f>IF('1042Bi Dati di base lav.'!S33="","",'1042Bi Dati di base lav.'!S33)</f>
        <v/>
      </c>
      <c r="AL37" s="219" t="str">
        <f t="shared" si="16"/>
        <v/>
      </c>
      <c r="AM37" s="220" t="str">
        <f t="shared" si="17"/>
        <v/>
      </c>
      <c r="AN37" s="221" t="str">
        <f t="shared" si="18"/>
        <v/>
      </c>
      <c r="AO37" s="219" t="str">
        <f t="shared" si="19"/>
        <v/>
      </c>
      <c r="AP37" s="219" t="str">
        <f>IF(E37="","",'1042Bi Dati di base lav.'!O33)</f>
        <v/>
      </c>
      <c r="AQ37" s="222">
        <f>IF('1042Bi Dati di base lav.'!X33&gt;0,AG37,0)</f>
        <v>0</v>
      </c>
      <c r="AR37" s="223">
        <f>IF('1042Bi Dati di base lav.'!X33&gt;0,'1042Bi Dati di base lav.'!S33,0)</f>
        <v>0</v>
      </c>
      <c r="AS37" s="219" t="str">
        <f t="shared" si="9"/>
        <v/>
      </c>
      <c r="AT37" s="219">
        <f>'1042Bi Dati di base lav.'!O33</f>
        <v>0</v>
      </c>
      <c r="AU37" s="219">
        <f t="shared" si="35"/>
        <v>0</v>
      </c>
    </row>
    <row r="38" spans="1:47" s="57" customFormat="1" ht="16.899999999999999" customHeight="1">
      <c r="A38" s="225" t="str">
        <f>IF('1042Bi Dati di base lav.'!A34="","",'1042Bi Dati di base lav.'!A34)</f>
        <v/>
      </c>
      <c r="B38" s="226" t="str">
        <f>IF('1042Bi Dati di base lav.'!B34="","",'1042Bi Dati di base lav.'!B34)</f>
        <v/>
      </c>
      <c r="C38" s="227" t="str">
        <f>IF('1042Bi Dati di base lav.'!C34="","",'1042Bi Dati di base lav.'!C34)</f>
        <v/>
      </c>
      <c r="D38" s="349" t="str">
        <f>IF('1042Bi Dati di base lav.'!AI34="","",IF('1042Bi Dati di base lav.'!AI34*E38&gt;'1042Ai Domanda'!$B$28,'1042Ai Domanda'!$B$28/E38,'1042Bi Dati di base lav.'!AI34))</f>
        <v/>
      </c>
      <c r="E38" s="335" t="str">
        <f>IF('1042Bi Dati di base lav.'!M34="","",'1042Bi Dati di base lav.'!M34)</f>
        <v/>
      </c>
      <c r="F38" s="341" t="str">
        <f>IF('1042Bi Dati di base lav.'!N34="","",'1042Bi Dati di base lav.'!N34)</f>
        <v/>
      </c>
      <c r="G38" s="337" t="str">
        <f>IF('1042Bi Dati di base lav.'!O34="","",'1042Bi Dati di base lav.'!O34)</f>
        <v/>
      </c>
      <c r="H38" s="350" t="str">
        <f>IF('1042Bi Dati di base lav.'!P34="","",'1042Bi Dati di base lav.'!P34)</f>
        <v/>
      </c>
      <c r="I38" s="351" t="str">
        <f>IF('1042Bi Dati di base lav.'!Q34="","",'1042Bi Dati di base lav.'!Q34)</f>
        <v/>
      </c>
      <c r="J38" s="352" t="str">
        <f t="shared" si="10"/>
        <v/>
      </c>
      <c r="K38" s="353" t="str">
        <f t="shared" si="26"/>
        <v/>
      </c>
      <c r="L38" s="354" t="str">
        <f>IF('1042Bi Dati di base lav.'!R34="","",'1042Bi Dati di base lav.'!R34)</f>
        <v/>
      </c>
      <c r="M38" s="355" t="str">
        <f t="shared" si="27"/>
        <v/>
      </c>
      <c r="N38" s="356" t="str">
        <f t="shared" si="28"/>
        <v/>
      </c>
      <c r="O38" s="357" t="str">
        <f t="shared" si="29"/>
        <v/>
      </c>
      <c r="P38" s="358" t="str">
        <f t="shared" si="30"/>
        <v/>
      </c>
      <c r="Q38" s="346" t="str">
        <f t="shared" si="11"/>
        <v/>
      </c>
      <c r="R38" s="359" t="str">
        <f t="shared" si="31"/>
        <v/>
      </c>
      <c r="S38" s="356" t="str">
        <f t="shared" si="32"/>
        <v/>
      </c>
      <c r="T38" s="354" t="str">
        <f>IF(R38="","",MAX((O38-AR38)*'1042Ai Domanda'!$B$31,0))</f>
        <v/>
      </c>
      <c r="U38" s="360" t="str">
        <f t="shared" si="12"/>
        <v/>
      </c>
      <c r="V38" s="214"/>
      <c r="W38" s="215"/>
      <c r="X38" s="164" t="str">
        <f>'1042Bi Dati di base lav.'!L34</f>
        <v/>
      </c>
      <c r="Y38" s="216" t="str">
        <f t="shared" si="4"/>
        <v/>
      </c>
      <c r="Z38" s="217" t="str">
        <f>IF(A38="","",'1042Bi Dati di base lav.'!P34-'1042Bi Dati di base lav.'!Q34)</f>
        <v/>
      </c>
      <c r="AA38" s="217" t="str">
        <f t="shared" si="13"/>
        <v/>
      </c>
      <c r="AB38" s="218" t="str">
        <f t="shared" si="33"/>
        <v/>
      </c>
      <c r="AC38" s="218" t="str">
        <f t="shared" si="5"/>
        <v/>
      </c>
      <c r="AD38" s="218" t="str">
        <f t="shared" si="6"/>
        <v/>
      </c>
      <c r="AE38" s="219" t="str">
        <f t="shared" si="34"/>
        <v/>
      </c>
      <c r="AF38" s="219" t="str">
        <f>IF(K38="","",K38*AF$8 - MAX('1042Bi Dati di base lav.'!R34-M38,0))</f>
        <v/>
      </c>
      <c r="AG38" s="219" t="str">
        <f t="shared" si="7"/>
        <v/>
      </c>
      <c r="AH38" s="219" t="str">
        <f t="shared" si="15"/>
        <v/>
      </c>
      <c r="AI38" s="219" t="str">
        <f t="shared" si="8"/>
        <v/>
      </c>
      <c r="AJ38" s="219" t="str">
        <f>IF(OR($C38="",K38="",O38=""),"",MAX(P38+'1042Bi Dati di base lav.'!S34-O38,0))</f>
        <v/>
      </c>
      <c r="AK38" s="219" t="str">
        <f>IF('1042Bi Dati di base lav.'!S34="","",'1042Bi Dati di base lav.'!S34)</f>
        <v/>
      </c>
      <c r="AL38" s="219" t="str">
        <f t="shared" si="16"/>
        <v/>
      </c>
      <c r="AM38" s="220" t="str">
        <f t="shared" si="17"/>
        <v/>
      </c>
      <c r="AN38" s="221" t="str">
        <f t="shared" si="18"/>
        <v/>
      </c>
      <c r="AO38" s="219" t="str">
        <f t="shared" si="19"/>
        <v/>
      </c>
      <c r="AP38" s="219" t="str">
        <f>IF(E38="","",'1042Bi Dati di base lav.'!O34)</f>
        <v/>
      </c>
      <c r="AQ38" s="222">
        <f>IF('1042Bi Dati di base lav.'!X34&gt;0,AG38,0)</f>
        <v>0</v>
      </c>
      <c r="AR38" s="223">
        <f>IF('1042Bi Dati di base lav.'!X34&gt;0,'1042Bi Dati di base lav.'!S34,0)</f>
        <v>0</v>
      </c>
      <c r="AS38" s="219" t="str">
        <f t="shared" si="9"/>
        <v/>
      </c>
      <c r="AT38" s="219">
        <f>'1042Bi Dati di base lav.'!O34</f>
        <v>0</v>
      </c>
      <c r="AU38" s="219">
        <f t="shared" si="35"/>
        <v>0</v>
      </c>
    </row>
    <row r="39" spans="1:47" s="57" customFormat="1" ht="16.899999999999999" customHeight="1">
      <c r="A39" s="225" t="str">
        <f>IF('1042Bi Dati di base lav.'!A35="","",'1042Bi Dati di base lav.'!A35)</f>
        <v/>
      </c>
      <c r="B39" s="226" t="str">
        <f>IF('1042Bi Dati di base lav.'!B35="","",'1042Bi Dati di base lav.'!B35)</f>
        <v/>
      </c>
      <c r="C39" s="227" t="str">
        <f>IF('1042Bi Dati di base lav.'!C35="","",'1042Bi Dati di base lav.'!C35)</f>
        <v/>
      </c>
      <c r="D39" s="349" t="str">
        <f>IF('1042Bi Dati di base lav.'!AI35="","",IF('1042Bi Dati di base lav.'!AI35*E39&gt;'1042Ai Domanda'!$B$28,'1042Ai Domanda'!$B$28/E39,'1042Bi Dati di base lav.'!AI35))</f>
        <v/>
      </c>
      <c r="E39" s="335" t="str">
        <f>IF('1042Bi Dati di base lav.'!M35="","",'1042Bi Dati di base lav.'!M35)</f>
        <v/>
      </c>
      <c r="F39" s="341" t="str">
        <f>IF('1042Bi Dati di base lav.'!N35="","",'1042Bi Dati di base lav.'!N35)</f>
        <v/>
      </c>
      <c r="G39" s="337" t="str">
        <f>IF('1042Bi Dati di base lav.'!O35="","",'1042Bi Dati di base lav.'!O35)</f>
        <v/>
      </c>
      <c r="H39" s="350" t="str">
        <f>IF('1042Bi Dati di base lav.'!P35="","",'1042Bi Dati di base lav.'!P35)</f>
        <v/>
      </c>
      <c r="I39" s="351" t="str">
        <f>IF('1042Bi Dati di base lav.'!Q35="","",'1042Bi Dati di base lav.'!Q35)</f>
        <v/>
      </c>
      <c r="J39" s="352" t="str">
        <f t="shared" si="10"/>
        <v/>
      </c>
      <c r="K39" s="353" t="str">
        <f t="shared" si="26"/>
        <v/>
      </c>
      <c r="L39" s="354" t="str">
        <f>IF('1042Bi Dati di base lav.'!R35="","",'1042Bi Dati di base lav.'!R35)</f>
        <v/>
      </c>
      <c r="M39" s="355" t="str">
        <f t="shared" si="27"/>
        <v/>
      </c>
      <c r="N39" s="356" t="str">
        <f t="shared" si="28"/>
        <v/>
      </c>
      <c r="O39" s="357" t="str">
        <f t="shared" si="29"/>
        <v/>
      </c>
      <c r="P39" s="358" t="str">
        <f t="shared" si="30"/>
        <v/>
      </c>
      <c r="Q39" s="346" t="str">
        <f t="shared" si="11"/>
        <v/>
      </c>
      <c r="R39" s="359" t="str">
        <f t="shared" si="31"/>
        <v/>
      </c>
      <c r="S39" s="356" t="str">
        <f t="shared" si="32"/>
        <v/>
      </c>
      <c r="T39" s="354" t="str">
        <f>IF(R39="","",MAX((O39-AR39)*'1042Ai Domanda'!$B$31,0))</f>
        <v/>
      </c>
      <c r="U39" s="360" t="str">
        <f t="shared" si="12"/>
        <v/>
      </c>
      <c r="V39" s="214"/>
      <c r="W39" s="215"/>
      <c r="X39" s="164" t="str">
        <f>'1042Bi Dati di base lav.'!L35</f>
        <v/>
      </c>
      <c r="Y39" s="216" t="str">
        <f t="shared" si="4"/>
        <v/>
      </c>
      <c r="Z39" s="217" t="str">
        <f>IF(A39="","",'1042Bi Dati di base lav.'!P35-'1042Bi Dati di base lav.'!Q35)</f>
        <v/>
      </c>
      <c r="AA39" s="217" t="str">
        <f t="shared" si="13"/>
        <v/>
      </c>
      <c r="AB39" s="218" t="str">
        <f t="shared" si="33"/>
        <v/>
      </c>
      <c r="AC39" s="218" t="str">
        <f t="shared" si="5"/>
        <v/>
      </c>
      <c r="AD39" s="218" t="str">
        <f t="shared" si="6"/>
        <v/>
      </c>
      <c r="AE39" s="219" t="str">
        <f t="shared" si="34"/>
        <v/>
      </c>
      <c r="AF39" s="219" t="str">
        <f>IF(K39="","",K39*AF$8 - MAX('1042Bi Dati di base lav.'!R35-M39,0))</f>
        <v/>
      </c>
      <c r="AG39" s="219" t="str">
        <f t="shared" si="7"/>
        <v/>
      </c>
      <c r="AH39" s="219" t="str">
        <f t="shared" si="15"/>
        <v/>
      </c>
      <c r="AI39" s="219" t="str">
        <f t="shared" si="8"/>
        <v/>
      </c>
      <c r="AJ39" s="219" t="str">
        <f>IF(OR($C39="",K39="",O39=""),"",MAX(P39+'1042Bi Dati di base lav.'!S35-O39,0))</f>
        <v/>
      </c>
      <c r="AK39" s="219" t="str">
        <f>IF('1042Bi Dati di base lav.'!S35="","",'1042Bi Dati di base lav.'!S35)</f>
        <v/>
      </c>
      <c r="AL39" s="219" t="str">
        <f t="shared" si="16"/>
        <v/>
      </c>
      <c r="AM39" s="220" t="str">
        <f t="shared" si="17"/>
        <v/>
      </c>
      <c r="AN39" s="221" t="str">
        <f t="shared" si="18"/>
        <v/>
      </c>
      <c r="AO39" s="219" t="str">
        <f t="shared" si="19"/>
        <v/>
      </c>
      <c r="AP39" s="219" t="str">
        <f>IF(E39="","",'1042Bi Dati di base lav.'!O35)</f>
        <v/>
      </c>
      <c r="AQ39" s="222">
        <f>IF('1042Bi Dati di base lav.'!X35&gt;0,AG39,0)</f>
        <v>0</v>
      </c>
      <c r="AR39" s="223">
        <f>IF('1042Bi Dati di base lav.'!X35&gt;0,'1042Bi Dati di base lav.'!S35,0)</f>
        <v>0</v>
      </c>
      <c r="AS39" s="219" t="str">
        <f t="shared" si="9"/>
        <v/>
      </c>
      <c r="AT39" s="219">
        <f>'1042Bi Dati di base lav.'!O35</f>
        <v>0</v>
      </c>
      <c r="AU39" s="219">
        <f t="shared" si="35"/>
        <v>0</v>
      </c>
    </row>
    <row r="40" spans="1:47" s="57" customFormat="1" ht="16.899999999999999" customHeight="1">
      <c r="A40" s="225" t="str">
        <f>IF('1042Bi Dati di base lav.'!A36="","",'1042Bi Dati di base lav.'!A36)</f>
        <v/>
      </c>
      <c r="B40" s="226" t="str">
        <f>IF('1042Bi Dati di base lav.'!B36="","",'1042Bi Dati di base lav.'!B36)</f>
        <v/>
      </c>
      <c r="C40" s="227" t="str">
        <f>IF('1042Bi Dati di base lav.'!C36="","",'1042Bi Dati di base lav.'!C36)</f>
        <v/>
      </c>
      <c r="D40" s="349" t="str">
        <f>IF('1042Bi Dati di base lav.'!AI36="","",IF('1042Bi Dati di base lav.'!AI36*E40&gt;'1042Ai Domanda'!$B$28,'1042Ai Domanda'!$B$28/E40,'1042Bi Dati di base lav.'!AI36))</f>
        <v/>
      </c>
      <c r="E40" s="335" t="str">
        <f>IF('1042Bi Dati di base lav.'!M36="","",'1042Bi Dati di base lav.'!M36)</f>
        <v/>
      </c>
      <c r="F40" s="341" t="str">
        <f>IF('1042Bi Dati di base lav.'!N36="","",'1042Bi Dati di base lav.'!N36)</f>
        <v/>
      </c>
      <c r="G40" s="337" t="str">
        <f>IF('1042Bi Dati di base lav.'!O36="","",'1042Bi Dati di base lav.'!O36)</f>
        <v/>
      </c>
      <c r="H40" s="350" t="str">
        <f>IF('1042Bi Dati di base lav.'!P36="","",'1042Bi Dati di base lav.'!P36)</f>
        <v/>
      </c>
      <c r="I40" s="351" t="str">
        <f>IF('1042Bi Dati di base lav.'!Q36="","",'1042Bi Dati di base lav.'!Q36)</f>
        <v/>
      </c>
      <c r="J40" s="352" t="str">
        <f t="shared" si="10"/>
        <v/>
      </c>
      <c r="K40" s="353" t="str">
        <f t="shared" si="26"/>
        <v/>
      </c>
      <c r="L40" s="354" t="str">
        <f>IF('1042Bi Dati di base lav.'!R36="","",'1042Bi Dati di base lav.'!R36)</f>
        <v/>
      </c>
      <c r="M40" s="355" t="str">
        <f t="shared" si="27"/>
        <v/>
      </c>
      <c r="N40" s="356" t="str">
        <f t="shared" si="28"/>
        <v/>
      </c>
      <c r="O40" s="357" t="str">
        <f t="shared" si="29"/>
        <v/>
      </c>
      <c r="P40" s="358" t="str">
        <f t="shared" si="30"/>
        <v/>
      </c>
      <c r="Q40" s="346" t="str">
        <f t="shared" si="11"/>
        <v/>
      </c>
      <c r="R40" s="359" t="str">
        <f t="shared" si="31"/>
        <v/>
      </c>
      <c r="S40" s="356" t="str">
        <f t="shared" si="32"/>
        <v/>
      </c>
      <c r="T40" s="354" t="str">
        <f>IF(R40="","",MAX((O40-AR40)*'1042Ai Domanda'!$B$31,0))</f>
        <v/>
      </c>
      <c r="U40" s="360" t="str">
        <f t="shared" si="12"/>
        <v/>
      </c>
      <c r="V40" s="214"/>
      <c r="W40" s="215"/>
      <c r="X40" s="164" t="str">
        <f>'1042Bi Dati di base lav.'!L36</f>
        <v/>
      </c>
      <c r="Y40" s="216" t="str">
        <f t="shared" si="4"/>
        <v/>
      </c>
      <c r="Z40" s="217" t="str">
        <f>IF(A40="","",'1042Bi Dati di base lav.'!P36-'1042Bi Dati di base lav.'!Q36)</f>
        <v/>
      </c>
      <c r="AA40" s="217" t="str">
        <f t="shared" si="13"/>
        <v/>
      </c>
      <c r="AB40" s="218" t="str">
        <f t="shared" si="33"/>
        <v/>
      </c>
      <c r="AC40" s="218" t="str">
        <f t="shared" si="5"/>
        <v/>
      </c>
      <c r="AD40" s="218" t="str">
        <f t="shared" si="6"/>
        <v/>
      </c>
      <c r="AE40" s="219" t="str">
        <f t="shared" si="34"/>
        <v/>
      </c>
      <c r="AF40" s="219" t="str">
        <f>IF(K40="","",K40*AF$8 - MAX('1042Bi Dati di base lav.'!R36-M40,0))</f>
        <v/>
      </c>
      <c r="AG40" s="219" t="str">
        <f t="shared" si="7"/>
        <v/>
      </c>
      <c r="AH40" s="219" t="str">
        <f t="shared" si="15"/>
        <v/>
      </c>
      <c r="AI40" s="219" t="str">
        <f t="shared" si="8"/>
        <v/>
      </c>
      <c r="AJ40" s="219" t="str">
        <f>IF(OR($C40="",K40="",O40=""),"",MAX(P40+'1042Bi Dati di base lav.'!S36-O40,0))</f>
        <v/>
      </c>
      <c r="AK40" s="219" t="str">
        <f>IF('1042Bi Dati di base lav.'!S36="","",'1042Bi Dati di base lav.'!S36)</f>
        <v/>
      </c>
      <c r="AL40" s="219" t="str">
        <f t="shared" si="16"/>
        <v/>
      </c>
      <c r="AM40" s="220" t="str">
        <f t="shared" si="17"/>
        <v/>
      </c>
      <c r="AN40" s="221" t="str">
        <f t="shared" si="18"/>
        <v/>
      </c>
      <c r="AO40" s="219" t="str">
        <f t="shared" si="19"/>
        <v/>
      </c>
      <c r="AP40" s="219" t="str">
        <f>IF(E40="","",'1042Bi Dati di base lav.'!O36)</f>
        <v/>
      </c>
      <c r="AQ40" s="222">
        <f>IF('1042Bi Dati di base lav.'!X36&gt;0,AG40,0)</f>
        <v>0</v>
      </c>
      <c r="AR40" s="223">
        <f>IF('1042Bi Dati di base lav.'!X36&gt;0,'1042Bi Dati di base lav.'!S36,0)</f>
        <v>0</v>
      </c>
      <c r="AS40" s="219" t="str">
        <f t="shared" si="9"/>
        <v/>
      </c>
      <c r="AT40" s="219">
        <f>'1042Bi Dati di base lav.'!O36</f>
        <v>0</v>
      </c>
      <c r="AU40" s="219">
        <f t="shared" si="35"/>
        <v>0</v>
      </c>
    </row>
    <row r="41" spans="1:47" s="57" customFormat="1" ht="16.899999999999999" customHeight="1">
      <c r="A41" s="225" t="str">
        <f>IF('1042Bi Dati di base lav.'!A37="","",'1042Bi Dati di base lav.'!A37)</f>
        <v/>
      </c>
      <c r="B41" s="226" t="str">
        <f>IF('1042Bi Dati di base lav.'!B37="","",'1042Bi Dati di base lav.'!B37)</f>
        <v/>
      </c>
      <c r="C41" s="227" t="str">
        <f>IF('1042Bi Dati di base lav.'!C37="","",'1042Bi Dati di base lav.'!C37)</f>
        <v/>
      </c>
      <c r="D41" s="349" t="str">
        <f>IF('1042Bi Dati di base lav.'!AI37="","",IF('1042Bi Dati di base lav.'!AI37*E41&gt;'1042Ai Domanda'!$B$28,'1042Ai Domanda'!$B$28/E41,'1042Bi Dati di base lav.'!AI37))</f>
        <v/>
      </c>
      <c r="E41" s="335" t="str">
        <f>IF('1042Bi Dati di base lav.'!M37="","",'1042Bi Dati di base lav.'!M37)</f>
        <v/>
      </c>
      <c r="F41" s="341" t="str">
        <f>IF('1042Bi Dati di base lav.'!N37="","",'1042Bi Dati di base lav.'!N37)</f>
        <v/>
      </c>
      <c r="G41" s="337" t="str">
        <f>IF('1042Bi Dati di base lav.'!O37="","",'1042Bi Dati di base lav.'!O37)</f>
        <v/>
      </c>
      <c r="H41" s="350" t="str">
        <f>IF('1042Bi Dati di base lav.'!P37="","",'1042Bi Dati di base lav.'!P37)</f>
        <v/>
      </c>
      <c r="I41" s="351" t="str">
        <f>IF('1042Bi Dati di base lav.'!Q37="","",'1042Bi Dati di base lav.'!Q37)</f>
        <v/>
      </c>
      <c r="J41" s="352" t="str">
        <f t="shared" si="10"/>
        <v/>
      </c>
      <c r="K41" s="353" t="str">
        <f t="shared" si="26"/>
        <v/>
      </c>
      <c r="L41" s="354" t="str">
        <f>IF('1042Bi Dati di base lav.'!R37="","",'1042Bi Dati di base lav.'!R37)</f>
        <v/>
      </c>
      <c r="M41" s="355" t="str">
        <f t="shared" si="27"/>
        <v/>
      </c>
      <c r="N41" s="356" t="str">
        <f t="shared" si="28"/>
        <v/>
      </c>
      <c r="O41" s="357" t="str">
        <f t="shared" si="29"/>
        <v/>
      </c>
      <c r="P41" s="358" t="str">
        <f t="shared" si="30"/>
        <v/>
      </c>
      <c r="Q41" s="346" t="str">
        <f t="shared" si="11"/>
        <v/>
      </c>
      <c r="R41" s="359" t="str">
        <f t="shared" si="31"/>
        <v/>
      </c>
      <c r="S41" s="356" t="str">
        <f t="shared" si="32"/>
        <v/>
      </c>
      <c r="T41" s="354" t="str">
        <f>IF(R41="","",MAX((O41-AR41)*'1042Ai Domanda'!$B$31,0))</f>
        <v/>
      </c>
      <c r="U41" s="360" t="str">
        <f t="shared" si="12"/>
        <v/>
      </c>
      <c r="V41" s="214"/>
      <c r="W41" s="215"/>
      <c r="X41" s="164" t="str">
        <f>'1042Bi Dati di base lav.'!L37</f>
        <v/>
      </c>
      <c r="Y41" s="216" t="str">
        <f t="shared" si="4"/>
        <v/>
      </c>
      <c r="Z41" s="217" t="str">
        <f>IF(A41="","",'1042Bi Dati di base lav.'!P37-'1042Bi Dati di base lav.'!Q37)</f>
        <v/>
      </c>
      <c r="AA41" s="217" t="str">
        <f t="shared" si="13"/>
        <v/>
      </c>
      <c r="AB41" s="218" t="str">
        <f t="shared" si="33"/>
        <v/>
      </c>
      <c r="AC41" s="218" t="str">
        <f t="shared" si="5"/>
        <v/>
      </c>
      <c r="AD41" s="218" t="str">
        <f t="shared" si="6"/>
        <v/>
      </c>
      <c r="AE41" s="219" t="str">
        <f t="shared" si="34"/>
        <v/>
      </c>
      <c r="AF41" s="219" t="str">
        <f>IF(K41="","",K41*AF$8 - MAX('1042Bi Dati di base lav.'!R37-M41,0))</f>
        <v/>
      </c>
      <c r="AG41" s="219" t="str">
        <f t="shared" si="7"/>
        <v/>
      </c>
      <c r="AH41" s="219" t="str">
        <f t="shared" si="15"/>
        <v/>
      </c>
      <c r="AI41" s="219" t="str">
        <f t="shared" si="8"/>
        <v/>
      </c>
      <c r="AJ41" s="219" t="str">
        <f>IF(OR($C41="",K41="",O41=""),"",MAX(P41+'1042Bi Dati di base lav.'!S37-O41,0))</f>
        <v/>
      </c>
      <c r="AK41" s="219" t="str">
        <f>IF('1042Bi Dati di base lav.'!S37="","",'1042Bi Dati di base lav.'!S37)</f>
        <v/>
      </c>
      <c r="AL41" s="219" t="str">
        <f t="shared" si="16"/>
        <v/>
      </c>
      <c r="AM41" s="220" t="str">
        <f t="shared" si="17"/>
        <v/>
      </c>
      <c r="AN41" s="221" t="str">
        <f t="shared" si="18"/>
        <v/>
      </c>
      <c r="AO41" s="219" t="str">
        <f t="shared" si="19"/>
        <v/>
      </c>
      <c r="AP41" s="219" t="str">
        <f>IF(E41="","",'1042Bi Dati di base lav.'!O37)</f>
        <v/>
      </c>
      <c r="AQ41" s="222">
        <f>IF('1042Bi Dati di base lav.'!X37&gt;0,AG41,0)</f>
        <v>0</v>
      </c>
      <c r="AR41" s="223">
        <f>IF('1042Bi Dati di base lav.'!X37&gt;0,'1042Bi Dati di base lav.'!S37,0)</f>
        <v>0</v>
      </c>
      <c r="AS41" s="219" t="str">
        <f t="shared" si="9"/>
        <v/>
      </c>
      <c r="AT41" s="219">
        <f>'1042Bi Dati di base lav.'!O37</f>
        <v>0</v>
      </c>
      <c r="AU41" s="219">
        <f t="shared" si="35"/>
        <v>0</v>
      </c>
    </row>
    <row r="42" spans="1:47" s="57" customFormat="1" ht="16.899999999999999" customHeight="1">
      <c r="A42" s="225" t="str">
        <f>IF('1042Bi Dati di base lav.'!A38="","",'1042Bi Dati di base lav.'!A38)</f>
        <v/>
      </c>
      <c r="B42" s="226" t="str">
        <f>IF('1042Bi Dati di base lav.'!B38="","",'1042Bi Dati di base lav.'!B38)</f>
        <v/>
      </c>
      <c r="C42" s="227" t="str">
        <f>IF('1042Bi Dati di base lav.'!C38="","",'1042Bi Dati di base lav.'!C38)</f>
        <v/>
      </c>
      <c r="D42" s="349" t="str">
        <f>IF('1042Bi Dati di base lav.'!AI38="","",IF('1042Bi Dati di base lav.'!AI38*E42&gt;'1042Ai Domanda'!$B$28,'1042Ai Domanda'!$B$28/E42,'1042Bi Dati di base lav.'!AI38))</f>
        <v/>
      </c>
      <c r="E42" s="335" t="str">
        <f>IF('1042Bi Dati di base lav.'!M38="","",'1042Bi Dati di base lav.'!M38)</f>
        <v/>
      </c>
      <c r="F42" s="341" t="str">
        <f>IF('1042Bi Dati di base lav.'!N38="","",'1042Bi Dati di base lav.'!N38)</f>
        <v/>
      </c>
      <c r="G42" s="337" t="str">
        <f>IF('1042Bi Dati di base lav.'!O38="","",'1042Bi Dati di base lav.'!O38)</f>
        <v/>
      </c>
      <c r="H42" s="350" t="str">
        <f>IF('1042Bi Dati di base lav.'!P38="","",'1042Bi Dati di base lav.'!P38)</f>
        <v/>
      </c>
      <c r="I42" s="351" t="str">
        <f>IF('1042Bi Dati di base lav.'!Q38="","",'1042Bi Dati di base lav.'!Q38)</f>
        <v/>
      </c>
      <c r="J42" s="352" t="str">
        <f t="shared" si="10"/>
        <v/>
      </c>
      <c r="K42" s="353" t="str">
        <f t="shared" si="26"/>
        <v/>
      </c>
      <c r="L42" s="354" t="str">
        <f>IF('1042Bi Dati di base lav.'!R38="","",'1042Bi Dati di base lav.'!R38)</f>
        <v/>
      </c>
      <c r="M42" s="355" t="str">
        <f t="shared" si="27"/>
        <v/>
      </c>
      <c r="N42" s="356" t="str">
        <f t="shared" si="28"/>
        <v/>
      </c>
      <c r="O42" s="357" t="str">
        <f t="shared" si="29"/>
        <v/>
      </c>
      <c r="P42" s="358" t="str">
        <f t="shared" si="30"/>
        <v/>
      </c>
      <c r="Q42" s="346" t="str">
        <f t="shared" si="11"/>
        <v/>
      </c>
      <c r="R42" s="359" t="str">
        <f t="shared" si="31"/>
        <v/>
      </c>
      <c r="S42" s="356" t="str">
        <f t="shared" si="32"/>
        <v/>
      </c>
      <c r="T42" s="354" t="str">
        <f>IF(R42="","",MAX((O42-AR42)*'1042Ai Domanda'!$B$31,0))</f>
        <v/>
      </c>
      <c r="U42" s="360" t="str">
        <f t="shared" si="12"/>
        <v/>
      </c>
      <c r="V42" s="214"/>
      <c r="W42" s="215"/>
      <c r="X42" s="164" t="str">
        <f>'1042Bi Dati di base lav.'!L38</f>
        <v/>
      </c>
      <c r="Y42" s="216" t="str">
        <f t="shared" si="4"/>
        <v/>
      </c>
      <c r="Z42" s="217" t="str">
        <f>IF(A42="","",'1042Bi Dati di base lav.'!P38-'1042Bi Dati di base lav.'!Q38)</f>
        <v/>
      </c>
      <c r="AA42" s="217" t="str">
        <f t="shared" si="13"/>
        <v/>
      </c>
      <c r="AB42" s="218" t="str">
        <f t="shared" si="33"/>
        <v/>
      </c>
      <c r="AC42" s="218" t="str">
        <f t="shared" si="5"/>
        <v/>
      </c>
      <c r="AD42" s="218" t="str">
        <f t="shared" si="6"/>
        <v/>
      </c>
      <c r="AE42" s="219" t="str">
        <f t="shared" si="34"/>
        <v/>
      </c>
      <c r="AF42" s="219" t="str">
        <f>IF(K42="","",K42*AF$8 - MAX('1042Bi Dati di base lav.'!R38-M42,0))</f>
        <v/>
      </c>
      <c r="AG42" s="219" t="str">
        <f t="shared" si="7"/>
        <v/>
      </c>
      <c r="AH42" s="219" t="str">
        <f t="shared" si="15"/>
        <v/>
      </c>
      <c r="AI42" s="219" t="str">
        <f t="shared" si="8"/>
        <v/>
      </c>
      <c r="AJ42" s="219" t="str">
        <f>IF(OR($C42="",K42="",O42=""),"",MAX(P42+'1042Bi Dati di base lav.'!S38-O42,0))</f>
        <v/>
      </c>
      <c r="AK42" s="219" t="str">
        <f>IF('1042Bi Dati di base lav.'!S38="","",'1042Bi Dati di base lav.'!S38)</f>
        <v/>
      </c>
      <c r="AL42" s="219" t="str">
        <f t="shared" si="16"/>
        <v/>
      </c>
      <c r="AM42" s="220" t="str">
        <f t="shared" si="17"/>
        <v/>
      </c>
      <c r="AN42" s="221" t="str">
        <f t="shared" si="18"/>
        <v/>
      </c>
      <c r="AO42" s="219" t="str">
        <f t="shared" si="19"/>
        <v/>
      </c>
      <c r="AP42" s="219" t="str">
        <f>IF(E42="","",'1042Bi Dati di base lav.'!O38)</f>
        <v/>
      </c>
      <c r="AQ42" s="222">
        <f>IF('1042Bi Dati di base lav.'!X38&gt;0,AG42,0)</f>
        <v>0</v>
      </c>
      <c r="AR42" s="223">
        <f>IF('1042Bi Dati di base lav.'!X38&gt;0,'1042Bi Dati di base lav.'!S38,0)</f>
        <v>0</v>
      </c>
      <c r="AS42" s="219" t="str">
        <f t="shared" si="9"/>
        <v/>
      </c>
      <c r="AT42" s="219">
        <f>'1042Bi Dati di base lav.'!O38</f>
        <v>0</v>
      </c>
      <c r="AU42" s="219">
        <f t="shared" si="35"/>
        <v>0</v>
      </c>
    </row>
    <row r="43" spans="1:47" s="57" customFormat="1" ht="16.899999999999999" customHeight="1">
      <c r="A43" s="225" t="str">
        <f>IF('1042Bi Dati di base lav.'!A39="","",'1042Bi Dati di base lav.'!A39)</f>
        <v/>
      </c>
      <c r="B43" s="226" t="str">
        <f>IF('1042Bi Dati di base lav.'!B39="","",'1042Bi Dati di base lav.'!B39)</f>
        <v/>
      </c>
      <c r="C43" s="227" t="str">
        <f>IF('1042Bi Dati di base lav.'!C39="","",'1042Bi Dati di base lav.'!C39)</f>
        <v/>
      </c>
      <c r="D43" s="349" t="str">
        <f>IF('1042Bi Dati di base lav.'!AI39="","",IF('1042Bi Dati di base lav.'!AI39*E43&gt;'1042Ai Domanda'!$B$28,'1042Ai Domanda'!$B$28/E43,'1042Bi Dati di base lav.'!AI39))</f>
        <v/>
      </c>
      <c r="E43" s="335" t="str">
        <f>IF('1042Bi Dati di base lav.'!M39="","",'1042Bi Dati di base lav.'!M39)</f>
        <v/>
      </c>
      <c r="F43" s="341" t="str">
        <f>IF('1042Bi Dati di base lav.'!N39="","",'1042Bi Dati di base lav.'!N39)</f>
        <v/>
      </c>
      <c r="G43" s="337" t="str">
        <f>IF('1042Bi Dati di base lav.'!O39="","",'1042Bi Dati di base lav.'!O39)</f>
        <v/>
      </c>
      <c r="H43" s="350" t="str">
        <f>IF('1042Bi Dati di base lav.'!P39="","",'1042Bi Dati di base lav.'!P39)</f>
        <v/>
      </c>
      <c r="I43" s="351" t="str">
        <f>IF('1042Bi Dati di base lav.'!Q39="","",'1042Bi Dati di base lav.'!Q39)</f>
        <v/>
      </c>
      <c r="J43" s="352" t="str">
        <f t="shared" si="10"/>
        <v/>
      </c>
      <c r="K43" s="353" t="str">
        <f t="shared" si="26"/>
        <v/>
      </c>
      <c r="L43" s="354" t="str">
        <f>IF('1042Bi Dati di base lav.'!R39="","",'1042Bi Dati di base lav.'!R39)</f>
        <v/>
      </c>
      <c r="M43" s="355" t="str">
        <f t="shared" si="27"/>
        <v/>
      </c>
      <c r="N43" s="356" t="str">
        <f t="shared" si="28"/>
        <v/>
      </c>
      <c r="O43" s="357" t="str">
        <f t="shared" si="29"/>
        <v/>
      </c>
      <c r="P43" s="358" t="str">
        <f t="shared" si="30"/>
        <v/>
      </c>
      <c r="Q43" s="346" t="str">
        <f t="shared" si="11"/>
        <v/>
      </c>
      <c r="R43" s="359" t="str">
        <f t="shared" si="31"/>
        <v/>
      </c>
      <c r="S43" s="356" t="str">
        <f t="shared" si="32"/>
        <v/>
      </c>
      <c r="T43" s="354" t="str">
        <f>IF(R43="","",MAX((O43-AR43)*'1042Ai Domanda'!$B$31,0))</f>
        <v/>
      </c>
      <c r="U43" s="360" t="str">
        <f t="shared" si="12"/>
        <v/>
      </c>
      <c r="V43" s="214"/>
      <c r="W43" s="215"/>
      <c r="X43" s="164" t="str">
        <f>'1042Bi Dati di base lav.'!L39</f>
        <v/>
      </c>
      <c r="Y43" s="216" t="str">
        <f t="shared" si="4"/>
        <v/>
      </c>
      <c r="Z43" s="217" t="str">
        <f>IF(A43="","",'1042Bi Dati di base lav.'!P39-'1042Bi Dati di base lav.'!Q39)</f>
        <v/>
      </c>
      <c r="AA43" s="217" t="str">
        <f t="shared" si="13"/>
        <v/>
      </c>
      <c r="AB43" s="218" t="str">
        <f t="shared" si="33"/>
        <v/>
      </c>
      <c r="AC43" s="218" t="str">
        <f t="shared" si="5"/>
        <v/>
      </c>
      <c r="AD43" s="218" t="str">
        <f t="shared" si="6"/>
        <v/>
      </c>
      <c r="AE43" s="219" t="str">
        <f t="shared" si="34"/>
        <v/>
      </c>
      <c r="AF43" s="219" t="str">
        <f>IF(K43="","",K43*AF$8 - MAX('1042Bi Dati di base lav.'!R39-M43,0))</f>
        <v/>
      </c>
      <c r="AG43" s="219" t="str">
        <f t="shared" si="7"/>
        <v/>
      </c>
      <c r="AH43" s="219" t="str">
        <f t="shared" si="15"/>
        <v/>
      </c>
      <c r="AI43" s="219" t="str">
        <f t="shared" si="8"/>
        <v/>
      </c>
      <c r="AJ43" s="219" t="str">
        <f>IF(OR($C43="",K43="",O43=""),"",MAX(P43+'1042Bi Dati di base lav.'!S39-O43,0))</f>
        <v/>
      </c>
      <c r="AK43" s="219" t="str">
        <f>IF('1042Bi Dati di base lav.'!S39="","",'1042Bi Dati di base lav.'!S39)</f>
        <v/>
      </c>
      <c r="AL43" s="219" t="str">
        <f t="shared" si="16"/>
        <v/>
      </c>
      <c r="AM43" s="220" t="str">
        <f t="shared" si="17"/>
        <v/>
      </c>
      <c r="AN43" s="221" t="str">
        <f t="shared" si="18"/>
        <v/>
      </c>
      <c r="AO43" s="219" t="str">
        <f t="shared" si="19"/>
        <v/>
      </c>
      <c r="AP43" s="219" t="str">
        <f>IF(E43="","",'1042Bi Dati di base lav.'!O39)</f>
        <v/>
      </c>
      <c r="AQ43" s="222">
        <f>IF('1042Bi Dati di base lav.'!X39&gt;0,AG43,0)</f>
        <v>0</v>
      </c>
      <c r="AR43" s="223">
        <f>IF('1042Bi Dati di base lav.'!X39&gt;0,'1042Bi Dati di base lav.'!S39,0)</f>
        <v>0</v>
      </c>
      <c r="AS43" s="219" t="str">
        <f t="shared" si="9"/>
        <v/>
      </c>
      <c r="AT43" s="219">
        <f>'1042Bi Dati di base lav.'!O39</f>
        <v>0</v>
      </c>
      <c r="AU43" s="219">
        <f t="shared" si="35"/>
        <v>0</v>
      </c>
    </row>
    <row r="44" spans="1:47" s="57" customFormat="1" ht="16.899999999999999" customHeight="1">
      <c r="A44" s="225" t="str">
        <f>IF('1042Bi Dati di base lav.'!A40="","",'1042Bi Dati di base lav.'!A40)</f>
        <v/>
      </c>
      <c r="B44" s="226" t="str">
        <f>IF('1042Bi Dati di base lav.'!B40="","",'1042Bi Dati di base lav.'!B40)</f>
        <v/>
      </c>
      <c r="C44" s="227" t="str">
        <f>IF('1042Bi Dati di base lav.'!C40="","",'1042Bi Dati di base lav.'!C40)</f>
        <v/>
      </c>
      <c r="D44" s="349" t="str">
        <f>IF('1042Bi Dati di base lav.'!AI40="","",IF('1042Bi Dati di base lav.'!AI40*E44&gt;'1042Ai Domanda'!$B$28,'1042Ai Domanda'!$B$28/E44,'1042Bi Dati di base lav.'!AI40))</f>
        <v/>
      </c>
      <c r="E44" s="335" t="str">
        <f>IF('1042Bi Dati di base lav.'!M40="","",'1042Bi Dati di base lav.'!M40)</f>
        <v/>
      </c>
      <c r="F44" s="341" t="str">
        <f>IF('1042Bi Dati di base lav.'!N40="","",'1042Bi Dati di base lav.'!N40)</f>
        <v/>
      </c>
      <c r="G44" s="337" t="str">
        <f>IF('1042Bi Dati di base lav.'!O40="","",'1042Bi Dati di base lav.'!O40)</f>
        <v/>
      </c>
      <c r="H44" s="350" t="str">
        <f>IF('1042Bi Dati di base lav.'!P40="","",'1042Bi Dati di base lav.'!P40)</f>
        <v/>
      </c>
      <c r="I44" s="351" t="str">
        <f>IF('1042Bi Dati di base lav.'!Q40="","",'1042Bi Dati di base lav.'!Q40)</f>
        <v/>
      </c>
      <c r="J44" s="352" t="str">
        <f t="shared" si="10"/>
        <v/>
      </c>
      <c r="K44" s="353" t="str">
        <f t="shared" si="26"/>
        <v/>
      </c>
      <c r="L44" s="354" t="str">
        <f>IF('1042Bi Dati di base lav.'!R40="","",'1042Bi Dati di base lav.'!R40)</f>
        <v/>
      </c>
      <c r="M44" s="355" t="str">
        <f t="shared" si="27"/>
        <v/>
      </c>
      <c r="N44" s="356" t="str">
        <f t="shared" si="28"/>
        <v/>
      </c>
      <c r="O44" s="357" t="str">
        <f t="shared" si="29"/>
        <v/>
      </c>
      <c r="P44" s="358" t="str">
        <f t="shared" si="30"/>
        <v/>
      </c>
      <c r="Q44" s="346" t="str">
        <f t="shared" si="11"/>
        <v/>
      </c>
      <c r="R44" s="359" t="str">
        <f t="shared" si="31"/>
        <v/>
      </c>
      <c r="S44" s="356" t="str">
        <f t="shared" si="32"/>
        <v/>
      </c>
      <c r="T44" s="354" t="str">
        <f>IF(R44="","",MAX((O44-AR44)*'1042Ai Domanda'!$B$31,0))</f>
        <v/>
      </c>
      <c r="U44" s="360" t="str">
        <f t="shared" si="12"/>
        <v/>
      </c>
      <c r="V44" s="214"/>
      <c r="W44" s="215"/>
      <c r="X44" s="164" t="str">
        <f>'1042Bi Dati di base lav.'!L40</f>
        <v/>
      </c>
      <c r="Y44" s="216" t="str">
        <f t="shared" ref="Y44:Y75" si="36">IF($A44="","",D44)</f>
        <v/>
      </c>
      <c r="Z44" s="217" t="str">
        <f>IF(A44="","",'1042Bi Dati di base lav.'!P40-'1042Bi Dati di base lav.'!Q40)</f>
        <v/>
      </c>
      <c r="AA44" s="217" t="str">
        <f t="shared" si="13"/>
        <v/>
      </c>
      <c r="AB44" s="218" t="str">
        <f t="shared" si="33"/>
        <v/>
      </c>
      <c r="AC44" s="218" t="str">
        <f t="shared" ref="AC44:AC75" si="37">IF(K44="","",AC$8)</f>
        <v/>
      </c>
      <c r="AD44" s="218" t="str">
        <f t="shared" ref="AD44:AD75" si="38">IF(K44="","",K44*AD$8)</f>
        <v/>
      </c>
      <c r="AE44" s="219" t="str">
        <f t="shared" si="34"/>
        <v/>
      </c>
      <c r="AF44" s="219" t="str">
        <f>IF(K44="","",K44*AF$8 - MAX('1042Bi Dati di base lav.'!R40-M44,0))</f>
        <v/>
      </c>
      <c r="AG44" s="219" t="str">
        <f t="shared" ref="AG44:AG75" si="39">IF(OR($C44="",K44="",D44="",N44&lt;0),"",MAX(N44*D44,0))</f>
        <v/>
      </c>
      <c r="AH44" s="219" t="str">
        <f t="shared" si="15"/>
        <v/>
      </c>
      <c r="AI44" s="219" t="str">
        <f t="shared" ref="AI44:AI75" si="40">IF(OR($C44="",D44="",O44=""),"",AI$6/5*X44*D44*0.8)</f>
        <v/>
      </c>
      <c r="AJ44" s="219" t="str">
        <f>IF(OR($C44="",K44="",O44=""),"",MAX(P44+'1042Bi Dati di base lav.'!S40-O44,0))</f>
        <v/>
      </c>
      <c r="AK44" s="219" t="str">
        <f>IF('1042Bi Dati di base lav.'!S40="","",'1042Bi Dati di base lav.'!S40)</f>
        <v/>
      </c>
      <c r="AL44" s="219" t="str">
        <f t="shared" si="16"/>
        <v/>
      </c>
      <c r="AM44" s="220" t="str">
        <f t="shared" si="17"/>
        <v/>
      </c>
      <c r="AN44" s="221" t="str">
        <f t="shared" si="18"/>
        <v/>
      </c>
      <c r="AO44" s="219" t="str">
        <f t="shared" si="19"/>
        <v/>
      </c>
      <c r="AP44" s="219" t="str">
        <f>IF(E44="","",'1042Bi Dati di base lav.'!O40)</f>
        <v/>
      </c>
      <c r="AQ44" s="222">
        <f>IF('1042Bi Dati di base lav.'!X40&gt;0,AG44,0)</f>
        <v>0</v>
      </c>
      <c r="AR44" s="223">
        <f>IF('1042Bi Dati di base lav.'!X40&gt;0,'1042Bi Dati di base lav.'!S40,0)</f>
        <v>0</v>
      </c>
      <c r="AS44" s="219" t="str">
        <f t="shared" ref="AS44:AS75" si="41">E44</f>
        <v/>
      </c>
      <c r="AT44" s="219">
        <f>'1042Bi Dati di base lav.'!O40</f>
        <v>0</v>
      </c>
      <c r="AU44" s="219">
        <f t="shared" si="35"/>
        <v>0</v>
      </c>
    </row>
    <row r="45" spans="1:47" s="57" customFormat="1" ht="16.899999999999999" customHeight="1">
      <c r="A45" s="225" t="str">
        <f>IF('1042Bi Dati di base lav.'!A41="","",'1042Bi Dati di base lav.'!A41)</f>
        <v/>
      </c>
      <c r="B45" s="226" t="str">
        <f>IF('1042Bi Dati di base lav.'!B41="","",'1042Bi Dati di base lav.'!B41)</f>
        <v/>
      </c>
      <c r="C45" s="227" t="str">
        <f>IF('1042Bi Dati di base lav.'!C41="","",'1042Bi Dati di base lav.'!C41)</f>
        <v/>
      </c>
      <c r="D45" s="349" t="str">
        <f>IF('1042Bi Dati di base lav.'!AI41="","",IF('1042Bi Dati di base lav.'!AI41*E45&gt;'1042Ai Domanda'!$B$28,'1042Ai Domanda'!$B$28/E45,'1042Bi Dati di base lav.'!AI41))</f>
        <v/>
      </c>
      <c r="E45" s="335" t="str">
        <f>IF('1042Bi Dati di base lav.'!M41="","",'1042Bi Dati di base lav.'!M41)</f>
        <v/>
      </c>
      <c r="F45" s="341" t="str">
        <f>IF('1042Bi Dati di base lav.'!N41="","",'1042Bi Dati di base lav.'!N41)</f>
        <v/>
      </c>
      <c r="G45" s="337" t="str">
        <f>IF('1042Bi Dati di base lav.'!O41="","",'1042Bi Dati di base lav.'!O41)</f>
        <v/>
      </c>
      <c r="H45" s="350" t="str">
        <f>IF('1042Bi Dati di base lav.'!P41="","",'1042Bi Dati di base lav.'!P41)</f>
        <v/>
      </c>
      <c r="I45" s="351" t="str">
        <f>IF('1042Bi Dati di base lav.'!Q41="","",'1042Bi Dati di base lav.'!Q41)</f>
        <v/>
      </c>
      <c r="J45" s="352" t="str">
        <f t="shared" si="10"/>
        <v/>
      </c>
      <c r="K45" s="353" t="str">
        <f t="shared" si="26"/>
        <v/>
      </c>
      <c r="L45" s="354" t="str">
        <f>IF('1042Bi Dati di base lav.'!R41="","",'1042Bi Dati di base lav.'!R41)</f>
        <v/>
      </c>
      <c r="M45" s="355" t="str">
        <f t="shared" si="27"/>
        <v/>
      </c>
      <c r="N45" s="356" t="str">
        <f t="shared" si="28"/>
        <v/>
      </c>
      <c r="O45" s="357" t="str">
        <f t="shared" si="29"/>
        <v/>
      </c>
      <c r="P45" s="358" t="str">
        <f t="shared" si="30"/>
        <v/>
      </c>
      <c r="Q45" s="346" t="str">
        <f t="shared" si="11"/>
        <v/>
      </c>
      <c r="R45" s="359" t="str">
        <f t="shared" si="31"/>
        <v/>
      </c>
      <c r="S45" s="356" t="str">
        <f t="shared" si="32"/>
        <v/>
      </c>
      <c r="T45" s="354" t="str">
        <f>IF(R45="","",MAX((O45-AR45)*'1042Ai Domanda'!$B$31,0))</f>
        <v/>
      </c>
      <c r="U45" s="360" t="str">
        <f t="shared" si="12"/>
        <v/>
      </c>
      <c r="V45" s="214"/>
      <c r="W45" s="215"/>
      <c r="X45" s="164" t="str">
        <f>'1042Bi Dati di base lav.'!L41</f>
        <v/>
      </c>
      <c r="Y45" s="216" t="str">
        <f t="shared" si="36"/>
        <v/>
      </c>
      <c r="Z45" s="217" t="str">
        <f>IF(A45="","",'1042Bi Dati di base lav.'!P41-'1042Bi Dati di base lav.'!Q41)</f>
        <v/>
      </c>
      <c r="AA45" s="217" t="str">
        <f t="shared" si="13"/>
        <v/>
      </c>
      <c r="AB45" s="218" t="str">
        <f t="shared" si="33"/>
        <v/>
      </c>
      <c r="AC45" s="218" t="str">
        <f t="shared" si="37"/>
        <v/>
      </c>
      <c r="AD45" s="218" t="str">
        <f t="shared" si="38"/>
        <v/>
      </c>
      <c r="AE45" s="219" t="str">
        <f t="shared" si="34"/>
        <v/>
      </c>
      <c r="AF45" s="219" t="str">
        <f>IF(K45="","",K45*AF$8 - MAX('1042Bi Dati di base lav.'!R41-M45,0))</f>
        <v/>
      </c>
      <c r="AG45" s="219" t="str">
        <f t="shared" si="39"/>
        <v/>
      </c>
      <c r="AH45" s="219" t="str">
        <f t="shared" si="15"/>
        <v/>
      </c>
      <c r="AI45" s="219" t="str">
        <f t="shared" si="40"/>
        <v/>
      </c>
      <c r="AJ45" s="219" t="str">
        <f>IF(OR($C45="",K45="",O45=""),"",MAX(P45+'1042Bi Dati di base lav.'!S41-O45,0))</f>
        <v/>
      </c>
      <c r="AK45" s="219" t="str">
        <f>IF('1042Bi Dati di base lav.'!S41="","",'1042Bi Dati di base lav.'!S41)</f>
        <v/>
      </c>
      <c r="AL45" s="219" t="str">
        <f t="shared" si="16"/>
        <v/>
      </c>
      <c r="AM45" s="220" t="str">
        <f t="shared" si="17"/>
        <v/>
      </c>
      <c r="AN45" s="221" t="str">
        <f t="shared" si="18"/>
        <v/>
      </c>
      <c r="AO45" s="219" t="str">
        <f t="shared" si="19"/>
        <v/>
      </c>
      <c r="AP45" s="219" t="str">
        <f>IF(E45="","",'1042Bi Dati di base lav.'!O41)</f>
        <v/>
      </c>
      <c r="AQ45" s="222">
        <f>IF('1042Bi Dati di base lav.'!X41&gt;0,AG45,0)</f>
        <v>0</v>
      </c>
      <c r="AR45" s="223">
        <f>IF('1042Bi Dati di base lav.'!X41&gt;0,'1042Bi Dati di base lav.'!S41,0)</f>
        <v>0</v>
      </c>
      <c r="AS45" s="219" t="str">
        <f t="shared" si="41"/>
        <v/>
      </c>
      <c r="AT45" s="219">
        <f>'1042Bi Dati di base lav.'!O41</f>
        <v>0</v>
      </c>
      <c r="AU45" s="219">
        <f t="shared" si="35"/>
        <v>0</v>
      </c>
    </row>
    <row r="46" spans="1:47" s="57" customFormat="1" ht="16.899999999999999" customHeight="1">
      <c r="A46" s="225" t="str">
        <f>IF('1042Bi Dati di base lav.'!A42="","",'1042Bi Dati di base lav.'!A42)</f>
        <v/>
      </c>
      <c r="B46" s="226" t="str">
        <f>IF('1042Bi Dati di base lav.'!B42="","",'1042Bi Dati di base lav.'!B42)</f>
        <v/>
      </c>
      <c r="C46" s="227" t="str">
        <f>IF('1042Bi Dati di base lav.'!C42="","",'1042Bi Dati di base lav.'!C42)</f>
        <v/>
      </c>
      <c r="D46" s="349" t="str">
        <f>IF('1042Bi Dati di base lav.'!AI42="","",IF('1042Bi Dati di base lav.'!AI42*E46&gt;'1042Ai Domanda'!$B$28,'1042Ai Domanda'!$B$28/E46,'1042Bi Dati di base lav.'!AI42))</f>
        <v/>
      </c>
      <c r="E46" s="335" t="str">
        <f>IF('1042Bi Dati di base lav.'!M42="","",'1042Bi Dati di base lav.'!M42)</f>
        <v/>
      </c>
      <c r="F46" s="341" t="str">
        <f>IF('1042Bi Dati di base lav.'!N42="","",'1042Bi Dati di base lav.'!N42)</f>
        <v/>
      </c>
      <c r="G46" s="337" t="str">
        <f>IF('1042Bi Dati di base lav.'!O42="","",'1042Bi Dati di base lav.'!O42)</f>
        <v/>
      </c>
      <c r="H46" s="350" t="str">
        <f>IF('1042Bi Dati di base lav.'!P42="","",'1042Bi Dati di base lav.'!P42)</f>
        <v/>
      </c>
      <c r="I46" s="351" t="str">
        <f>IF('1042Bi Dati di base lav.'!Q42="","",'1042Bi Dati di base lav.'!Q42)</f>
        <v/>
      </c>
      <c r="J46" s="352" t="str">
        <f t="shared" si="10"/>
        <v/>
      </c>
      <c r="K46" s="353" t="str">
        <f t="shared" si="26"/>
        <v/>
      </c>
      <c r="L46" s="354" t="str">
        <f>IF('1042Bi Dati di base lav.'!R42="","",'1042Bi Dati di base lav.'!R42)</f>
        <v/>
      </c>
      <c r="M46" s="355" t="str">
        <f t="shared" si="27"/>
        <v/>
      </c>
      <c r="N46" s="356" t="str">
        <f t="shared" si="28"/>
        <v/>
      </c>
      <c r="O46" s="357" t="str">
        <f t="shared" si="29"/>
        <v/>
      </c>
      <c r="P46" s="358" t="str">
        <f t="shared" si="30"/>
        <v/>
      </c>
      <c r="Q46" s="346" t="str">
        <f t="shared" si="11"/>
        <v/>
      </c>
      <c r="R46" s="359" t="str">
        <f t="shared" si="31"/>
        <v/>
      </c>
      <c r="S46" s="356" t="str">
        <f t="shared" si="32"/>
        <v/>
      </c>
      <c r="T46" s="354" t="str">
        <f>IF(R46="","",MAX((O46-AR46)*'1042Ai Domanda'!$B$31,0))</f>
        <v/>
      </c>
      <c r="U46" s="360" t="str">
        <f t="shared" si="12"/>
        <v/>
      </c>
      <c r="V46" s="214"/>
      <c r="W46" s="215"/>
      <c r="X46" s="164" t="str">
        <f>'1042Bi Dati di base lav.'!L42</f>
        <v/>
      </c>
      <c r="Y46" s="216" t="str">
        <f t="shared" si="36"/>
        <v/>
      </c>
      <c r="Z46" s="217" t="str">
        <f>IF(A46="","",'1042Bi Dati di base lav.'!P42-'1042Bi Dati di base lav.'!Q42)</f>
        <v/>
      </c>
      <c r="AA46" s="217" t="str">
        <f t="shared" si="13"/>
        <v/>
      </c>
      <c r="AB46" s="218" t="str">
        <f t="shared" si="33"/>
        <v/>
      </c>
      <c r="AC46" s="218" t="str">
        <f t="shared" si="37"/>
        <v/>
      </c>
      <c r="AD46" s="218" t="str">
        <f t="shared" si="38"/>
        <v/>
      </c>
      <c r="AE46" s="219" t="str">
        <f t="shared" si="34"/>
        <v/>
      </c>
      <c r="AF46" s="219" t="str">
        <f>IF(K46="","",K46*AF$8 - MAX('1042Bi Dati di base lav.'!R42-M46,0))</f>
        <v/>
      </c>
      <c r="AG46" s="219" t="str">
        <f t="shared" si="39"/>
        <v/>
      </c>
      <c r="AH46" s="219" t="str">
        <f t="shared" si="15"/>
        <v/>
      </c>
      <c r="AI46" s="219" t="str">
        <f t="shared" si="40"/>
        <v/>
      </c>
      <c r="AJ46" s="219" t="str">
        <f>IF(OR($C46="",K46="",O46=""),"",MAX(P46+'1042Bi Dati di base lav.'!S42-O46,0))</f>
        <v/>
      </c>
      <c r="AK46" s="219" t="str">
        <f>IF('1042Bi Dati di base lav.'!S42="","",'1042Bi Dati di base lav.'!S42)</f>
        <v/>
      </c>
      <c r="AL46" s="219" t="str">
        <f t="shared" si="16"/>
        <v/>
      </c>
      <c r="AM46" s="220" t="str">
        <f t="shared" si="17"/>
        <v/>
      </c>
      <c r="AN46" s="221" t="str">
        <f t="shared" si="18"/>
        <v/>
      </c>
      <c r="AO46" s="219" t="str">
        <f t="shared" si="19"/>
        <v/>
      </c>
      <c r="AP46" s="219" t="str">
        <f>IF(E46="","",'1042Bi Dati di base lav.'!O42)</f>
        <v/>
      </c>
      <c r="AQ46" s="222">
        <f>IF('1042Bi Dati di base lav.'!X42&gt;0,AG46,0)</f>
        <v>0</v>
      </c>
      <c r="AR46" s="223">
        <f>IF('1042Bi Dati di base lav.'!X42&gt;0,'1042Bi Dati di base lav.'!S42,0)</f>
        <v>0</v>
      </c>
      <c r="AS46" s="219" t="str">
        <f t="shared" si="41"/>
        <v/>
      </c>
      <c r="AT46" s="219">
        <f>'1042Bi Dati di base lav.'!O42</f>
        <v>0</v>
      </c>
      <c r="AU46" s="219">
        <f t="shared" si="35"/>
        <v>0</v>
      </c>
    </row>
    <row r="47" spans="1:47" s="57" customFormat="1" ht="16.899999999999999" customHeight="1">
      <c r="A47" s="225" t="str">
        <f>IF('1042Bi Dati di base lav.'!A43="","",'1042Bi Dati di base lav.'!A43)</f>
        <v/>
      </c>
      <c r="B47" s="226" t="str">
        <f>IF('1042Bi Dati di base lav.'!B43="","",'1042Bi Dati di base lav.'!B43)</f>
        <v/>
      </c>
      <c r="C47" s="227" t="str">
        <f>IF('1042Bi Dati di base lav.'!C43="","",'1042Bi Dati di base lav.'!C43)</f>
        <v/>
      </c>
      <c r="D47" s="349" t="str">
        <f>IF('1042Bi Dati di base lav.'!AI43="","",IF('1042Bi Dati di base lav.'!AI43*E47&gt;'1042Ai Domanda'!$B$28,'1042Ai Domanda'!$B$28/E47,'1042Bi Dati di base lav.'!AI43))</f>
        <v/>
      </c>
      <c r="E47" s="335" t="str">
        <f>IF('1042Bi Dati di base lav.'!M43="","",'1042Bi Dati di base lav.'!M43)</f>
        <v/>
      </c>
      <c r="F47" s="341" t="str">
        <f>IF('1042Bi Dati di base lav.'!N43="","",'1042Bi Dati di base lav.'!N43)</f>
        <v/>
      </c>
      <c r="G47" s="337" t="str">
        <f>IF('1042Bi Dati di base lav.'!O43="","",'1042Bi Dati di base lav.'!O43)</f>
        <v/>
      </c>
      <c r="H47" s="350" t="str">
        <f>IF('1042Bi Dati di base lav.'!P43="","",'1042Bi Dati di base lav.'!P43)</f>
        <v/>
      </c>
      <c r="I47" s="351" t="str">
        <f>IF('1042Bi Dati di base lav.'!Q43="","",'1042Bi Dati di base lav.'!Q43)</f>
        <v/>
      </c>
      <c r="J47" s="352" t="str">
        <f t="shared" si="10"/>
        <v/>
      </c>
      <c r="K47" s="353" t="str">
        <f t="shared" si="26"/>
        <v/>
      </c>
      <c r="L47" s="354" t="str">
        <f>IF('1042Bi Dati di base lav.'!R43="","",'1042Bi Dati di base lav.'!R43)</f>
        <v/>
      </c>
      <c r="M47" s="355" t="str">
        <f t="shared" si="27"/>
        <v/>
      </c>
      <c r="N47" s="356" t="str">
        <f t="shared" si="28"/>
        <v/>
      </c>
      <c r="O47" s="357" t="str">
        <f t="shared" si="29"/>
        <v/>
      </c>
      <c r="P47" s="358" t="str">
        <f t="shared" si="30"/>
        <v/>
      </c>
      <c r="Q47" s="346" t="str">
        <f t="shared" si="11"/>
        <v/>
      </c>
      <c r="R47" s="359" t="str">
        <f t="shared" si="31"/>
        <v/>
      </c>
      <c r="S47" s="356" t="str">
        <f t="shared" si="32"/>
        <v/>
      </c>
      <c r="T47" s="354" t="str">
        <f>IF(R47="","",MAX((O47-AR47)*'1042Ai Domanda'!$B$31,0))</f>
        <v/>
      </c>
      <c r="U47" s="360" t="str">
        <f t="shared" si="12"/>
        <v/>
      </c>
      <c r="V47" s="214"/>
      <c r="W47" s="215"/>
      <c r="X47" s="164" t="str">
        <f>'1042Bi Dati di base lav.'!L43</f>
        <v/>
      </c>
      <c r="Y47" s="216" t="str">
        <f t="shared" si="36"/>
        <v/>
      </c>
      <c r="Z47" s="217" t="str">
        <f>IF(A47="","",'1042Bi Dati di base lav.'!P43-'1042Bi Dati di base lav.'!Q43)</f>
        <v/>
      </c>
      <c r="AA47" s="217" t="str">
        <f t="shared" si="13"/>
        <v/>
      </c>
      <c r="AB47" s="218" t="str">
        <f t="shared" si="33"/>
        <v/>
      </c>
      <c r="AC47" s="218" t="str">
        <f t="shared" si="37"/>
        <v/>
      </c>
      <c r="AD47" s="218" t="str">
        <f t="shared" si="38"/>
        <v/>
      </c>
      <c r="AE47" s="219" t="str">
        <f t="shared" si="34"/>
        <v/>
      </c>
      <c r="AF47" s="219" t="str">
        <f>IF(K47="","",K47*AF$8 - MAX('1042Bi Dati di base lav.'!R43-M47,0))</f>
        <v/>
      </c>
      <c r="AG47" s="219" t="str">
        <f t="shared" si="39"/>
        <v/>
      </c>
      <c r="AH47" s="219" t="str">
        <f t="shared" si="15"/>
        <v/>
      </c>
      <c r="AI47" s="219" t="str">
        <f t="shared" si="40"/>
        <v/>
      </c>
      <c r="AJ47" s="219" t="str">
        <f>IF(OR($C47="",K47="",O47=""),"",MAX(P47+'1042Bi Dati di base lav.'!S43-O47,0))</f>
        <v/>
      </c>
      <c r="AK47" s="219" t="str">
        <f>IF('1042Bi Dati di base lav.'!S43="","",'1042Bi Dati di base lav.'!S43)</f>
        <v/>
      </c>
      <c r="AL47" s="219" t="str">
        <f t="shared" si="16"/>
        <v/>
      </c>
      <c r="AM47" s="220" t="str">
        <f t="shared" si="17"/>
        <v/>
      </c>
      <c r="AN47" s="221" t="str">
        <f t="shared" si="18"/>
        <v/>
      </c>
      <c r="AO47" s="219" t="str">
        <f t="shared" si="19"/>
        <v/>
      </c>
      <c r="AP47" s="219" t="str">
        <f>IF(E47="","",'1042Bi Dati di base lav.'!O43)</f>
        <v/>
      </c>
      <c r="AQ47" s="222">
        <f>IF('1042Bi Dati di base lav.'!X43&gt;0,AG47,0)</f>
        <v>0</v>
      </c>
      <c r="AR47" s="223">
        <f>IF('1042Bi Dati di base lav.'!X43&gt;0,'1042Bi Dati di base lav.'!S43,0)</f>
        <v>0</v>
      </c>
      <c r="AS47" s="219" t="str">
        <f t="shared" si="41"/>
        <v/>
      </c>
      <c r="AT47" s="219">
        <f>'1042Bi Dati di base lav.'!O43</f>
        <v>0</v>
      </c>
      <c r="AU47" s="219">
        <f t="shared" si="35"/>
        <v>0</v>
      </c>
    </row>
    <row r="48" spans="1:47" s="57" customFormat="1" ht="16.899999999999999" customHeight="1">
      <c r="A48" s="225" t="str">
        <f>IF('1042Bi Dati di base lav.'!A44="","",'1042Bi Dati di base lav.'!A44)</f>
        <v/>
      </c>
      <c r="B48" s="226" t="str">
        <f>IF('1042Bi Dati di base lav.'!B44="","",'1042Bi Dati di base lav.'!B44)</f>
        <v/>
      </c>
      <c r="C48" s="227" t="str">
        <f>IF('1042Bi Dati di base lav.'!C44="","",'1042Bi Dati di base lav.'!C44)</f>
        <v/>
      </c>
      <c r="D48" s="349" t="str">
        <f>IF('1042Bi Dati di base lav.'!AI44="","",IF('1042Bi Dati di base lav.'!AI44*E48&gt;'1042Ai Domanda'!$B$28,'1042Ai Domanda'!$B$28/E48,'1042Bi Dati di base lav.'!AI44))</f>
        <v/>
      </c>
      <c r="E48" s="335" t="str">
        <f>IF('1042Bi Dati di base lav.'!M44="","",'1042Bi Dati di base lav.'!M44)</f>
        <v/>
      </c>
      <c r="F48" s="341" t="str">
        <f>IF('1042Bi Dati di base lav.'!N44="","",'1042Bi Dati di base lav.'!N44)</f>
        <v/>
      </c>
      <c r="G48" s="337" t="str">
        <f>IF('1042Bi Dati di base lav.'!O44="","",'1042Bi Dati di base lav.'!O44)</f>
        <v/>
      </c>
      <c r="H48" s="350" t="str">
        <f>IF('1042Bi Dati di base lav.'!P44="","",'1042Bi Dati di base lav.'!P44)</f>
        <v/>
      </c>
      <c r="I48" s="351" t="str">
        <f>IF('1042Bi Dati di base lav.'!Q44="","",'1042Bi Dati di base lav.'!Q44)</f>
        <v/>
      </c>
      <c r="J48" s="352" t="str">
        <f t="shared" si="10"/>
        <v/>
      </c>
      <c r="K48" s="353" t="str">
        <f t="shared" si="26"/>
        <v/>
      </c>
      <c r="L48" s="354" t="str">
        <f>IF('1042Bi Dati di base lav.'!R44="","",'1042Bi Dati di base lav.'!R44)</f>
        <v/>
      </c>
      <c r="M48" s="355" t="str">
        <f t="shared" si="27"/>
        <v/>
      </c>
      <c r="N48" s="356" t="str">
        <f t="shared" si="28"/>
        <v/>
      </c>
      <c r="O48" s="357" t="str">
        <f t="shared" si="29"/>
        <v/>
      </c>
      <c r="P48" s="358" t="str">
        <f t="shared" si="30"/>
        <v/>
      </c>
      <c r="Q48" s="346" t="str">
        <f t="shared" si="11"/>
        <v/>
      </c>
      <c r="R48" s="359" t="str">
        <f t="shared" si="31"/>
        <v/>
      </c>
      <c r="S48" s="356" t="str">
        <f t="shared" si="32"/>
        <v/>
      </c>
      <c r="T48" s="354" t="str">
        <f>IF(R48="","",MAX((O48-AR48)*'1042Ai Domanda'!$B$31,0))</f>
        <v/>
      </c>
      <c r="U48" s="360" t="str">
        <f t="shared" si="12"/>
        <v/>
      </c>
      <c r="V48" s="214"/>
      <c r="W48" s="215"/>
      <c r="X48" s="164" t="str">
        <f>'1042Bi Dati di base lav.'!L44</f>
        <v/>
      </c>
      <c r="Y48" s="216" t="str">
        <f t="shared" si="36"/>
        <v/>
      </c>
      <c r="Z48" s="217" t="str">
        <f>IF(A48="","",'1042Bi Dati di base lav.'!P44-'1042Bi Dati di base lav.'!Q44)</f>
        <v/>
      </c>
      <c r="AA48" s="217" t="str">
        <f t="shared" si="13"/>
        <v/>
      </c>
      <c r="AB48" s="218" t="str">
        <f t="shared" si="33"/>
        <v/>
      </c>
      <c r="AC48" s="218" t="str">
        <f t="shared" si="37"/>
        <v/>
      </c>
      <c r="AD48" s="218" t="str">
        <f t="shared" si="38"/>
        <v/>
      </c>
      <c r="AE48" s="219" t="str">
        <f t="shared" si="34"/>
        <v/>
      </c>
      <c r="AF48" s="219" t="str">
        <f>IF(K48="","",K48*AF$8 - MAX('1042Bi Dati di base lav.'!R44-M48,0))</f>
        <v/>
      </c>
      <c r="AG48" s="219" t="str">
        <f t="shared" si="39"/>
        <v/>
      </c>
      <c r="AH48" s="219" t="str">
        <f t="shared" si="15"/>
        <v/>
      </c>
      <c r="AI48" s="219" t="str">
        <f t="shared" si="40"/>
        <v/>
      </c>
      <c r="AJ48" s="219" t="str">
        <f>IF(OR($C48="",K48="",O48=""),"",MAX(P48+'1042Bi Dati di base lav.'!S44-O48,0))</f>
        <v/>
      </c>
      <c r="AK48" s="219" t="str">
        <f>IF('1042Bi Dati di base lav.'!S44="","",'1042Bi Dati di base lav.'!S44)</f>
        <v/>
      </c>
      <c r="AL48" s="219" t="str">
        <f t="shared" si="16"/>
        <v/>
      </c>
      <c r="AM48" s="220" t="str">
        <f t="shared" si="17"/>
        <v/>
      </c>
      <c r="AN48" s="221" t="str">
        <f t="shared" si="18"/>
        <v/>
      </c>
      <c r="AO48" s="219" t="str">
        <f t="shared" si="19"/>
        <v/>
      </c>
      <c r="AP48" s="219" t="str">
        <f>IF(E48="","",'1042Bi Dati di base lav.'!O44)</f>
        <v/>
      </c>
      <c r="AQ48" s="222">
        <f>IF('1042Bi Dati di base lav.'!X44&gt;0,AG48,0)</f>
        <v>0</v>
      </c>
      <c r="AR48" s="223">
        <f>IF('1042Bi Dati di base lav.'!X44&gt;0,'1042Bi Dati di base lav.'!S44,0)</f>
        <v>0</v>
      </c>
      <c r="AS48" s="219" t="str">
        <f t="shared" si="41"/>
        <v/>
      </c>
      <c r="AT48" s="219">
        <f>'1042Bi Dati di base lav.'!O44</f>
        <v>0</v>
      </c>
      <c r="AU48" s="219">
        <f t="shared" si="35"/>
        <v>0</v>
      </c>
    </row>
    <row r="49" spans="1:47" s="57" customFormat="1" ht="16.899999999999999" customHeight="1">
      <c r="A49" s="225" t="str">
        <f>IF('1042Bi Dati di base lav.'!A45="","",'1042Bi Dati di base lav.'!A45)</f>
        <v/>
      </c>
      <c r="B49" s="226" t="str">
        <f>IF('1042Bi Dati di base lav.'!B45="","",'1042Bi Dati di base lav.'!B45)</f>
        <v/>
      </c>
      <c r="C49" s="227" t="str">
        <f>IF('1042Bi Dati di base lav.'!C45="","",'1042Bi Dati di base lav.'!C45)</f>
        <v/>
      </c>
      <c r="D49" s="349" t="str">
        <f>IF('1042Bi Dati di base lav.'!AI45="","",IF('1042Bi Dati di base lav.'!AI45*E49&gt;'1042Ai Domanda'!$B$28,'1042Ai Domanda'!$B$28/E49,'1042Bi Dati di base lav.'!AI45))</f>
        <v/>
      </c>
      <c r="E49" s="335" t="str">
        <f>IF('1042Bi Dati di base lav.'!M45="","",'1042Bi Dati di base lav.'!M45)</f>
        <v/>
      </c>
      <c r="F49" s="341" t="str">
        <f>IF('1042Bi Dati di base lav.'!N45="","",'1042Bi Dati di base lav.'!N45)</f>
        <v/>
      </c>
      <c r="G49" s="337" t="str">
        <f>IF('1042Bi Dati di base lav.'!O45="","",'1042Bi Dati di base lav.'!O45)</f>
        <v/>
      </c>
      <c r="H49" s="350" t="str">
        <f>IF('1042Bi Dati di base lav.'!P45="","",'1042Bi Dati di base lav.'!P45)</f>
        <v/>
      </c>
      <c r="I49" s="351" t="str">
        <f>IF('1042Bi Dati di base lav.'!Q45="","",'1042Bi Dati di base lav.'!Q45)</f>
        <v/>
      </c>
      <c r="J49" s="352" t="str">
        <f t="shared" si="10"/>
        <v/>
      </c>
      <c r="K49" s="353" t="str">
        <f t="shared" si="26"/>
        <v/>
      </c>
      <c r="L49" s="354" t="str">
        <f>IF('1042Bi Dati di base lav.'!R45="","",'1042Bi Dati di base lav.'!R45)</f>
        <v/>
      </c>
      <c r="M49" s="355" t="str">
        <f t="shared" si="27"/>
        <v/>
      </c>
      <c r="N49" s="356" t="str">
        <f t="shared" si="28"/>
        <v/>
      </c>
      <c r="O49" s="357" t="str">
        <f t="shared" si="29"/>
        <v/>
      </c>
      <c r="P49" s="358" t="str">
        <f t="shared" si="30"/>
        <v/>
      </c>
      <c r="Q49" s="346" t="str">
        <f t="shared" si="11"/>
        <v/>
      </c>
      <c r="R49" s="359" t="str">
        <f t="shared" si="31"/>
        <v/>
      </c>
      <c r="S49" s="356" t="str">
        <f t="shared" si="32"/>
        <v/>
      </c>
      <c r="T49" s="354" t="str">
        <f>IF(R49="","",MAX((O49-AR49)*'1042Ai Domanda'!$B$31,0))</f>
        <v/>
      </c>
      <c r="U49" s="360" t="str">
        <f t="shared" si="12"/>
        <v/>
      </c>
      <c r="V49" s="214"/>
      <c r="W49" s="215"/>
      <c r="X49" s="164" t="str">
        <f>'1042Bi Dati di base lav.'!L45</f>
        <v/>
      </c>
      <c r="Y49" s="216" t="str">
        <f t="shared" si="36"/>
        <v/>
      </c>
      <c r="Z49" s="217" t="str">
        <f>IF(A49="","",'1042Bi Dati di base lav.'!P45-'1042Bi Dati di base lav.'!Q45)</f>
        <v/>
      </c>
      <c r="AA49" s="217" t="str">
        <f t="shared" si="13"/>
        <v/>
      </c>
      <c r="AB49" s="218" t="str">
        <f t="shared" si="33"/>
        <v/>
      </c>
      <c r="AC49" s="218" t="str">
        <f t="shared" si="37"/>
        <v/>
      </c>
      <c r="AD49" s="218" t="str">
        <f t="shared" si="38"/>
        <v/>
      </c>
      <c r="AE49" s="219" t="str">
        <f t="shared" si="34"/>
        <v/>
      </c>
      <c r="AF49" s="219" t="str">
        <f>IF(K49="","",K49*AF$8 - MAX('1042Bi Dati di base lav.'!R45-M49,0))</f>
        <v/>
      </c>
      <c r="AG49" s="219" t="str">
        <f t="shared" si="39"/>
        <v/>
      </c>
      <c r="AH49" s="219" t="str">
        <f t="shared" si="15"/>
        <v/>
      </c>
      <c r="AI49" s="219" t="str">
        <f t="shared" si="40"/>
        <v/>
      </c>
      <c r="AJ49" s="219" t="str">
        <f>IF(OR($C49="",K49="",O49=""),"",MAX(P49+'1042Bi Dati di base lav.'!S45-O49,0))</f>
        <v/>
      </c>
      <c r="AK49" s="219" t="str">
        <f>IF('1042Bi Dati di base lav.'!S45="","",'1042Bi Dati di base lav.'!S45)</f>
        <v/>
      </c>
      <c r="AL49" s="219" t="str">
        <f t="shared" si="16"/>
        <v/>
      </c>
      <c r="AM49" s="220" t="str">
        <f t="shared" si="17"/>
        <v/>
      </c>
      <c r="AN49" s="221" t="str">
        <f t="shared" si="18"/>
        <v/>
      </c>
      <c r="AO49" s="219" t="str">
        <f t="shared" si="19"/>
        <v/>
      </c>
      <c r="AP49" s="219" t="str">
        <f>IF(E49="","",'1042Bi Dati di base lav.'!O45)</f>
        <v/>
      </c>
      <c r="AQ49" s="222">
        <f>IF('1042Bi Dati di base lav.'!X45&gt;0,AG49,0)</f>
        <v>0</v>
      </c>
      <c r="AR49" s="223">
        <f>IF('1042Bi Dati di base lav.'!X45&gt;0,'1042Bi Dati di base lav.'!S45,0)</f>
        <v>0</v>
      </c>
      <c r="AS49" s="219" t="str">
        <f t="shared" si="41"/>
        <v/>
      </c>
      <c r="AT49" s="219">
        <f>'1042Bi Dati di base lav.'!O45</f>
        <v>0</v>
      </c>
      <c r="AU49" s="219">
        <f t="shared" si="35"/>
        <v>0</v>
      </c>
    </row>
    <row r="50" spans="1:47" s="57" customFormat="1" ht="16.899999999999999" customHeight="1">
      <c r="A50" s="225" t="str">
        <f>IF('1042Bi Dati di base lav.'!A46="","",'1042Bi Dati di base lav.'!A46)</f>
        <v/>
      </c>
      <c r="B50" s="226" t="str">
        <f>IF('1042Bi Dati di base lav.'!B46="","",'1042Bi Dati di base lav.'!B46)</f>
        <v/>
      </c>
      <c r="C50" s="227" t="str">
        <f>IF('1042Bi Dati di base lav.'!C46="","",'1042Bi Dati di base lav.'!C46)</f>
        <v/>
      </c>
      <c r="D50" s="349" t="str">
        <f>IF('1042Bi Dati di base lav.'!AI46="","",IF('1042Bi Dati di base lav.'!AI46*E50&gt;'1042Ai Domanda'!$B$28,'1042Ai Domanda'!$B$28/E50,'1042Bi Dati di base lav.'!AI46))</f>
        <v/>
      </c>
      <c r="E50" s="335" t="str">
        <f>IF('1042Bi Dati di base lav.'!M46="","",'1042Bi Dati di base lav.'!M46)</f>
        <v/>
      </c>
      <c r="F50" s="341" t="str">
        <f>IF('1042Bi Dati di base lav.'!N46="","",'1042Bi Dati di base lav.'!N46)</f>
        <v/>
      </c>
      <c r="G50" s="337" t="str">
        <f>IF('1042Bi Dati di base lav.'!O46="","",'1042Bi Dati di base lav.'!O46)</f>
        <v/>
      </c>
      <c r="H50" s="350" t="str">
        <f>IF('1042Bi Dati di base lav.'!P46="","",'1042Bi Dati di base lav.'!P46)</f>
        <v/>
      </c>
      <c r="I50" s="351" t="str">
        <f>IF('1042Bi Dati di base lav.'!Q46="","",'1042Bi Dati di base lav.'!Q46)</f>
        <v/>
      </c>
      <c r="J50" s="352" t="str">
        <f t="shared" si="10"/>
        <v/>
      </c>
      <c r="K50" s="353" t="str">
        <f t="shared" si="26"/>
        <v/>
      </c>
      <c r="L50" s="354" t="str">
        <f>IF('1042Bi Dati di base lav.'!R46="","",'1042Bi Dati di base lav.'!R46)</f>
        <v/>
      </c>
      <c r="M50" s="355" t="str">
        <f t="shared" si="27"/>
        <v/>
      </c>
      <c r="N50" s="356" t="str">
        <f t="shared" si="28"/>
        <v/>
      </c>
      <c r="O50" s="357" t="str">
        <f t="shared" si="29"/>
        <v/>
      </c>
      <c r="P50" s="358" t="str">
        <f t="shared" si="30"/>
        <v/>
      </c>
      <c r="Q50" s="346" t="str">
        <f t="shared" si="11"/>
        <v/>
      </c>
      <c r="R50" s="359" t="str">
        <f t="shared" si="31"/>
        <v/>
      </c>
      <c r="S50" s="356" t="str">
        <f t="shared" si="32"/>
        <v/>
      </c>
      <c r="T50" s="354" t="str">
        <f>IF(R50="","",MAX((O50-AR50)*'1042Ai Domanda'!$B$31,0))</f>
        <v/>
      </c>
      <c r="U50" s="360" t="str">
        <f t="shared" si="12"/>
        <v/>
      </c>
      <c r="V50" s="214"/>
      <c r="W50" s="215"/>
      <c r="X50" s="164" t="str">
        <f>'1042Bi Dati di base lav.'!L46</f>
        <v/>
      </c>
      <c r="Y50" s="216" t="str">
        <f t="shared" si="36"/>
        <v/>
      </c>
      <c r="Z50" s="217" t="str">
        <f>IF(A50="","",'1042Bi Dati di base lav.'!P46-'1042Bi Dati di base lav.'!Q46)</f>
        <v/>
      </c>
      <c r="AA50" s="217" t="str">
        <f t="shared" si="13"/>
        <v/>
      </c>
      <c r="AB50" s="218" t="str">
        <f t="shared" si="33"/>
        <v/>
      </c>
      <c r="AC50" s="218" t="str">
        <f t="shared" si="37"/>
        <v/>
      </c>
      <c r="AD50" s="218" t="str">
        <f t="shared" si="38"/>
        <v/>
      </c>
      <c r="AE50" s="219" t="str">
        <f t="shared" si="34"/>
        <v/>
      </c>
      <c r="AF50" s="219" t="str">
        <f>IF(K50="","",K50*AF$8 - MAX('1042Bi Dati di base lav.'!R46-M50,0))</f>
        <v/>
      </c>
      <c r="AG50" s="219" t="str">
        <f t="shared" si="39"/>
        <v/>
      </c>
      <c r="AH50" s="219" t="str">
        <f t="shared" si="15"/>
        <v/>
      </c>
      <c r="AI50" s="219" t="str">
        <f t="shared" si="40"/>
        <v/>
      </c>
      <c r="AJ50" s="219" t="str">
        <f>IF(OR($C50="",K50="",O50=""),"",MAX(P50+'1042Bi Dati di base lav.'!S46-O50,0))</f>
        <v/>
      </c>
      <c r="AK50" s="219" t="str">
        <f>IF('1042Bi Dati di base lav.'!S46="","",'1042Bi Dati di base lav.'!S46)</f>
        <v/>
      </c>
      <c r="AL50" s="219" t="str">
        <f t="shared" si="16"/>
        <v/>
      </c>
      <c r="AM50" s="220" t="str">
        <f t="shared" si="17"/>
        <v/>
      </c>
      <c r="AN50" s="221" t="str">
        <f t="shared" si="18"/>
        <v/>
      </c>
      <c r="AO50" s="219" t="str">
        <f t="shared" si="19"/>
        <v/>
      </c>
      <c r="AP50" s="219" t="str">
        <f>IF(E50="","",'1042Bi Dati di base lav.'!O46)</f>
        <v/>
      </c>
      <c r="AQ50" s="222">
        <f>IF('1042Bi Dati di base lav.'!X46&gt;0,AG50,0)</f>
        <v>0</v>
      </c>
      <c r="AR50" s="223">
        <f>IF('1042Bi Dati di base lav.'!X46&gt;0,'1042Bi Dati di base lav.'!S46,0)</f>
        <v>0</v>
      </c>
      <c r="AS50" s="219" t="str">
        <f t="shared" si="41"/>
        <v/>
      </c>
      <c r="AT50" s="219">
        <f>'1042Bi Dati di base lav.'!O46</f>
        <v>0</v>
      </c>
      <c r="AU50" s="219">
        <f t="shared" si="35"/>
        <v>0</v>
      </c>
    </row>
    <row r="51" spans="1:47" s="57" customFormat="1" ht="16.899999999999999" customHeight="1">
      <c r="A51" s="225" t="str">
        <f>IF('1042Bi Dati di base lav.'!A47="","",'1042Bi Dati di base lav.'!A47)</f>
        <v/>
      </c>
      <c r="B51" s="226" t="str">
        <f>IF('1042Bi Dati di base lav.'!B47="","",'1042Bi Dati di base lav.'!B47)</f>
        <v/>
      </c>
      <c r="C51" s="227" t="str">
        <f>IF('1042Bi Dati di base lav.'!C47="","",'1042Bi Dati di base lav.'!C47)</f>
        <v/>
      </c>
      <c r="D51" s="349" t="str">
        <f>IF('1042Bi Dati di base lav.'!AI47="","",IF('1042Bi Dati di base lav.'!AI47*E51&gt;'1042Ai Domanda'!$B$28,'1042Ai Domanda'!$B$28/E51,'1042Bi Dati di base lav.'!AI47))</f>
        <v/>
      </c>
      <c r="E51" s="335" t="str">
        <f>IF('1042Bi Dati di base lav.'!M47="","",'1042Bi Dati di base lav.'!M47)</f>
        <v/>
      </c>
      <c r="F51" s="341" t="str">
        <f>IF('1042Bi Dati di base lav.'!N47="","",'1042Bi Dati di base lav.'!N47)</f>
        <v/>
      </c>
      <c r="G51" s="337" t="str">
        <f>IF('1042Bi Dati di base lav.'!O47="","",'1042Bi Dati di base lav.'!O47)</f>
        <v/>
      </c>
      <c r="H51" s="350" t="str">
        <f>IF('1042Bi Dati di base lav.'!P47="","",'1042Bi Dati di base lav.'!P47)</f>
        <v/>
      </c>
      <c r="I51" s="351" t="str">
        <f>IF('1042Bi Dati di base lav.'!Q47="","",'1042Bi Dati di base lav.'!Q47)</f>
        <v/>
      </c>
      <c r="J51" s="352" t="str">
        <f t="shared" si="10"/>
        <v/>
      </c>
      <c r="K51" s="353" t="str">
        <f t="shared" si="26"/>
        <v/>
      </c>
      <c r="L51" s="354" t="str">
        <f>IF('1042Bi Dati di base lav.'!R47="","",'1042Bi Dati di base lav.'!R47)</f>
        <v/>
      </c>
      <c r="M51" s="355" t="str">
        <f t="shared" si="27"/>
        <v/>
      </c>
      <c r="N51" s="356" t="str">
        <f t="shared" si="28"/>
        <v/>
      </c>
      <c r="O51" s="357" t="str">
        <f t="shared" si="29"/>
        <v/>
      </c>
      <c r="P51" s="358" t="str">
        <f t="shared" si="30"/>
        <v/>
      </c>
      <c r="Q51" s="346" t="str">
        <f t="shared" si="11"/>
        <v/>
      </c>
      <c r="R51" s="359" t="str">
        <f t="shared" si="31"/>
        <v/>
      </c>
      <c r="S51" s="356" t="str">
        <f t="shared" si="32"/>
        <v/>
      </c>
      <c r="T51" s="354" t="str">
        <f>IF(R51="","",MAX((O51-AR51)*'1042Ai Domanda'!$B$31,0))</f>
        <v/>
      </c>
      <c r="U51" s="360" t="str">
        <f t="shared" si="12"/>
        <v/>
      </c>
      <c r="V51" s="214"/>
      <c r="W51" s="215"/>
      <c r="X51" s="164" t="str">
        <f>'1042Bi Dati di base lav.'!L47</f>
        <v/>
      </c>
      <c r="Y51" s="216" t="str">
        <f t="shared" si="36"/>
        <v/>
      </c>
      <c r="Z51" s="217" t="str">
        <f>IF(A51="","",'1042Bi Dati di base lav.'!P47-'1042Bi Dati di base lav.'!Q47)</f>
        <v/>
      </c>
      <c r="AA51" s="217" t="str">
        <f t="shared" si="13"/>
        <v/>
      </c>
      <c r="AB51" s="218" t="str">
        <f t="shared" si="33"/>
        <v/>
      </c>
      <c r="AC51" s="218" t="str">
        <f t="shared" si="37"/>
        <v/>
      </c>
      <c r="AD51" s="218" t="str">
        <f t="shared" si="38"/>
        <v/>
      </c>
      <c r="AE51" s="219" t="str">
        <f t="shared" si="34"/>
        <v/>
      </c>
      <c r="AF51" s="219" t="str">
        <f>IF(K51="","",K51*AF$8 - MAX('1042Bi Dati di base lav.'!R47-M51,0))</f>
        <v/>
      </c>
      <c r="AG51" s="219" t="str">
        <f t="shared" si="39"/>
        <v/>
      </c>
      <c r="AH51" s="219" t="str">
        <f t="shared" si="15"/>
        <v/>
      </c>
      <c r="AI51" s="219" t="str">
        <f t="shared" si="40"/>
        <v/>
      </c>
      <c r="AJ51" s="219" t="str">
        <f>IF(OR($C51="",K51="",O51=""),"",MAX(P51+'1042Bi Dati di base lav.'!S47-O51,0))</f>
        <v/>
      </c>
      <c r="AK51" s="219" t="str">
        <f>IF('1042Bi Dati di base lav.'!S47="","",'1042Bi Dati di base lav.'!S47)</f>
        <v/>
      </c>
      <c r="AL51" s="219" t="str">
        <f t="shared" si="16"/>
        <v/>
      </c>
      <c r="AM51" s="220" t="str">
        <f t="shared" si="17"/>
        <v/>
      </c>
      <c r="AN51" s="221" t="str">
        <f t="shared" si="18"/>
        <v/>
      </c>
      <c r="AO51" s="219" t="str">
        <f t="shared" si="19"/>
        <v/>
      </c>
      <c r="AP51" s="219" t="str">
        <f>IF(E51="","",'1042Bi Dati di base lav.'!O47)</f>
        <v/>
      </c>
      <c r="AQ51" s="222">
        <f>IF('1042Bi Dati di base lav.'!X47&gt;0,AG51,0)</f>
        <v>0</v>
      </c>
      <c r="AR51" s="223">
        <f>IF('1042Bi Dati di base lav.'!X47&gt;0,'1042Bi Dati di base lav.'!S47,0)</f>
        <v>0</v>
      </c>
      <c r="AS51" s="219" t="str">
        <f t="shared" si="41"/>
        <v/>
      </c>
      <c r="AT51" s="219">
        <f>'1042Bi Dati di base lav.'!O47</f>
        <v>0</v>
      </c>
      <c r="AU51" s="219">
        <f t="shared" si="35"/>
        <v>0</v>
      </c>
    </row>
    <row r="52" spans="1:47" s="57" customFormat="1" ht="16.899999999999999" customHeight="1">
      <c r="A52" s="225" t="str">
        <f>IF('1042Bi Dati di base lav.'!A48="","",'1042Bi Dati di base lav.'!A48)</f>
        <v/>
      </c>
      <c r="B52" s="226" t="str">
        <f>IF('1042Bi Dati di base lav.'!B48="","",'1042Bi Dati di base lav.'!B48)</f>
        <v/>
      </c>
      <c r="C52" s="227" t="str">
        <f>IF('1042Bi Dati di base lav.'!C48="","",'1042Bi Dati di base lav.'!C48)</f>
        <v/>
      </c>
      <c r="D52" s="349" t="str">
        <f>IF('1042Bi Dati di base lav.'!AI48="","",IF('1042Bi Dati di base lav.'!AI48*E52&gt;'1042Ai Domanda'!$B$28,'1042Ai Domanda'!$B$28/E52,'1042Bi Dati di base lav.'!AI48))</f>
        <v/>
      </c>
      <c r="E52" s="335" t="str">
        <f>IF('1042Bi Dati di base lav.'!M48="","",'1042Bi Dati di base lav.'!M48)</f>
        <v/>
      </c>
      <c r="F52" s="341" t="str">
        <f>IF('1042Bi Dati di base lav.'!N48="","",'1042Bi Dati di base lav.'!N48)</f>
        <v/>
      </c>
      <c r="G52" s="337" t="str">
        <f>IF('1042Bi Dati di base lav.'!O48="","",'1042Bi Dati di base lav.'!O48)</f>
        <v/>
      </c>
      <c r="H52" s="350" t="str">
        <f>IF('1042Bi Dati di base lav.'!P48="","",'1042Bi Dati di base lav.'!P48)</f>
        <v/>
      </c>
      <c r="I52" s="351" t="str">
        <f>IF('1042Bi Dati di base lav.'!Q48="","",'1042Bi Dati di base lav.'!Q48)</f>
        <v/>
      </c>
      <c r="J52" s="352" t="str">
        <f t="shared" si="10"/>
        <v/>
      </c>
      <c r="K52" s="353" t="str">
        <f t="shared" si="26"/>
        <v/>
      </c>
      <c r="L52" s="354" t="str">
        <f>IF('1042Bi Dati di base lav.'!R48="","",'1042Bi Dati di base lav.'!R48)</f>
        <v/>
      </c>
      <c r="M52" s="355" t="str">
        <f t="shared" si="27"/>
        <v/>
      </c>
      <c r="N52" s="356" t="str">
        <f t="shared" si="28"/>
        <v/>
      </c>
      <c r="O52" s="357" t="str">
        <f t="shared" si="29"/>
        <v/>
      </c>
      <c r="P52" s="358" t="str">
        <f t="shared" si="30"/>
        <v/>
      </c>
      <c r="Q52" s="346" t="str">
        <f t="shared" si="11"/>
        <v/>
      </c>
      <c r="R52" s="359" t="str">
        <f t="shared" si="31"/>
        <v/>
      </c>
      <c r="S52" s="356" t="str">
        <f t="shared" si="32"/>
        <v/>
      </c>
      <c r="T52" s="354" t="str">
        <f>IF(R52="","",MAX((O52-AR52)*'1042Ai Domanda'!$B$31,0))</f>
        <v/>
      </c>
      <c r="U52" s="360" t="str">
        <f t="shared" si="12"/>
        <v/>
      </c>
      <c r="V52" s="214"/>
      <c r="W52" s="215"/>
      <c r="X52" s="164" t="str">
        <f>'1042Bi Dati di base lav.'!L48</f>
        <v/>
      </c>
      <c r="Y52" s="216" t="str">
        <f t="shared" si="36"/>
        <v/>
      </c>
      <c r="Z52" s="217" t="str">
        <f>IF(A52="","",'1042Bi Dati di base lav.'!P48-'1042Bi Dati di base lav.'!Q48)</f>
        <v/>
      </c>
      <c r="AA52" s="217" t="str">
        <f t="shared" si="13"/>
        <v/>
      </c>
      <c r="AB52" s="218" t="str">
        <f t="shared" si="33"/>
        <v/>
      </c>
      <c r="AC52" s="218" t="str">
        <f t="shared" si="37"/>
        <v/>
      </c>
      <c r="AD52" s="218" t="str">
        <f t="shared" si="38"/>
        <v/>
      </c>
      <c r="AE52" s="219" t="str">
        <f t="shared" si="34"/>
        <v/>
      </c>
      <c r="AF52" s="219" t="str">
        <f>IF(K52="","",K52*AF$8 - MAX('1042Bi Dati di base lav.'!R48-M52,0))</f>
        <v/>
      </c>
      <c r="AG52" s="219" t="str">
        <f t="shared" si="39"/>
        <v/>
      </c>
      <c r="AH52" s="219" t="str">
        <f t="shared" si="15"/>
        <v/>
      </c>
      <c r="AI52" s="219" t="str">
        <f t="shared" si="40"/>
        <v/>
      </c>
      <c r="AJ52" s="219" t="str">
        <f>IF(OR($C52="",K52="",O52=""),"",MAX(P52+'1042Bi Dati di base lav.'!S48-O52,0))</f>
        <v/>
      </c>
      <c r="AK52" s="219" t="str">
        <f>IF('1042Bi Dati di base lav.'!S48="","",'1042Bi Dati di base lav.'!S48)</f>
        <v/>
      </c>
      <c r="AL52" s="219" t="str">
        <f t="shared" si="16"/>
        <v/>
      </c>
      <c r="AM52" s="220" t="str">
        <f t="shared" si="17"/>
        <v/>
      </c>
      <c r="AN52" s="221" t="str">
        <f t="shared" si="18"/>
        <v/>
      </c>
      <c r="AO52" s="219" t="str">
        <f t="shared" si="19"/>
        <v/>
      </c>
      <c r="AP52" s="219" t="str">
        <f>IF(E52="","",'1042Bi Dati di base lav.'!O48)</f>
        <v/>
      </c>
      <c r="AQ52" s="222">
        <f>IF('1042Bi Dati di base lav.'!X48&gt;0,AG52,0)</f>
        <v>0</v>
      </c>
      <c r="AR52" s="223">
        <f>IF('1042Bi Dati di base lav.'!X48&gt;0,'1042Bi Dati di base lav.'!S48,0)</f>
        <v>0</v>
      </c>
      <c r="AS52" s="219" t="str">
        <f t="shared" si="41"/>
        <v/>
      </c>
      <c r="AT52" s="219">
        <f>'1042Bi Dati di base lav.'!O48</f>
        <v>0</v>
      </c>
      <c r="AU52" s="219">
        <f t="shared" si="35"/>
        <v>0</v>
      </c>
    </row>
    <row r="53" spans="1:47" s="57" customFormat="1" ht="16.899999999999999" customHeight="1">
      <c r="A53" s="225" t="str">
        <f>IF('1042Bi Dati di base lav.'!A49="","",'1042Bi Dati di base lav.'!A49)</f>
        <v/>
      </c>
      <c r="B53" s="226" t="str">
        <f>IF('1042Bi Dati di base lav.'!B49="","",'1042Bi Dati di base lav.'!B49)</f>
        <v/>
      </c>
      <c r="C53" s="227" t="str">
        <f>IF('1042Bi Dati di base lav.'!C49="","",'1042Bi Dati di base lav.'!C49)</f>
        <v/>
      </c>
      <c r="D53" s="349" t="str">
        <f>IF('1042Bi Dati di base lav.'!AI49="","",IF('1042Bi Dati di base lav.'!AI49*E53&gt;'1042Ai Domanda'!$B$28,'1042Ai Domanda'!$B$28/E53,'1042Bi Dati di base lav.'!AI49))</f>
        <v/>
      </c>
      <c r="E53" s="335" t="str">
        <f>IF('1042Bi Dati di base lav.'!M49="","",'1042Bi Dati di base lav.'!M49)</f>
        <v/>
      </c>
      <c r="F53" s="341" t="str">
        <f>IF('1042Bi Dati di base lav.'!N49="","",'1042Bi Dati di base lav.'!N49)</f>
        <v/>
      </c>
      <c r="G53" s="337" t="str">
        <f>IF('1042Bi Dati di base lav.'!O49="","",'1042Bi Dati di base lav.'!O49)</f>
        <v/>
      </c>
      <c r="H53" s="350" t="str">
        <f>IF('1042Bi Dati di base lav.'!P49="","",'1042Bi Dati di base lav.'!P49)</f>
        <v/>
      </c>
      <c r="I53" s="351" t="str">
        <f>IF('1042Bi Dati di base lav.'!Q49="","",'1042Bi Dati di base lav.'!Q49)</f>
        <v/>
      </c>
      <c r="J53" s="352" t="str">
        <f t="shared" si="10"/>
        <v/>
      </c>
      <c r="K53" s="353" t="str">
        <f t="shared" si="26"/>
        <v/>
      </c>
      <c r="L53" s="354" t="str">
        <f>IF('1042Bi Dati di base lav.'!R49="","",'1042Bi Dati di base lav.'!R49)</f>
        <v/>
      </c>
      <c r="M53" s="355" t="str">
        <f t="shared" si="27"/>
        <v/>
      </c>
      <c r="N53" s="356" t="str">
        <f t="shared" si="28"/>
        <v/>
      </c>
      <c r="O53" s="357" t="str">
        <f t="shared" si="29"/>
        <v/>
      </c>
      <c r="P53" s="358" t="str">
        <f t="shared" si="30"/>
        <v/>
      </c>
      <c r="Q53" s="346" t="str">
        <f t="shared" si="11"/>
        <v/>
      </c>
      <c r="R53" s="359" t="str">
        <f t="shared" si="31"/>
        <v/>
      </c>
      <c r="S53" s="356" t="str">
        <f t="shared" si="32"/>
        <v/>
      </c>
      <c r="T53" s="354" t="str">
        <f>IF(R53="","",MAX((O53-AR53)*'1042Ai Domanda'!$B$31,0))</f>
        <v/>
      </c>
      <c r="U53" s="360" t="str">
        <f t="shared" si="12"/>
        <v/>
      </c>
      <c r="V53" s="214"/>
      <c r="W53" s="215"/>
      <c r="X53" s="164" t="str">
        <f>'1042Bi Dati di base lav.'!L49</f>
        <v/>
      </c>
      <c r="Y53" s="216" t="str">
        <f t="shared" si="36"/>
        <v/>
      </c>
      <c r="Z53" s="217" t="str">
        <f>IF(A53="","",'1042Bi Dati di base lav.'!P49-'1042Bi Dati di base lav.'!Q49)</f>
        <v/>
      </c>
      <c r="AA53" s="217" t="str">
        <f t="shared" si="13"/>
        <v/>
      </c>
      <c r="AB53" s="218" t="str">
        <f t="shared" si="33"/>
        <v/>
      </c>
      <c r="AC53" s="218" t="str">
        <f t="shared" si="37"/>
        <v/>
      </c>
      <c r="AD53" s="218" t="str">
        <f t="shared" si="38"/>
        <v/>
      </c>
      <c r="AE53" s="219" t="str">
        <f t="shared" si="34"/>
        <v/>
      </c>
      <c r="AF53" s="219" t="str">
        <f>IF(K53="","",K53*AF$8 - MAX('1042Bi Dati di base lav.'!R49-M53,0))</f>
        <v/>
      </c>
      <c r="AG53" s="219" t="str">
        <f t="shared" si="39"/>
        <v/>
      </c>
      <c r="AH53" s="219" t="str">
        <f t="shared" si="15"/>
        <v/>
      </c>
      <c r="AI53" s="219" t="str">
        <f t="shared" si="40"/>
        <v/>
      </c>
      <c r="AJ53" s="219" t="str">
        <f>IF(OR($C53="",K53="",O53=""),"",MAX(P53+'1042Bi Dati di base lav.'!S49-O53,0))</f>
        <v/>
      </c>
      <c r="AK53" s="219" t="str">
        <f>IF('1042Bi Dati di base lav.'!S49="","",'1042Bi Dati di base lav.'!S49)</f>
        <v/>
      </c>
      <c r="AL53" s="219" t="str">
        <f t="shared" si="16"/>
        <v/>
      </c>
      <c r="AM53" s="220" t="str">
        <f t="shared" si="17"/>
        <v/>
      </c>
      <c r="AN53" s="221" t="str">
        <f t="shared" si="18"/>
        <v/>
      </c>
      <c r="AO53" s="219" t="str">
        <f t="shared" si="19"/>
        <v/>
      </c>
      <c r="AP53" s="219" t="str">
        <f>IF(E53="","",'1042Bi Dati di base lav.'!O49)</f>
        <v/>
      </c>
      <c r="AQ53" s="222">
        <f>IF('1042Bi Dati di base lav.'!X49&gt;0,AG53,0)</f>
        <v>0</v>
      </c>
      <c r="AR53" s="223">
        <f>IF('1042Bi Dati di base lav.'!X49&gt;0,'1042Bi Dati di base lav.'!S49,0)</f>
        <v>0</v>
      </c>
      <c r="AS53" s="219" t="str">
        <f t="shared" si="41"/>
        <v/>
      </c>
      <c r="AT53" s="219">
        <f>'1042Bi Dati di base lav.'!O49</f>
        <v>0</v>
      </c>
      <c r="AU53" s="219">
        <f t="shared" si="35"/>
        <v>0</v>
      </c>
    </row>
    <row r="54" spans="1:47" s="57" customFormat="1" ht="16.899999999999999" customHeight="1">
      <c r="A54" s="225" t="str">
        <f>IF('1042Bi Dati di base lav.'!A50="","",'1042Bi Dati di base lav.'!A50)</f>
        <v/>
      </c>
      <c r="B54" s="226" t="str">
        <f>IF('1042Bi Dati di base lav.'!B50="","",'1042Bi Dati di base lav.'!B50)</f>
        <v/>
      </c>
      <c r="C54" s="227" t="str">
        <f>IF('1042Bi Dati di base lav.'!C50="","",'1042Bi Dati di base lav.'!C50)</f>
        <v/>
      </c>
      <c r="D54" s="349" t="str">
        <f>IF('1042Bi Dati di base lav.'!AI50="","",IF('1042Bi Dati di base lav.'!AI50*E54&gt;'1042Ai Domanda'!$B$28,'1042Ai Domanda'!$B$28/E54,'1042Bi Dati di base lav.'!AI50))</f>
        <v/>
      </c>
      <c r="E54" s="335" t="str">
        <f>IF('1042Bi Dati di base lav.'!M50="","",'1042Bi Dati di base lav.'!M50)</f>
        <v/>
      </c>
      <c r="F54" s="341" t="str">
        <f>IF('1042Bi Dati di base lav.'!N50="","",'1042Bi Dati di base lav.'!N50)</f>
        <v/>
      </c>
      <c r="G54" s="337" t="str">
        <f>IF('1042Bi Dati di base lav.'!O50="","",'1042Bi Dati di base lav.'!O50)</f>
        <v/>
      </c>
      <c r="H54" s="350" t="str">
        <f>IF('1042Bi Dati di base lav.'!P50="","",'1042Bi Dati di base lav.'!P50)</f>
        <v/>
      </c>
      <c r="I54" s="351" t="str">
        <f>IF('1042Bi Dati di base lav.'!Q50="","",'1042Bi Dati di base lav.'!Q50)</f>
        <v/>
      </c>
      <c r="J54" s="352" t="str">
        <f t="shared" si="10"/>
        <v/>
      </c>
      <c r="K54" s="353" t="str">
        <f t="shared" si="26"/>
        <v/>
      </c>
      <c r="L54" s="354" t="str">
        <f>IF('1042Bi Dati di base lav.'!R50="","",'1042Bi Dati di base lav.'!R50)</f>
        <v/>
      </c>
      <c r="M54" s="355" t="str">
        <f t="shared" si="27"/>
        <v/>
      </c>
      <c r="N54" s="356" t="str">
        <f t="shared" si="28"/>
        <v/>
      </c>
      <c r="O54" s="357" t="str">
        <f t="shared" si="29"/>
        <v/>
      </c>
      <c r="P54" s="358" t="str">
        <f t="shared" si="30"/>
        <v/>
      </c>
      <c r="Q54" s="346" t="str">
        <f t="shared" si="11"/>
        <v/>
      </c>
      <c r="R54" s="359" t="str">
        <f t="shared" si="31"/>
        <v/>
      </c>
      <c r="S54" s="356" t="str">
        <f t="shared" si="32"/>
        <v/>
      </c>
      <c r="T54" s="354" t="str">
        <f>IF(R54="","",MAX((O54-AR54)*'1042Ai Domanda'!$B$31,0))</f>
        <v/>
      </c>
      <c r="U54" s="360" t="str">
        <f t="shared" si="12"/>
        <v/>
      </c>
      <c r="V54" s="214"/>
      <c r="W54" s="215"/>
      <c r="X54" s="164" t="str">
        <f>'1042Bi Dati di base lav.'!L50</f>
        <v/>
      </c>
      <c r="Y54" s="216" t="str">
        <f t="shared" si="36"/>
        <v/>
      </c>
      <c r="Z54" s="217" t="str">
        <f>IF(A54="","",'1042Bi Dati di base lav.'!P50-'1042Bi Dati di base lav.'!Q50)</f>
        <v/>
      </c>
      <c r="AA54" s="217" t="str">
        <f t="shared" si="13"/>
        <v/>
      </c>
      <c r="AB54" s="218" t="str">
        <f t="shared" si="33"/>
        <v/>
      </c>
      <c r="AC54" s="218" t="str">
        <f t="shared" si="37"/>
        <v/>
      </c>
      <c r="AD54" s="218" t="str">
        <f t="shared" si="38"/>
        <v/>
      </c>
      <c r="AE54" s="219" t="str">
        <f t="shared" si="34"/>
        <v/>
      </c>
      <c r="AF54" s="219" t="str">
        <f>IF(K54="","",K54*AF$8 - MAX('1042Bi Dati di base lav.'!R50-M54,0))</f>
        <v/>
      </c>
      <c r="AG54" s="219" t="str">
        <f t="shared" si="39"/>
        <v/>
      </c>
      <c r="AH54" s="219" t="str">
        <f t="shared" si="15"/>
        <v/>
      </c>
      <c r="AI54" s="219" t="str">
        <f t="shared" si="40"/>
        <v/>
      </c>
      <c r="AJ54" s="219" t="str">
        <f>IF(OR($C54="",K54="",O54=""),"",MAX(P54+'1042Bi Dati di base lav.'!S50-O54,0))</f>
        <v/>
      </c>
      <c r="AK54" s="219" t="str">
        <f>IF('1042Bi Dati di base lav.'!S50="","",'1042Bi Dati di base lav.'!S50)</f>
        <v/>
      </c>
      <c r="AL54" s="219" t="str">
        <f t="shared" si="16"/>
        <v/>
      </c>
      <c r="AM54" s="220" t="str">
        <f t="shared" si="17"/>
        <v/>
      </c>
      <c r="AN54" s="221" t="str">
        <f t="shared" si="18"/>
        <v/>
      </c>
      <c r="AO54" s="219" t="str">
        <f t="shared" si="19"/>
        <v/>
      </c>
      <c r="AP54" s="219" t="str">
        <f>IF(E54="","",'1042Bi Dati di base lav.'!O50)</f>
        <v/>
      </c>
      <c r="AQ54" s="222">
        <f>IF('1042Bi Dati di base lav.'!X50&gt;0,AG54,0)</f>
        <v>0</v>
      </c>
      <c r="AR54" s="223">
        <f>IF('1042Bi Dati di base lav.'!X50&gt;0,'1042Bi Dati di base lav.'!S50,0)</f>
        <v>0</v>
      </c>
      <c r="AS54" s="219" t="str">
        <f t="shared" si="41"/>
        <v/>
      </c>
      <c r="AT54" s="219">
        <f>'1042Bi Dati di base lav.'!O50</f>
        <v>0</v>
      </c>
      <c r="AU54" s="219">
        <f t="shared" si="35"/>
        <v>0</v>
      </c>
    </row>
    <row r="55" spans="1:47" s="57" customFormat="1" ht="16.899999999999999" customHeight="1">
      <c r="A55" s="225" t="str">
        <f>IF('1042Bi Dati di base lav.'!A51="","",'1042Bi Dati di base lav.'!A51)</f>
        <v/>
      </c>
      <c r="B55" s="226" t="str">
        <f>IF('1042Bi Dati di base lav.'!B51="","",'1042Bi Dati di base lav.'!B51)</f>
        <v/>
      </c>
      <c r="C55" s="227" t="str">
        <f>IF('1042Bi Dati di base lav.'!C51="","",'1042Bi Dati di base lav.'!C51)</f>
        <v/>
      </c>
      <c r="D55" s="349" t="str">
        <f>IF('1042Bi Dati di base lav.'!AI51="","",IF('1042Bi Dati di base lav.'!AI51*E55&gt;'1042Ai Domanda'!$B$28,'1042Ai Domanda'!$B$28/E55,'1042Bi Dati di base lav.'!AI51))</f>
        <v/>
      </c>
      <c r="E55" s="335" t="str">
        <f>IF('1042Bi Dati di base lav.'!M51="","",'1042Bi Dati di base lav.'!M51)</f>
        <v/>
      </c>
      <c r="F55" s="341" t="str">
        <f>IF('1042Bi Dati di base lav.'!N51="","",'1042Bi Dati di base lav.'!N51)</f>
        <v/>
      </c>
      <c r="G55" s="337" t="str">
        <f>IF('1042Bi Dati di base lav.'!O51="","",'1042Bi Dati di base lav.'!O51)</f>
        <v/>
      </c>
      <c r="H55" s="350" t="str">
        <f>IF('1042Bi Dati di base lav.'!P51="","",'1042Bi Dati di base lav.'!P51)</f>
        <v/>
      </c>
      <c r="I55" s="351" t="str">
        <f>IF('1042Bi Dati di base lav.'!Q51="","",'1042Bi Dati di base lav.'!Q51)</f>
        <v/>
      </c>
      <c r="J55" s="352" t="str">
        <f t="shared" si="10"/>
        <v/>
      </c>
      <c r="K55" s="353" t="str">
        <f t="shared" si="26"/>
        <v/>
      </c>
      <c r="L55" s="354" t="str">
        <f>IF('1042Bi Dati di base lav.'!R51="","",'1042Bi Dati di base lav.'!R51)</f>
        <v/>
      </c>
      <c r="M55" s="355" t="str">
        <f t="shared" si="27"/>
        <v/>
      </c>
      <c r="N55" s="356" t="str">
        <f t="shared" si="28"/>
        <v/>
      </c>
      <c r="O55" s="357" t="str">
        <f t="shared" si="29"/>
        <v/>
      </c>
      <c r="P55" s="358" t="str">
        <f t="shared" si="30"/>
        <v/>
      </c>
      <c r="Q55" s="346" t="str">
        <f t="shared" si="11"/>
        <v/>
      </c>
      <c r="R55" s="359" t="str">
        <f t="shared" si="31"/>
        <v/>
      </c>
      <c r="S55" s="356" t="str">
        <f t="shared" si="32"/>
        <v/>
      </c>
      <c r="T55" s="354" t="str">
        <f>IF(R55="","",MAX((O55-AR55)*'1042Ai Domanda'!$B$31,0))</f>
        <v/>
      </c>
      <c r="U55" s="360" t="str">
        <f t="shared" si="12"/>
        <v/>
      </c>
      <c r="V55" s="214"/>
      <c r="W55" s="215"/>
      <c r="X55" s="164" t="str">
        <f>'1042Bi Dati di base lav.'!L51</f>
        <v/>
      </c>
      <c r="Y55" s="216" t="str">
        <f t="shared" si="36"/>
        <v/>
      </c>
      <c r="Z55" s="217" t="str">
        <f>IF(A55="","",'1042Bi Dati di base lav.'!P51-'1042Bi Dati di base lav.'!Q51)</f>
        <v/>
      </c>
      <c r="AA55" s="217" t="str">
        <f t="shared" si="13"/>
        <v/>
      </c>
      <c r="AB55" s="218" t="str">
        <f t="shared" si="33"/>
        <v/>
      </c>
      <c r="AC55" s="218" t="str">
        <f t="shared" si="37"/>
        <v/>
      </c>
      <c r="AD55" s="218" t="str">
        <f t="shared" si="38"/>
        <v/>
      </c>
      <c r="AE55" s="219" t="str">
        <f t="shared" si="34"/>
        <v/>
      </c>
      <c r="AF55" s="219" t="str">
        <f>IF(K55="","",K55*AF$8 - MAX('1042Bi Dati di base lav.'!R51-M55,0))</f>
        <v/>
      </c>
      <c r="AG55" s="219" t="str">
        <f t="shared" si="39"/>
        <v/>
      </c>
      <c r="AH55" s="219" t="str">
        <f t="shared" si="15"/>
        <v/>
      </c>
      <c r="AI55" s="219" t="str">
        <f t="shared" si="40"/>
        <v/>
      </c>
      <c r="AJ55" s="219" t="str">
        <f>IF(OR($C55="",K55="",O55=""),"",MAX(P55+'1042Bi Dati di base lav.'!S51-O55,0))</f>
        <v/>
      </c>
      <c r="AK55" s="219" t="str">
        <f>IF('1042Bi Dati di base lav.'!S51="","",'1042Bi Dati di base lav.'!S51)</f>
        <v/>
      </c>
      <c r="AL55" s="219" t="str">
        <f t="shared" si="16"/>
        <v/>
      </c>
      <c r="AM55" s="220" t="str">
        <f t="shared" si="17"/>
        <v/>
      </c>
      <c r="AN55" s="221" t="str">
        <f t="shared" si="18"/>
        <v/>
      </c>
      <c r="AO55" s="219" t="str">
        <f t="shared" si="19"/>
        <v/>
      </c>
      <c r="AP55" s="219" t="str">
        <f>IF(E55="","",'1042Bi Dati di base lav.'!O51)</f>
        <v/>
      </c>
      <c r="AQ55" s="222">
        <f>IF('1042Bi Dati di base lav.'!X51&gt;0,AG55,0)</f>
        <v>0</v>
      </c>
      <c r="AR55" s="223">
        <f>IF('1042Bi Dati di base lav.'!X51&gt;0,'1042Bi Dati di base lav.'!S51,0)</f>
        <v>0</v>
      </c>
      <c r="AS55" s="219" t="str">
        <f t="shared" si="41"/>
        <v/>
      </c>
      <c r="AT55" s="219">
        <f>'1042Bi Dati di base lav.'!O51</f>
        <v>0</v>
      </c>
      <c r="AU55" s="219">
        <f t="shared" si="35"/>
        <v>0</v>
      </c>
    </row>
    <row r="56" spans="1:47" s="57" customFormat="1" ht="16.899999999999999" customHeight="1">
      <c r="A56" s="225" t="str">
        <f>IF('1042Bi Dati di base lav.'!A52="","",'1042Bi Dati di base lav.'!A52)</f>
        <v/>
      </c>
      <c r="B56" s="226" t="str">
        <f>IF('1042Bi Dati di base lav.'!B52="","",'1042Bi Dati di base lav.'!B52)</f>
        <v/>
      </c>
      <c r="C56" s="227" t="str">
        <f>IF('1042Bi Dati di base lav.'!C52="","",'1042Bi Dati di base lav.'!C52)</f>
        <v/>
      </c>
      <c r="D56" s="349" t="str">
        <f>IF('1042Bi Dati di base lav.'!AI52="","",IF('1042Bi Dati di base lav.'!AI52*E56&gt;'1042Ai Domanda'!$B$28,'1042Ai Domanda'!$B$28/E56,'1042Bi Dati di base lav.'!AI52))</f>
        <v/>
      </c>
      <c r="E56" s="335" t="str">
        <f>IF('1042Bi Dati di base lav.'!M52="","",'1042Bi Dati di base lav.'!M52)</f>
        <v/>
      </c>
      <c r="F56" s="341" t="str">
        <f>IF('1042Bi Dati di base lav.'!N52="","",'1042Bi Dati di base lav.'!N52)</f>
        <v/>
      </c>
      <c r="G56" s="337" t="str">
        <f>IF('1042Bi Dati di base lav.'!O52="","",'1042Bi Dati di base lav.'!O52)</f>
        <v/>
      </c>
      <c r="H56" s="350" t="str">
        <f>IF('1042Bi Dati di base lav.'!P52="","",'1042Bi Dati di base lav.'!P52)</f>
        <v/>
      </c>
      <c r="I56" s="351" t="str">
        <f>IF('1042Bi Dati di base lav.'!Q52="","",'1042Bi Dati di base lav.'!Q52)</f>
        <v/>
      </c>
      <c r="J56" s="352" t="str">
        <f t="shared" si="10"/>
        <v/>
      </c>
      <c r="K56" s="353" t="str">
        <f t="shared" si="26"/>
        <v/>
      </c>
      <c r="L56" s="354" t="str">
        <f>IF('1042Bi Dati di base lav.'!R52="","",'1042Bi Dati di base lav.'!R52)</f>
        <v/>
      </c>
      <c r="M56" s="355" t="str">
        <f t="shared" si="27"/>
        <v/>
      </c>
      <c r="N56" s="356" t="str">
        <f t="shared" si="28"/>
        <v/>
      </c>
      <c r="O56" s="357" t="str">
        <f t="shared" si="29"/>
        <v/>
      </c>
      <c r="P56" s="358" t="str">
        <f t="shared" si="30"/>
        <v/>
      </c>
      <c r="Q56" s="346" t="str">
        <f t="shared" si="11"/>
        <v/>
      </c>
      <c r="R56" s="359" t="str">
        <f t="shared" si="31"/>
        <v/>
      </c>
      <c r="S56" s="356" t="str">
        <f t="shared" si="32"/>
        <v/>
      </c>
      <c r="T56" s="354" t="str">
        <f>IF(R56="","",MAX((O56-AR56)*'1042Ai Domanda'!$B$31,0))</f>
        <v/>
      </c>
      <c r="U56" s="360" t="str">
        <f t="shared" si="12"/>
        <v/>
      </c>
      <c r="V56" s="214"/>
      <c r="W56" s="215"/>
      <c r="X56" s="164" t="str">
        <f>'1042Bi Dati di base lav.'!L52</f>
        <v/>
      </c>
      <c r="Y56" s="216" t="str">
        <f t="shared" si="36"/>
        <v/>
      </c>
      <c r="Z56" s="217" t="str">
        <f>IF(A56="","",'1042Bi Dati di base lav.'!P52-'1042Bi Dati di base lav.'!Q52)</f>
        <v/>
      </c>
      <c r="AA56" s="217" t="str">
        <f t="shared" si="13"/>
        <v/>
      </c>
      <c r="AB56" s="218" t="str">
        <f t="shared" si="33"/>
        <v/>
      </c>
      <c r="AC56" s="218" t="str">
        <f t="shared" si="37"/>
        <v/>
      </c>
      <c r="AD56" s="218" t="str">
        <f t="shared" si="38"/>
        <v/>
      </c>
      <c r="AE56" s="219" t="str">
        <f t="shared" si="34"/>
        <v/>
      </c>
      <c r="AF56" s="219" t="str">
        <f>IF(K56="","",K56*AF$8 - MAX('1042Bi Dati di base lav.'!R52-M56,0))</f>
        <v/>
      </c>
      <c r="AG56" s="219" t="str">
        <f t="shared" si="39"/>
        <v/>
      </c>
      <c r="AH56" s="219" t="str">
        <f t="shared" si="15"/>
        <v/>
      </c>
      <c r="AI56" s="219" t="str">
        <f t="shared" si="40"/>
        <v/>
      </c>
      <c r="AJ56" s="219" t="str">
        <f>IF(OR($C56="",K56="",O56=""),"",MAX(P56+'1042Bi Dati di base lav.'!S52-O56,0))</f>
        <v/>
      </c>
      <c r="AK56" s="219" t="str">
        <f>IF('1042Bi Dati di base lav.'!S52="","",'1042Bi Dati di base lav.'!S52)</f>
        <v/>
      </c>
      <c r="AL56" s="219" t="str">
        <f t="shared" si="16"/>
        <v/>
      </c>
      <c r="AM56" s="220" t="str">
        <f t="shared" si="17"/>
        <v/>
      </c>
      <c r="AN56" s="221" t="str">
        <f t="shared" si="18"/>
        <v/>
      </c>
      <c r="AO56" s="219" t="str">
        <f t="shared" si="19"/>
        <v/>
      </c>
      <c r="AP56" s="219" t="str">
        <f>IF(E56="","",'1042Bi Dati di base lav.'!O52)</f>
        <v/>
      </c>
      <c r="AQ56" s="222">
        <f>IF('1042Bi Dati di base lav.'!X52&gt;0,AG56,0)</f>
        <v>0</v>
      </c>
      <c r="AR56" s="223">
        <f>IF('1042Bi Dati di base lav.'!X52&gt;0,'1042Bi Dati di base lav.'!S52,0)</f>
        <v>0</v>
      </c>
      <c r="AS56" s="219" t="str">
        <f t="shared" si="41"/>
        <v/>
      </c>
      <c r="AT56" s="219">
        <f>'1042Bi Dati di base lav.'!O52</f>
        <v>0</v>
      </c>
      <c r="AU56" s="219">
        <f t="shared" si="35"/>
        <v>0</v>
      </c>
    </row>
    <row r="57" spans="1:47" s="57" customFormat="1" ht="16.899999999999999" customHeight="1">
      <c r="A57" s="225" t="str">
        <f>IF('1042Bi Dati di base lav.'!A53="","",'1042Bi Dati di base lav.'!A53)</f>
        <v/>
      </c>
      <c r="B57" s="226" t="str">
        <f>IF('1042Bi Dati di base lav.'!B53="","",'1042Bi Dati di base lav.'!B53)</f>
        <v/>
      </c>
      <c r="C57" s="227" t="str">
        <f>IF('1042Bi Dati di base lav.'!C53="","",'1042Bi Dati di base lav.'!C53)</f>
        <v/>
      </c>
      <c r="D57" s="349" t="str">
        <f>IF('1042Bi Dati di base lav.'!AI53="","",IF('1042Bi Dati di base lav.'!AI53*E57&gt;'1042Ai Domanda'!$B$28,'1042Ai Domanda'!$B$28/E57,'1042Bi Dati di base lav.'!AI53))</f>
        <v/>
      </c>
      <c r="E57" s="335" t="str">
        <f>IF('1042Bi Dati di base lav.'!M53="","",'1042Bi Dati di base lav.'!M53)</f>
        <v/>
      </c>
      <c r="F57" s="341" t="str">
        <f>IF('1042Bi Dati di base lav.'!N53="","",'1042Bi Dati di base lav.'!N53)</f>
        <v/>
      </c>
      <c r="G57" s="337" t="str">
        <f>IF('1042Bi Dati di base lav.'!O53="","",'1042Bi Dati di base lav.'!O53)</f>
        <v/>
      </c>
      <c r="H57" s="350" t="str">
        <f>IF('1042Bi Dati di base lav.'!P53="","",'1042Bi Dati di base lav.'!P53)</f>
        <v/>
      </c>
      <c r="I57" s="351" t="str">
        <f>IF('1042Bi Dati di base lav.'!Q53="","",'1042Bi Dati di base lav.'!Q53)</f>
        <v/>
      </c>
      <c r="J57" s="352" t="str">
        <f t="shared" si="10"/>
        <v/>
      </c>
      <c r="K57" s="353" t="str">
        <f t="shared" si="26"/>
        <v/>
      </c>
      <c r="L57" s="354" t="str">
        <f>IF('1042Bi Dati di base lav.'!R53="","",'1042Bi Dati di base lav.'!R53)</f>
        <v/>
      </c>
      <c r="M57" s="355" t="str">
        <f t="shared" si="27"/>
        <v/>
      </c>
      <c r="N57" s="356" t="str">
        <f t="shared" si="28"/>
        <v/>
      </c>
      <c r="O57" s="357" t="str">
        <f t="shared" si="29"/>
        <v/>
      </c>
      <c r="P57" s="358" t="str">
        <f t="shared" si="30"/>
        <v/>
      </c>
      <c r="Q57" s="346" t="str">
        <f t="shared" si="11"/>
        <v/>
      </c>
      <c r="R57" s="359" t="str">
        <f t="shared" si="31"/>
        <v/>
      </c>
      <c r="S57" s="356" t="str">
        <f t="shared" si="32"/>
        <v/>
      </c>
      <c r="T57" s="354" t="str">
        <f>IF(R57="","",MAX((O57-AR57)*'1042Ai Domanda'!$B$31,0))</f>
        <v/>
      </c>
      <c r="U57" s="360" t="str">
        <f t="shared" si="12"/>
        <v/>
      </c>
      <c r="V57" s="214"/>
      <c r="W57" s="215"/>
      <c r="X57" s="164" t="str">
        <f>'1042Bi Dati di base lav.'!L53</f>
        <v/>
      </c>
      <c r="Y57" s="216" t="str">
        <f t="shared" si="36"/>
        <v/>
      </c>
      <c r="Z57" s="217" t="str">
        <f>IF(A57="","",'1042Bi Dati di base lav.'!P53-'1042Bi Dati di base lav.'!Q53)</f>
        <v/>
      </c>
      <c r="AA57" s="217" t="str">
        <f t="shared" si="13"/>
        <v/>
      </c>
      <c r="AB57" s="218" t="str">
        <f t="shared" si="33"/>
        <v/>
      </c>
      <c r="AC57" s="218" t="str">
        <f t="shared" si="37"/>
        <v/>
      </c>
      <c r="AD57" s="218" t="str">
        <f t="shared" si="38"/>
        <v/>
      </c>
      <c r="AE57" s="219" t="str">
        <f t="shared" si="34"/>
        <v/>
      </c>
      <c r="AF57" s="219" t="str">
        <f>IF(K57="","",K57*AF$8 - MAX('1042Bi Dati di base lav.'!R53-M57,0))</f>
        <v/>
      </c>
      <c r="AG57" s="219" t="str">
        <f t="shared" si="39"/>
        <v/>
      </c>
      <c r="AH57" s="219" t="str">
        <f t="shared" si="15"/>
        <v/>
      </c>
      <c r="AI57" s="219" t="str">
        <f t="shared" si="40"/>
        <v/>
      </c>
      <c r="AJ57" s="219" t="str">
        <f>IF(OR($C57="",K57="",O57=""),"",MAX(P57+'1042Bi Dati di base lav.'!S53-O57,0))</f>
        <v/>
      </c>
      <c r="AK57" s="219" t="str">
        <f>IF('1042Bi Dati di base lav.'!S53="","",'1042Bi Dati di base lav.'!S53)</f>
        <v/>
      </c>
      <c r="AL57" s="219" t="str">
        <f t="shared" si="16"/>
        <v/>
      </c>
      <c r="AM57" s="220" t="str">
        <f t="shared" si="17"/>
        <v/>
      </c>
      <c r="AN57" s="221" t="str">
        <f t="shared" si="18"/>
        <v/>
      </c>
      <c r="AO57" s="219" t="str">
        <f t="shared" si="19"/>
        <v/>
      </c>
      <c r="AP57" s="219" t="str">
        <f>IF(E57="","",'1042Bi Dati di base lav.'!O53)</f>
        <v/>
      </c>
      <c r="AQ57" s="222">
        <f>IF('1042Bi Dati di base lav.'!X53&gt;0,AG57,0)</f>
        <v>0</v>
      </c>
      <c r="AR57" s="223">
        <f>IF('1042Bi Dati di base lav.'!X53&gt;0,'1042Bi Dati di base lav.'!S53,0)</f>
        <v>0</v>
      </c>
      <c r="AS57" s="219" t="str">
        <f t="shared" si="41"/>
        <v/>
      </c>
      <c r="AT57" s="219">
        <f>'1042Bi Dati di base lav.'!O53</f>
        <v>0</v>
      </c>
      <c r="AU57" s="219">
        <f t="shared" si="35"/>
        <v>0</v>
      </c>
    </row>
    <row r="58" spans="1:47" s="57" customFormat="1" ht="16.899999999999999" customHeight="1">
      <c r="A58" s="225" t="str">
        <f>IF('1042Bi Dati di base lav.'!A54="","",'1042Bi Dati di base lav.'!A54)</f>
        <v/>
      </c>
      <c r="B58" s="226" t="str">
        <f>IF('1042Bi Dati di base lav.'!B54="","",'1042Bi Dati di base lav.'!B54)</f>
        <v/>
      </c>
      <c r="C58" s="227" t="str">
        <f>IF('1042Bi Dati di base lav.'!C54="","",'1042Bi Dati di base lav.'!C54)</f>
        <v/>
      </c>
      <c r="D58" s="349" t="str">
        <f>IF('1042Bi Dati di base lav.'!AI54="","",IF('1042Bi Dati di base lav.'!AI54*E58&gt;'1042Ai Domanda'!$B$28,'1042Ai Domanda'!$B$28/E58,'1042Bi Dati di base lav.'!AI54))</f>
        <v/>
      </c>
      <c r="E58" s="335" t="str">
        <f>IF('1042Bi Dati di base lav.'!M54="","",'1042Bi Dati di base lav.'!M54)</f>
        <v/>
      </c>
      <c r="F58" s="341" t="str">
        <f>IF('1042Bi Dati di base lav.'!N54="","",'1042Bi Dati di base lav.'!N54)</f>
        <v/>
      </c>
      <c r="G58" s="337" t="str">
        <f>IF('1042Bi Dati di base lav.'!O54="","",'1042Bi Dati di base lav.'!O54)</f>
        <v/>
      </c>
      <c r="H58" s="350" t="str">
        <f>IF('1042Bi Dati di base lav.'!P54="","",'1042Bi Dati di base lav.'!P54)</f>
        <v/>
      </c>
      <c r="I58" s="351" t="str">
        <f>IF('1042Bi Dati di base lav.'!Q54="","",'1042Bi Dati di base lav.'!Q54)</f>
        <v/>
      </c>
      <c r="J58" s="352" t="str">
        <f t="shared" si="10"/>
        <v/>
      </c>
      <c r="K58" s="353" t="str">
        <f t="shared" si="26"/>
        <v/>
      </c>
      <c r="L58" s="354" t="str">
        <f>IF('1042Bi Dati di base lav.'!R54="","",'1042Bi Dati di base lav.'!R54)</f>
        <v/>
      </c>
      <c r="M58" s="355" t="str">
        <f t="shared" si="27"/>
        <v/>
      </c>
      <c r="N58" s="356" t="str">
        <f t="shared" si="28"/>
        <v/>
      </c>
      <c r="O58" s="357" t="str">
        <f t="shared" si="29"/>
        <v/>
      </c>
      <c r="P58" s="358" t="str">
        <f t="shared" si="30"/>
        <v/>
      </c>
      <c r="Q58" s="346" t="str">
        <f t="shared" si="11"/>
        <v/>
      </c>
      <c r="R58" s="359" t="str">
        <f t="shared" si="31"/>
        <v/>
      </c>
      <c r="S58" s="356" t="str">
        <f t="shared" si="32"/>
        <v/>
      </c>
      <c r="T58" s="354" t="str">
        <f>IF(R58="","",MAX((O58-AR58)*'1042Ai Domanda'!$B$31,0))</f>
        <v/>
      </c>
      <c r="U58" s="360" t="str">
        <f t="shared" si="12"/>
        <v/>
      </c>
      <c r="V58" s="214"/>
      <c r="W58" s="215"/>
      <c r="X58" s="164" t="str">
        <f>'1042Bi Dati di base lav.'!L54</f>
        <v/>
      </c>
      <c r="Y58" s="216" t="str">
        <f t="shared" si="36"/>
        <v/>
      </c>
      <c r="Z58" s="217" t="str">
        <f>IF(A58="","",'1042Bi Dati di base lav.'!P54-'1042Bi Dati di base lav.'!Q54)</f>
        <v/>
      </c>
      <c r="AA58" s="217" t="str">
        <f t="shared" si="13"/>
        <v/>
      </c>
      <c r="AB58" s="218" t="str">
        <f t="shared" si="33"/>
        <v/>
      </c>
      <c r="AC58" s="218" t="str">
        <f t="shared" si="37"/>
        <v/>
      </c>
      <c r="AD58" s="218" t="str">
        <f t="shared" si="38"/>
        <v/>
      </c>
      <c r="AE58" s="219" t="str">
        <f t="shared" si="34"/>
        <v/>
      </c>
      <c r="AF58" s="219" t="str">
        <f>IF(K58="","",K58*AF$8 - MAX('1042Bi Dati di base lav.'!R54-M58,0))</f>
        <v/>
      </c>
      <c r="AG58" s="219" t="str">
        <f t="shared" si="39"/>
        <v/>
      </c>
      <c r="AH58" s="219" t="str">
        <f t="shared" si="15"/>
        <v/>
      </c>
      <c r="AI58" s="219" t="str">
        <f t="shared" si="40"/>
        <v/>
      </c>
      <c r="AJ58" s="219" t="str">
        <f>IF(OR($C58="",K58="",O58=""),"",MAX(P58+'1042Bi Dati di base lav.'!S54-O58,0))</f>
        <v/>
      </c>
      <c r="AK58" s="219" t="str">
        <f>IF('1042Bi Dati di base lav.'!S54="","",'1042Bi Dati di base lav.'!S54)</f>
        <v/>
      </c>
      <c r="AL58" s="219" t="str">
        <f t="shared" si="16"/>
        <v/>
      </c>
      <c r="AM58" s="220" t="str">
        <f t="shared" si="17"/>
        <v/>
      </c>
      <c r="AN58" s="221" t="str">
        <f t="shared" si="18"/>
        <v/>
      </c>
      <c r="AO58" s="219" t="str">
        <f t="shared" si="19"/>
        <v/>
      </c>
      <c r="AP58" s="219" t="str">
        <f>IF(E58="","",'1042Bi Dati di base lav.'!O54)</f>
        <v/>
      </c>
      <c r="AQ58" s="222">
        <f>IF('1042Bi Dati di base lav.'!X54&gt;0,AG58,0)</f>
        <v>0</v>
      </c>
      <c r="AR58" s="223">
        <f>IF('1042Bi Dati di base lav.'!X54&gt;0,'1042Bi Dati di base lav.'!S54,0)</f>
        <v>0</v>
      </c>
      <c r="AS58" s="219" t="str">
        <f t="shared" si="41"/>
        <v/>
      </c>
      <c r="AT58" s="219">
        <f>'1042Bi Dati di base lav.'!O54</f>
        <v>0</v>
      </c>
      <c r="AU58" s="219">
        <f t="shared" si="35"/>
        <v>0</v>
      </c>
    </row>
    <row r="59" spans="1:47" s="57" customFormat="1" ht="16.899999999999999" customHeight="1">
      <c r="A59" s="225" t="str">
        <f>IF('1042Bi Dati di base lav.'!A55="","",'1042Bi Dati di base lav.'!A55)</f>
        <v/>
      </c>
      <c r="B59" s="226" t="str">
        <f>IF('1042Bi Dati di base lav.'!B55="","",'1042Bi Dati di base lav.'!B55)</f>
        <v/>
      </c>
      <c r="C59" s="227" t="str">
        <f>IF('1042Bi Dati di base lav.'!C55="","",'1042Bi Dati di base lav.'!C55)</f>
        <v/>
      </c>
      <c r="D59" s="349" t="str">
        <f>IF('1042Bi Dati di base lav.'!AI55="","",IF('1042Bi Dati di base lav.'!AI55*E59&gt;'1042Ai Domanda'!$B$28,'1042Ai Domanda'!$B$28/E59,'1042Bi Dati di base lav.'!AI55))</f>
        <v/>
      </c>
      <c r="E59" s="335" t="str">
        <f>IF('1042Bi Dati di base lav.'!M55="","",'1042Bi Dati di base lav.'!M55)</f>
        <v/>
      </c>
      <c r="F59" s="341" t="str">
        <f>IF('1042Bi Dati di base lav.'!N55="","",'1042Bi Dati di base lav.'!N55)</f>
        <v/>
      </c>
      <c r="G59" s="337" t="str">
        <f>IF('1042Bi Dati di base lav.'!O55="","",'1042Bi Dati di base lav.'!O55)</f>
        <v/>
      </c>
      <c r="H59" s="350" t="str">
        <f>IF('1042Bi Dati di base lav.'!P55="","",'1042Bi Dati di base lav.'!P55)</f>
        <v/>
      </c>
      <c r="I59" s="351" t="str">
        <f>IF('1042Bi Dati di base lav.'!Q55="","",'1042Bi Dati di base lav.'!Q55)</f>
        <v/>
      </c>
      <c r="J59" s="352" t="str">
        <f t="shared" si="10"/>
        <v/>
      </c>
      <c r="K59" s="353" t="str">
        <f t="shared" si="26"/>
        <v/>
      </c>
      <c r="L59" s="354" t="str">
        <f>IF('1042Bi Dati di base lav.'!R55="","",'1042Bi Dati di base lav.'!R55)</f>
        <v/>
      </c>
      <c r="M59" s="355" t="str">
        <f t="shared" si="27"/>
        <v/>
      </c>
      <c r="N59" s="356" t="str">
        <f t="shared" si="28"/>
        <v/>
      </c>
      <c r="O59" s="357" t="str">
        <f t="shared" si="29"/>
        <v/>
      </c>
      <c r="P59" s="358" t="str">
        <f t="shared" si="30"/>
        <v/>
      </c>
      <c r="Q59" s="346" t="str">
        <f t="shared" si="11"/>
        <v/>
      </c>
      <c r="R59" s="359" t="str">
        <f t="shared" si="31"/>
        <v/>
      </c>
      <c r="S59" s="356" t="str">
        <f t="shared" si="32"/>
        <v/>
      </c>
      <c r="T59" s="354" t="str">
        <f>IF(R59="","",MAX((O59-AR59)*'1042Ai Domanda'!$B$31,0))</f>
        <v/>
      </c>
      <c r="U59" s="360" t="str">
        <f t="shared" si="12"/>
        <v/>
      </c>
      <c r="V59" s="214"/>
      <c r="W59" s="215"/>
      <c r="X59" s="164" t="str">
        <f>'1042Bi Dati di base lav.'!L55</f>
        <v/>
      </c>
      <c r="Y59" s="216" t="str">
        <f t="shared" si="36"/>
        <v/>
      </c>
      <c r="Z59" s="217" t="str">
        <f>IF(A59="","",'1042Bi Dati di base lav.'!P55-'1042Bi Dati di base lav.'!Q55)</f>
        <v/>
      </c>
      <c r="AA59" s="217" t="str">
        <f t="shared" si="13"/>
        <v/>
      </c>
      <c r="AB59" s="218" t="str">
        <f t="shared" si="33"/>
        <v/>
      </c>
      <c r="AC59" s="218" t="str">
        <f t="shared" si="37"/>
        <v/>
      </c>
      <c r="AD59" s="218" t="str">
        <f t="shared" si="38"/>
        <v/>
      </c>
      <c r="AE59" s="219" t="str">
        <f t="shared" si="34"/>
        <v/>
      </c>
      <c r="AF59" s="219" t="str">
        <f>IF(K59="","",K59*AF$8 - MAX('1042Bi Dati di base lav.'!R55-M59,0))</f>
        <v/>
      </c>
      <c r="AG59" s="219" t="str">
        <f t="shared" si="39"/>
        <v/>
      </c>
      <c r="AH59" s="219" t="str">
        <f t="shared" si="15"/>
        <v/>
      </c>
      <c r="AI59" s="219" t="str">
        <f t="shared" si="40"/>
        <v/>
      </c>
      <c r="AJ59" s="219" t="str">
        <f>IF(OR($C59="",K59="",O59=""),"",MAX(P59+'1042Bi Dati di base lav.'!S55-O59,0))</f>
        <v/>
      </c>
      <c r="AK59" s="219" t="str">
        <f>IF('1042Bi Dati di base lav.'!S55="","",'1042Bi Dati di base lav.'!S55)</f>
        <v/>
      </c>
      <c r="AL59" s="219" t="str">
        <f t="shared" si="16"/>
        <v/>
      </c>
      <c r="AM59" s="220" t="str">
        <f t="shared" si="17"/>
        <v/>
      </c>
      <c r="AN59" s="221" t="str">
        <f t="shared" si="18"/>
        <v/>
      </c>
      <c r="AO59" s="219" t="str">
        <f t="shared" si="19"/>
        <v/>
      </c>
      <c r="AP59" s="219" t="str">
        <f>IF(E59="","",'1042Bi Dati di base lav.'!O55)</f>
        <v/>
      </c>
      <c r="AQ59" s="222">
        <f>IF('1042Bi Dati di base lav.'!X55&gt;0,AG59,0)</f>
        <v>0</v>
      </c>
      <c r="AR59" s="223">
        <f>IF('1042Bi Dati di base lav.'!X55&gt;0,'1042Bi Dati di base lav.'!S55,0)</f>
        <v>0</v>
      </c>
      <c r="AS59" s="219" t="str">
        <f t="shared" si="41"/>
        <v/>
      </c>
      <c r="AT59" s="219">
        <f>'1042Bi Dati di base lav.'!O55</f>
        <v>0</v>
      </c>
      <c r="AU59" s="219">
        <f t="shared" si="35"/>
        <v>0</v>
      </c>
    </row>
    <row r="60" spans="1:47" s="57" customFormat="1" ht="16.899999999999999" customHeight="1">
      <c r="A60" s="225" t="str">
        <f>IF('1042Bi Dati di base lav.'!A56="","",'1042Bi Dati di base lav.'!A56)</f>
        <v/>
      </c>
      <c r="B60" s="226" t="str">
        <f>IF('1042Bi Dati di base lav.'!B56="","",'1042Bi Dati di base lav.'!B56)</f>
        <v/>
      </c>
      <c r="C60" s="227" t="str">
        <f>IF('1042Bi Dati di base lav.'!C56="","",'1042Bi Dati di base lav.'!C56)</f>
        <v/>
      </c>
      <c r="D60" s="349" t="str">
        <f>IF('1042Bi Dati di base lav.'!AI56="","",IF('1042Bi Dati di base lav.'!AI56*E60&gt;'1042Ai Domanda'!$B$28,'1042Ai Domanda'!$B$28/E60,'1042Bi Dati di base lav.'!AI56))</f>
        <v/>
      </c>
      <c r="E60" s="335" t="str">
        <f>IF('1042Bi Dati di base lav.'!M56="","",'1042Bi Dati di base lav.'!M56)</f>
        <v/>
      </c>
      <c r="F60" s="341" t="str">
        <f>IF('1042Bi Dati di base lav.'!N56="","",'1042Bi Dati di base lav.'!N56)</f>
        <v/>
      </c>
      <c r="G60" s="337" t="str">
        <f>IF('1042Bi Dati di base lav.'!O56="","",'1042Bi Dati di base lav.'!O56)</f>
        <v/>
      </c>
      <c r="H60" s="350" t="str">
        <f>IF('1042Bi Dati di base lav.'!P56="","",'1042Bi Dati di base lav.'!P56)</f>
        <v/>
      </c>
      <c r="I60" s="351" t="str">
        <f>IF('1042Bi Dati di base lav.'!Q56="","",'1042Bi Dati di base lav.'!Q56)</f>
        <v/>
      </c>
      <c r="J60" s="352" t="str">
        <f t="shared" si="10"/>
        <v/>
      </c>
      <c r="K60" s="353" t="str">
        <f t="shared" si="26"/>
        <v/>
      </c>
      <c r="L60" s="354" t="str">
        <f>IF('1042Bi Dati di base lav.'!R56="","",'1042Bi Dati di base lav.'!R56)</f>
        <v/>
      </c>
      <c r="M60" s="355" t="str">
        <f t="shared" si="27"/>
        <v/>
      </c>
      <c r="N60" s="356" t="str">
        <f t="shared" si="28"/>
        <v/>
      </c>
      <c r="O60" s="357" t="str">
        <f t="shared" si="29"/>
        <v/>
      </c>
      <c r="P60" s="358" t="str">
        <f t="shared" si="30"/>
        <v/>
      </c>
      <c r="Q60" s="346" t="str">
        <f t="shared" si="11"/>
        <v/>
      </c>
      <c r="R60" s="359" t="str">
        <f t="shared" si="31"/>
        <v/>
      </c>
      <c r="S60" s="356" t="str">
        <f t="shared" si="32"/>
        <v/>
      </c>
      <c r="T60" s="354" t="str">
        <f>IF(R60="","",MAX((O60-AR60)*'1042Ai Domanda'!$B$31,0))</f>
        <v/>
      </c>
      <c r="U60" s="360" t="str">
        <f t="shared" si="12"/>
        <v/>
      </c>
      <c r="V60" s="214"/>
      <c r="W60" s="215"/>
      <c r="X60" s="164" t="str">
        <f>'1042Bi Dati di base lav.'!L56</f>
        <v/>
      </c>
      <c r="Y60" s="216" t="str">
        <f t="shared" si="36"/>
        <v/>
      </c>
      <c r="Z60" s="217" t="str">
        <f>IF(A60="","",'1042Bi Dati di base lav.'!P56-'1042Bi Dati di base lav.'!Q56)</f>
        <v/>
      </c>
      <c r="AA60" s="217" t="str">
        <f t="shared" si="13"/>
        <v/>
      </c>
      <c r="AB60" s="218" t="str">
        <f t="shared" si="33"/>
        <v/>
      </c>
      <c r="AC60" s="218" t="str">
        <f t="shared" si="37"/>
        <v/>
      </c>
      <c r="AD60" s="218" t="str">
        <f t="shared" si="38"/>
        <v/>
      </c>
      <c r="AE60" s="219" t="str">
        <f t="shared" si="34"/>
        <v/>
      </c>
      <c r="AF60" s="219" t="str">
        <f>IF(K60="","",K60*AF$8 - MAX('1042Bi Dati di base lav.'!R56-M60,0))</f>
        <v/>
      </c>
      <c r="AG60" s="219" t="str">
        <f t="shared" si="39"/>
        <v/>
      </c>
      <c r="AH60" s="219" t="str">
        <f t="shared" si="15"/>
        <v/>
      </c>
      <c r="AI60" s="219" t="str">
        <f t="shared" si="40"/>
        <v/>
      </c>
      <c r="AJ60" s="219" t="str">
        <f>IF(OR($C60="",K60="",O60=""),"",MAX(P60+'1042Bi Dati di base lav.'!S56-O60,0))</f>
        <v/>
      </c>
      <c r="AK60" s="219" t="str">
        <f>IF('1042Bi Dati di base lav.'!S56="","",'1042Bi Dati di base lav.'!S56)</f>
        <v/>
      </c>
      <c r="AL60" s="219" t="str">
        <f t="shared" si="16"/>
        <v/>
      </c>
      <c r="AM60" s="220" t="str">
        <f t="shared" si="17"/>
        <v/>
      </c>
      <c r="AN60" s="221" t="str">
        <f t="shared" si="18"/>
        <v/>
      </c>
      <c r="AO60" s="219" t="str">
        <f t="shared" si="19"/>
        <v/>
      </c>
      <c r="AP60" s="219" t="str">
        <f>IF(E60="","",'1042Bi Dati di base lav.'!O56)</f>
        <v/>
      </c>
      <c r="AQ60" s="222">
        <f>IF('1042Bi Dati di base lav.'!X56&gt;0,AG60,0)</f>
        <v>0</v>
      </c>
      <c r="AR60" s="223">
        <f>IF('1042Bi Dati di base lav.'!X56&gt;0,'1042Bi Dati di base lav.'!S56,0)</f>
        <v>0</v>
      </c>
      <c r="AS60" s="219" t="str">
        <f t="shared" si="41"/>
        <v/>
      </c>
      <c r="AT60" s="219">
        <f>'1042Bi Dati di base lav.'!O56</f>
        <v>0</v>
      </c>
      <c r="AU60" s="219">
        <f t="shared" si="35"/>
        <v>0</v>
      </c>
    </row>
    <row r="61" spans="1:47" s="57" customFormat="1" ht="16.899999999999999" customHeight="1">
      <c r="A61" s="225" t="str">
        <f>IF('1042Bi Dati di base lav.'!A57="","",'1042Bi Dati di base lav.'!A57)</f>
        <v/>
      </c>
      <c r="B61" s="226" t="str">
        <f>IF('1042Bi Dati di base lav.'!B57="","",'1042Bi Dati di base lav.'!B57)</f>
        <v/>
      </c>
      <c r="C61" s="227" t="str">
        <f>IF('1042Bi Dati di base lav.'!C57="","",'1042Bi Dati di base lav.'!C57)</f>
        <v/>
      </c>
      <c r="D61" s="349" t="str">
        <f>IF('1042Bi Dati di base lav.'!AI57="","",IF('1042Bi Dati di base lav.'!AI57*E61&gt;'1042Ai Domanda'!$B$28,'1042Ai Domanda'!$B$28/E61,'1042Bi Dati di base lav.'!AI57))</f>
        <v/>
      </c>
      <c r="E61" s="335" t="str">
        <f>IF('1042Bi Dati di base lav.'!M57="","",'1042Bi Dati di base lav.'!M57)</f>
        <v/>
      </c>
      <c r="F61" s="341" t="str">
        <f>IF('1042Bi Dati di base lav.'!N57="","",'1042Bi Dati di base lav.'!N57)</f>
        <v/>
      </c>
      <c r="G61" s="337" t="str">
        <f>IF('1042Bi Dati di base lav.'!O57="","",'1042Bi Dati di base lav.'!O57)</f>
        <v/>
      </c>
      <c r="H61" s="350" t="str">
        <f>IF('1042Bi Dati di base lav.'!P57="","",'1042Bi Dati di base lav.'!P57)</f>
        <v/>
      </c>
      <c r="I61" s="351" t="str">
        <f>IF('1042Bi Dati di base lav.'!Q57="","",'1042Bi Dati di base lav.'!Q57)</f>
        <v/>
      </c>
      <c r="J61" s="352" t="str">
        <f t="shared" si="10"/>
        <v/>
      </c>
      <c r="K61" s="353" t="str">
        <f t="shared" si="26"/>
        <v/>
      </c>
      <c r="L61" s="354" t="str">
        <f>IF('1042Bi Dati di base lav.'!R57="","",'1042Bi Dati di base lav.'!R57)</f>
        <v/>
      </c>
      <c r="M61" s="355" t="str">
        <f t="shared" si="27"/>
        <v/>
      </c>
      <c r="N61" s="356" t="str">
        <f t="shared" si="28"/>
        <v/>
      </c>
      <c r="O61" s="357" t="str">
        <f t="shared" si="29"/>
        <v/>
      </c>
      <c r="P61" s="358" t="str">
        <f t="shared" si="30"/>
        <v/>
      </c>
      <c r="Q61" s="346" t="str">
        <f t="shared" si="11"/>
        <v/>
      </c>
      <c r="R61" s="359" t="str">
        <f t="shared" si="31"/>
        <v/>
      </c>
      <c r="S61" s="356" t="str">
        <f t="shared" si="32"/>
        <v/>
      </c>
      <c r="T61" s="354" t="str">
        <f>IF(R61="","",MAX((O61-AR61)*'1042Ai Domanda'!$B$31,0))</f>
        <v/>
      </c>
      <c r="U61" s="360" t="str">
        <f t="shared" si="12"/>
        <v/>
      </c>
      <c r="V61" s="214"/>
      <c r="W61" s="215"/>
      <c r="X61" s="164" t="str">
        <f>'1042Bi Dati di base lav.'!L57</f>
        <v/>
      </c>
      <c r="Y61" s="216" t="str">
        <f t="shared" si="36"/>
        <v/>
      </c>
      <c r="Z61" s="217" t="str">
        <f>IF(A61="","",'1042Bi Dati di base lav.'!P57-'1042Bi Dati di base lav.'!Q57)</f>
        <v/>
      </c>
      <c r="AA61" s="217" t="str">
        <f t="shared" si="13"/>
        <v/>
      </c>
      <c r="AB61" s="218" t="str">
        <f t="shared" si="33"/>
        <v/>
      </c>
      <c r="AC61" s="218" t="str">
        <f t="shared" si="37"/>
        <v/>
      </c>
      <c r="AD61" s="218" t="str">
        <f t="shared" si="38"/>
        <v/>
      </c>
      <c r="AE61" s="219" t="str">
        <f t="shared" si="34"/>
        <v/>
      </c>
      <c r="AF61" s="219" t="str">
        <f>IF(K61="","",K61*AF$8 - MAX('1042Bi Dati di base lav.'!R57-M61,0))</f>
        <v/>
      </c>
      <c r="AG61" s="219" t="str">
        <f t="shared" si="39"/>
        <v/>
      </c>
      <c r="AH61" s="219" t="str">
        <f t="shared" si="15"/>
        <v/>
      </c>
      <c r="AI61" s="219" t="str">
        <f t="shared" si="40"/>
        <v/>
      </c>
      <c r="AJ61" s="219" t="str">
        <f>IF(OR($C61="",K61="",O61=""),"",MAX(P61+'1042Bi Dati di base lav.'!S57-O61,0))</f>
        <v/>
      </c>
      <c r="AK61" s="219" t="str">
        <f>IF('1042Bi Dati di base lav.'!S57="","",'1042Bi Dati di base lav.'!S57)</f>
        <v/>
      </c>
      <c r="AL61" s="219" t="str">
        <f t="shared" si="16"/>
        <v/>
      </c>
      <c r="AM61" s="220" t="str">
        <f t="shared" si="17"/>
        <v/>
      </c>
      <c r="AN61" s="221" t="str">
        <f t="shared" si="18"/>
        <v/>
      </c>
      <c r="AO61" s="219" t="str">
        <f t="shared" si="19"/>
        <v/>
      </c>
      <c r="AP61" s="219" t="str">
        <f>IF(E61="","",'1042Bi Dati di base lav.'!O57)</f>
        <v/>
      </c>
      <c r="AQ61" s="222">
        <f>IF('1042Bi Dati di base lav.'!X57&gt;0,AG61,0)</f>
        <v>0</v>
      </c>
      <c r="AR61" s="223">
        <f>IF('1042Bi Dati di base lav.'!X57&gt;0,'1042Bi Dati di base lav.'!S57,0)</f>
        <v>0</v>
      </c>
      <c r="AS61" s="219" t="str">
        <f t="shared" si="41"/>
        <v/>
      </c>
      <c r="AT61" s="219">
        <f>'1042Bi Dati di base lav.'!O57</f>
        <v>0</v>
      </c>
      <c r="AU61" s="219">
        <f t="shared" si="35"/>
        <v>0</v>
      </c>
    </row>
    <row r="62" spans="1:47" s="57" customFormat="1" ht="16.899999999999999" customHeight="1">
      <c r="A62" s="225" t="str">
        <f>IF('1042Bi Dati di base lav.'!A58="","",'1042Bi Dati di base lav.'!A58)</f>
        <v/>
      </c>
      <c r="B62" s="226" t="str">
        <f>IF('1042Bi Dati di base lav.'!B58="","",'1042Bi Dati di base lav.'!B58)</f>
        <v/>
      </c>
      <c r="C62" s="227" t="str">
        <f>IF('1042Bi Dati di base lav.'!C58="","",'1042Bi Dati di base lav.'!C58)</f>
        <v/>
      </c>
      <c r="D62" s="349" t="str">
        <f>IF('1042Bi Dati di base lav.'!AI58="","",IF('1042Bi Dati di base lav.'!AI58*E62&gt;'1042Ai Domanda'!$B$28,'1042Ai Domanda'!$B$28/E62,'1042Bi Dati di base lav.'!AI58))</f>
        <v/>
      </c>
      <c r="E62" s="335" t="str">
        <f>IF('1042Bi Dati di base lav.'!M58="","",'1042Bi Dati di base lav.'!M58)</f>
        <v/>
      </c>
      <c r="F62" s="341" t="str">
        <f>IF('1042Bi Dati di base lav.'!N58="","",'1042Bi Dati di base lav.'!N58)</f>
        <v/>
      </c>
      <c r="G62" s="337" t="str">
        <f>IF('1042Bi Dati di base lav.'!O58="","",'1042Bi Dati di base lav.'!O58)</f>
        <v/>
      </c>
      <c r="H62" s="350" t="str">
        <f>IF('1042Bi Dati di base lav.'!P58="","",'1042Bi Dati di base lav.'!P58)</f>
        <v/>
      </c>
      <c r="I62" s="351" t="str">
        <f>IF('1042Bi Dati di base lav.'!Q58="","",'1042Bi Dati di base lav.'!Q58)</f>
        <v/>
      </c>
      <c r="J62" s="352" t="str">
        <f t="shared" si="10"/>
        <v/>
      </c>
      <c r="K62" s="353" t="str">
        <f t="shared" si="26"/>
        <v/>
      </c>
      <c r="L62" s="354" t="str">
        <f>IF('1042Bi Dati di base lav.'!R58="","",'1042Bi Dati di base lav.'!R58)</f>
        <v/>
      </c>
      <c r="M62" s="355" t="str">
        <f t="shared" si="27"/>
        <v/>
      </c>
      <c r="N62" s="356" t="str">
        <f t="shared" si="28"/>
        <v/>
      </c>
      <c r="O62" s="357" t="str">
        <f t="shared" si="29"/>
        <v/>
      </c>
      <c r="P62" s="358" t="str">
        <f t="shared" si="30"/>
        <v/>
      </c>
      <c r="Q62" s="346" t="str">
        <f t="shared" si="11"/>
        <v/>
      </c>
      <c r="R62" s="359" t="str">
        <f t="shared" si="31"/>
        <v/>
      </c>
      <c r="S62" s="356" t="str">
        <f t="shared" si="32"/>
        <v/>
      </c>
      <c r="T62" s="354" t="str">
        <f>IF(R62="","",MAX((O62-AR62)*'1042Ai Domanda'!$B$31,0))</f>
        <v/>
      </c>
      <c r="U62" s="360" t="str">
        <f t="shared" si="12"/>
        <v/>
      </c>
      <c r="V62" s="214"/>
      <c r="W62" s="215"/>
      <c r="X62" s="164" t="str">
        <f>'1042Bi Dati di base lav.'!L58</f>
        <v/>
      </c>
      <c r="Y62" s="216" t="str">
        <f t="shared" si="36"/>
        <v/>
      </c>
      <c r="Z62" s="217" t="str">
        <f>IF(A62="","",'1042Bi Dati di base lav.'!P58-'1042Bi Dati di base lav.'!Q58)</f>
        <v/>
      </c>
      <c r="AA62" s="217" t="str">
        <f t="shared" si="13"/>
        <v/>
      </c>
      <c r="AB62" s="218" t="str">
        <f t="shared" si="33"/>
        <v/>
      </c>
      <c r="AC62" s="218" t="str">
        <f t="shared" si="37"/>
        <v/>
      </c>
      <c r="AD62" s="218" t="str">
        <f t="shared" si="38"/>
        <v/>
      </c>
      <c r="AE62" s="219" t="str">
        <f t="shared" si="34"/>
        <v/>
      </c>
      <c r="AF62" s="219" t="str">
        <f>IF(K62="","",K62*AF$8 - MAX('1042Bi Dati di base lav.'!R58-M62,0))</f>
        <v/>
      </c>
      <c r="AG62" s="219" t="str">
        <f t="shared" si="39"/>
        <v/>
      </c>
      <c r="AH62" s="219" t="str">
        <f t="shared" si="15"/>
        <v/>
      </c>
      <c r="AI62" s="219" t="str">
        <f t="shared" si="40"/>
        <v/>
      </c>
      <c r="AJ62" s="219" t="str">
        <f>IF(OR($C62="",K62="",O62=""),"",MAX(P62+'1042Bi Dati di base lav.'!S58-O62,0))</f>
        <v/>
      </c>
      <c r="AK62" s="219" t="str">
        <f>IF('1042Bi Dati di base lav.'!S58="","",'1042Bi Dati di base lav.'!S58)</f>
        <v/>
      </c>
      <c r="AL62" s="219" t="str">
        <f t="shared" si="16"/>
        <v/>
      </c>
      <c r="AM62" s="220" t="str">
        <f t="shared" si="17"/>
        <v/>
      </c>
      <c r="AN62" s="221" t="str">
        <f t="shared" si="18"/>
        <v/>
      </c>
      <c r="AO62" s="219" t="str">
        <f t="shared" si="19"/>
        <v/>
      </c>
      <c r="AP62" s="219" t="str">
        <f>IF(E62="","",'1042Bi Dati di base lav.'!O58)</f>
        <v/>
      </c>
      <c r="AQ62" s="222">
        <f>IF('1042Bi Dati di base lav.'!X58&gt;0,AG62,0)</f>
        <v>0</v>
      </c>
      <c r="AR62" s="223">
        <f>IF('1042Bi Dati di base lav.'!X58&gt;0,'1042Bi Dati di base lav.'!S58,0)</f>
        <v>0</v>
      </c>
      <c r="AS62" s="219" t="str">
        <f t="shared" si="41"/>
        <v/>
      </c>
      <c r="AT62" s="219">
        <f>'1042Bi Dati di base lav.'!O58</f>
        <v>0</v>
      </c>
      <c r="AU62" s="219">
        <f t="shared" si="35"/>
        <v>0</v>
      </c>
    </row>
    <row r="63" spans="1:47" s="57" customFormat="1" ht="16.899999999999999" customHeight="1">
      <c r="A63" s="225" t="str">
        <f>IF('1042Bi Dati di base lav.'!A59="","",'1042Bi Dati di base lav.'!A59)</f>
        <v/>
      </c>
      <c r="B63" s="226" t="str">
        <f>IF('1042Bi Dati di base lav.'!B59="","",'1042Bi Dati di base lav.'!B59)</f>
        <v/>
      </c>
      <c r="C63" s="227" t="str">
        <f>IF('1042Bi Dati di base lav.'!C59="","",'1042Bi Dati di base lav.'!C59)</f>
        <v/>
      </c>
      <c r="D63" s="349" t="str">
        <f>IF('1042Bi Dati di base lav.'!AI59="","",IF('1042Bi Dati di base lav.'!AI59*E63&gt;'1042Ai Domanda'!$B$28,'1042Ai Domanda'!$B$28/E63,'1042Bi Dati di base lav.'!AI59))</f>
        <v/>
      </c>
      <c r="E63" s="335" t="str">
        <f>IF('1042Bi Dati di base lav.'!M59="","",'1042Bi Dati di base lav.'!M59)</f>
        <v/>
      </c>
      <c r="F63" s="341" t="str">
        <f>IF('1042Bi Dati di base lav.'!N59="","",'1042Bi Dati di base lav.'!N59)</f>
        <v/>
      </c>
      <c r="G63" s="337" t="str">
        <f>IF('1042Bi Dati di base lav.'!O59="","",'1042Bi Dati di base lav.'!O59)</f>
        <v/>
      </c>
      <c r="H63" s="350" t="str">
        <f>IF('1042Bi Dati di base lav.'!P59="","",'1042Bi Dati di base lav.'!P59)</f>
        <v/>
      </c>
      <c r="I63" s="351" t="str">
        <f>IF('1042Bi Dati di base lav.'!Q59="","",'1042Bi Dati di base lav.'!Q59)</f>
        <v/>
      </c>
      <c r="J63" s="352" t="str">
        <f t="shared" si="10"/>
        <v/>
      </c>
      <c r="K63" s="353" t="str">
        <f t="shared" si="26"/>
        <v/>
      </c>
      <c r="L63" s="354" t="str">
        <f>IF('1042Bi Dati di base lav.'!R59="","",'1042Bi Dati di base lav.'!R59)</f>
        <v/>
      </c>
      <c r="M63" s="355" t="str">
        <f t="shared" si="27"/>
        <v/>
      </c>
      <c r="N63" s="356" t="str">
        <f t="shared" si="28"/>
        <v/>
      </c>
      <c r="O63" s="357" t="str">
        <f t="shared" si="29"/>
        <v/>
      </c>
      <c r="P63" s="358" t="str">
        <f t="shared" si="30"/>
        <v/>
      </c>
      <c r="Q63" s="346" t="str">
        <f t="shared" si="11"/>
        <v/>
      </c>
      <c r="R63" s="359" t="str">
        <f t="shared" si="31"/>
        <v/>
      </c>
      <c r="S63" s="356" t="str">
        <f t="shared" si="32"/>
        <v/>
      </c>
      <c r="T63" s="354" t="str">
        <f>IF(R63="","",MAX((O63-AR63)*'1042Ai Domanda'!$B$31,0))</f>
        <v/>
      </c>
      <c r="U63" s="360" t="str">
        <f t="shared" si="12"/>
        <v/>
      </c>
      <c r="V63" s="214"/>
      <c r="W63" s="215"/>
      <c r="X63" s="164" t="str">
        <f>'1042Bi Dati di base lav.'!L59</f>
        <v/>
      </c>
      <c r="Y63" s="216" t="str">
        <f t="shared" si="36"/>
        <v/>
      </c>
      <c r="Z63" s="217" t="str">
        <f>IF(A63="","",'1042Bi Dati di base lav.'!P59-'1042Bi Dati di base lav.'!Q59)</f>
        <v/>
      </c>
      <c r="AA63" s="217" t="str">
        <f t="shared" si="13"/>
        <v/>
      </c>
      <c r="AB63" s="218" t="str">
        <f t="shared" si="33"/>
        <v/>
      </c>
      <c r="AC63" s="218" t="str">
        <f t="shared" si="37"/>
        <v/>
      </c>
      <c r="AD63" s="218" t="str">
        <f t="shared" si="38"/>
        <v/>
      </c>
      <c r="AE63" s="219" t="str">
        <f t="shared" si="34"/>
        <v/>
      </c>
      <c r="AF63" s="219" t="str">
        <f>IF(K63="","",K63*AF$8 - MAX('1042Bi Dati di base lav.'!R59-M63,0))</f>
        <v/>
      </c>
      <c r="AG63" s="219" t="str">
        <f t="shared" si="39"/>
        <v/>
      </c>
      <c r="AH63" s="219" t="str">
        <f t="shared" si="15"/>
        <v/>
      </c>
      <c r="AI63" s="219" t="str">
        <f t="shared" si="40"/>
        <v/>
      </c>
      <c r="AJ63" s="219" t="str">
        <f>IF(OR($C63="",K63="",O63=""),"",MAX(P63+'1042Bi Dati di base lav.'!S59-O63,0))</f>
        <v/>
      </c>
      <c r="AK63" s="219" t="str">
        <f>IF('1042Bi Dati di base lav.'!S59="","",'1042Bi Dati di base lav.'!S59)</f>
        <v/>
      </c>
      <c r="AL63" s="219" t="str">
        <f t="shared" si="16"/>
        <v/>
      </c>
      <c r="AM63" s="220" t="str">
        <f t="shared" si="17"/>
        <v/>
      </c>
      <c r="AN63" s="221" t="str">
        <f t="shared" si="18"/>
        <v/>
      </c>
      <c r="AO63" s="219" t="str">
        <f t="shared" si="19"/>
        <v/>
      </c>
      <c r="AP63" s="219" t="str">
        <f>IF(E63="","",'1042Bi Dati di base lav.'!O59)</f>
        <v/>
      </c>
      <c r="AQ63" s="222">
        <f>IF('1042Bi Dati di base lav.'!X59&gt;0,AG63,0)</f>
        <v>0</v>
      </c>
      <c r="AR63" s="223">
        <f>IF('1042Bi Dati di base lav.'!X59&gt;0,'1042Bi Dati di base lav.'!S59,0)</f>
        <v>0</v>
      </c>
      <c r="AS63" s="219" t="str">
        <f t="shared" si="41"/>
        <v/>
      </c>
      <c r="AT63" s="219">
        <f>'1042Bi Dati di base lav.'!O59</f>
        <v>0</v>
      </c>
      <c r="AU63" s="219">
        <f t="shared" si="35"/>
        <v>0</v>
      </c>
    </row>
    <row r="64" spans="1:47" s="57" customFormat="1" ht="16.899999999999999" customHeight="1">
      <c r="A64" s="225" t="str">
        <f>IF('1042Bi Dati di base lav.'!A60="","",'1042Bi Dati di base lav.'!A60)</f>
        <v/>
      </c>
      <c r="B64" s="226" t="str">
        <f>IF('1042Bi Dati di base lav.'!B60="","",'1042Bi Dati di base lav.'!B60)</f>
        <v/>
      </c>
      <c r="C64" s="227" t="str">
        <f>IF('1042Bi Dati di base lav.'!C60="","",'1042Bi Dati di base lav.'!C60)</f>
        <v/>
      </c>
      <c r="D64" s="349" t="str">
        <f>IF('1042Bi Dati di base lav.'!AI60="","",IF('1042Bi Dati di base lav.'!AI60*E64&gt;'1042Ai Domanda'!$B$28,'1042Ai Domanda'!$B$28/E64,'1042Bi Dati di base lav.'!AI60))</f>
        <v/>
      </c>
      <c r="E64" s="335" t="str">
        <f>IF('1042Bi Dati di base lav.'!M60="","",'1042Bi Dati di base lav.'!M60)</f>
        <v/>
      </c>
      <c r="F64" s="341" t="str">
        <f>IF('1042Bi Dati di base lav.'!N60="","",'1042Bi Dati di base lav.'!N60)</f>
        <v/>
      </c>
      <c r="G64" s="337" t="str">
        <f>IF('1042Bi Dati di base lav.'!O60="","",'1042Bi Dati di base lav.'!O60)</f>
        <v/>
      </c>
      <c r="H64" s="350" t="str">
        <f>IF('1042Bi Dati di base lav.'!P60="","",'1042Bi Dati di base lav.'!P60)</f>
        <v/>
      </c>
      <c r="I64" s="351" t="str">
        <f>IF('1042Bi Dati di base lav.'!Q60="","",'1042Bi Dati di base lav.'!Q60)</f>
        <v/>
      </c>
      <c r="J64" s="352" t="str">
        <f t="shared" si="10"/>
        <v/>
      </c>
      <c r="K64" s="353" t="str">
        <f t="shared" si="26"/>
        <v/>
      </c>
      <c r="L64" s="354" t="str">
        <f>IF('1042Bi Dati di base lav.'!R60="","",'1042Bi Dati di base lav.'!R60)</f>
        <v/>
      </c>
      <c r="M64" s="355" t="str">
        <f t="shared" si="27"/>
        <v/>
      </c>
      <c r="N64" s="356" t="str">
        <f t="shared" si="28"/>
        <v/>
      </c>
      <c r="O64" s="357" t="str">
        <f t="shared" si="29"/>
        <v/>
      </c>
      <c r="P64" s="358" t="str">
        <f t="shared" si="30"/>
        <v/>
      </c>
      <c r="Q64" s="346" t="str">
        <f t="shared" si="11"/>
        <v/>
      </c>
      <c r="R64" s="359" t="str">
        <f t="shared" si="31"/>
        <v/>
      </c>
      <c r="S64" s="356" t="str">
        <f t="shared" si="32"/>
        <v/>
      </c>
      <c r="T64" s="354" t="str">
        <f>IF(R64="","",MAX((O64-AR64)*'1042Ai Domanda'!$B$31,0))</f>
        <v/>
      </c>
      <c r="U64" s="360" t="str">
        <f t="shared" si="12"/>
        <v/>
      </c>
      <c r="V64" s="214"/>
      <c r="W64" s="215"/>
      <c r="X64" s="164" t="str">
        <f>'1042Bi Dati di base lav.'!L60</f>
        <v/>
      </c>
      <c r="Y64" s="216" t="str">
        <f t="shared" si="36"/>
        <v/>
      </c>
      <c r="Z64" s="217" t="str">
        <f>IF(A64="","",'1042Bi Dati di base lav.'!P60-'1042Bi Dati di base lav.'!Q60)</f>
        <v/>
      </c>
      <c r="AA64" s="217" t="str">
        <f t="shared" si="13"/>
        <v/>
      </c>
      <c r="AB64" s="218" t="str">
        <f t="shared" si="33"/>
        <v/>
      </c>
      <c r="AC64" s="218" t="str">
        <f t="shared" si="37"/>
        <v/>
      </c>
      <c r="AD64" s="218" t="str">
        <f t="shared" si="38"/>
        <v/>
      </c>
      <c r="AE64" s="219" t="str">
        <f t="shared" si="34"/>
        <v/>
      </c>
      <c r="AF64" s="219" t="str">
        <f>IF(K64="","",K64*AF$8 - MAX('1042Bi Dati di base lav.'!R60-M64,0))</f>
        <v/>
      </c>
      <c r="AG64" s="219" t="str">
        <f t="shared" si="39"/>
        <v/>
      </c>
      <c r="AH64" s="219" t="str">
        <f t="shared" si="15"/>
        <v/>
      </c>
      <c r="AI64" s="219" t="str">
        <f t="shared" si="40"/>
        <v/>
      </c>
      <c r="AJ64" s="219" t="str">
        <f>IF(OR($C64="",K64="",O64=""),"",MAX(P64+'1042Bi Dati di base lav.'!S60-O64,0))</f>
        <v/>
      </c>
      <c r="AK64" s="219" t="str">
        <f>IF('1042Bi Dati di base lav.'!S60="","",'1042Bi Dati di base lav.'!S60)</f>
        <v/>
      </c>
      <c r="AL64" s="219" t="str">
        <f t="shared" si="16"/>
        <v/>
      </c>
      <c r="AM64" s="220" t="str">
        <f t="shared" si="17"/>
        <v/>
      </c>
      <c r="AN64" s="221" t="str">
        <f t="shared" si="18"/>
        <v/>
      </c>
      <c r="AO64" s="219" t="str">
        <f t="shared" si="19"/>
        <v/>
      </c>
      <c r="AP64" s="219" t="str">
        <f>IF(E64="","",'1042Bi Dati di base lav.'!O60)</f>
        <v/>
      </c>
      <c r="AQ64" s="222">
        <f>IF('1042Bi Dati di base lav.'!X60&gt;0,AG64,0)</f>
        <v>0</v>
      </c>
      <c r="AR64" s="223">
        <f>IF('1042Bi Dati di base lav.'!X60&gt;0,'1042Bi Dati di base lav.'!S60,0)</f>
        <v>0</v>
      </c>
      <c r="AS64" s="219" t="str">
        <f t="shared" si="41"/>
        <v/>
      </c>
      <c r="AT64" s="219">
        <f>'1042Bi Dati di base lav.'!O60</f>
        <v>0</v>
      </c>
      <c r="AU64" s="219">
        <f t="shared" si="35"/>
        <v>0</v>
      </c>
    </row>
    <row r="65" spans="1:47" s="57" customFormat="1" ht="16.899999999999999" customHeight="1">
      <c r="A65" s="225" t="str">
        <f>IF('1042Bi Dati di base lav.'!A61="","",'1042Bi Dati di base lav.'!A61)</f>
        <v/>
      </c>
      <c r="B65" s="226" t="str">
        <f>IF('1042Bi Dati di base lav.'!B61="","",'1042Bi Dati di base lav.'!B61)</f>
        <v/>
      </c>
      <c r="C65" s="227" t="str">
        <f>IF('1042Bi Dati di base lav.'!C61="","",'1042Bi Dati di base lav.'!C61)</f>
        <v/>
      </c>
      <c r="D65" s="349" t="str">
        <f>IF('1042Bi Dati di base lav.'!AI61="","",IF('1042Bi Dati di base lav.'!AI61*E65&gt;'1042Ai Domanda'!$B$28,'1042Ai Domanda'!$B$28/E65,'1042Bi Dati di base lav.'!AI61))</f>
        <v/>
      </c>
      <c r="E65" s="335" t="str">
        <f>IF('1042Bi Dati di base lav.'!M61="","",'1042Bi Dati di base lav.'!M61)</f>
        <v/>
      </c>
      <c r="F65" s="341" t="str">
        <f>IF('1042Bi Dati di base lav.'!N61="","",'1042Bi Dati di base lav.'!N61)</f>
        <v/>
      </c>
      <c r="G65" s="337" t="str">
        <f>IF('1042Bi Dati di base lav.'!O61="","",'1042Bi Dati di base lav.'!O61)</f>
        <v/>
      </c>
      <c r="H65" s="350" t="str">
        <f>IF('1042Bi Dati di base lav.'!P61="","",'1042Bi Dati di base lav.'!P61)</f>
        <v/>
      </c>
      <c r="I65" s="351" t="str">
        <f>IF('1042Bi Dati di base lav.'!Q61="","",'1042Bi Dati di base lav.'!Q61)</f>
        <v/>
      </c>
      <c r="J65" s="352" t="str">
        <f t="shared" si="10"/>
        <v/>
      </c>
      <c r="K65" s="353" t="str">
        <f t="shared" si="26"/>
        <v/>
      </c>
      <c r="L65" s="354" t="str">
        <f>IF('1042Bi Dati di base lav.'!R61="","",'1042Bi Dati di base lav.'!R61)</f>
        <v/>
      </c>
      <c r="M65" s="355" t="str">
        <f t="shared" si="27"/>
        <v/>
      </c>
      <c r="N65" s="356" t="str">
        <f t="shared" si="28"/>
        <v/>
      </c>
      <c r="O65" s="357" t="str">
        <f t="shared" si="29"/>
        <v/>
      </c>
      <c r="P65" s="358" t="str">
        <f t="shared" si="30"/>
        <v/>
      </c>
      <c r="Q65" s="346" t="str">
        <f t="shared" si="11"/>
        <v/>
      </c>
      <c r="R65" s="359" t="str">
        <f t="shared" si="31"/>
        <v/>
      </c>
      <c r="S65" s="356" t="str">
        <f t="shared" si="32"/>
        <v/>
      </c>
      <c r="T65" s="354" t="str">
        <f>IF(R65="","",MAX((O65-AR65)*'1042Ai Domanda'!$B$31,0))</f>
        <v/>
      </c>
      <c r="U65" s="360" t="str">
        <f t="shared" si="12"/>
        <v/>
      </c>
      <c r="V65" s="214"/>
      <c r="W65" s="215"/>
      <c r="X65" s="164" t="str">
        <f>'1042Bi Dati di base lav.'!L61</f>
        <v/>
      </c>
      <c r="Y65" s="216" t="str">
        <f t="shared" si="36"/>
        <v/>
      </c>
      <c r="Z65" s="217" t="str">
        <f>IF(A65="","",'1042Bi Dati di base lav.'!P61-'1042Bi Dati di base lav.'!Q61)</f>
        <v/>
      </c>
      <c r="AA65" s="217" t="str">
        <f t="shared" si="13"/>
        <v/>
      </c>
      <c r="AB65" s="218" t="str">
        <f t="shared" si="33"/>
        <v/>
      </c>
      <c r="AC65" s="218" t="str">
        <f t="shared" si="37"/>
        <v/>
      </c>
      <c r="AD65" s="218" t="str">
        <f t="shared" si="38"/>
        <v/>
      </c>
      <c r="AE65" s="219" t="str">
        <f t="shared" si="34"/>
        <v/>
      </c>
      <c r="AF65" s="219" t="str">
        <f>IF(K65="","",K65*AF$8 - MAX('1042Bi Dati di base lav.'!R61-M65,0))</f>
        <v/>
      </c>
      <c r="AG65" s="219" t="str">
        <f t="shared" si="39"/>
        <v/>
      </c>
      <c r="AH65" s="219" t="str">
        <f t="shared" si="15"/>
        <v/>
      </c>
      <c r="AI65" s="219" t="str">
        <f t="shared" si="40"/>
        <v/>
      </c>
      <c r="AJ65" s="219" t="str">
        <f>IF(OR($C65="",K65="",O65=""),"",MAX(P65+'1042Bi Dati di base lav.'!S61-O65,0))</f>
        <v/>
      </c>
      <c r="AK65" s="219" t="str">
        <f>IF('1042Bi Dati di base lav.'!S61="","",'1042Bi Dati di base lav.'!S61)</f>
        <v/>
      </c>
      <c r="AL65" s="219" t="str">
        <f t="shared" si="16"/>
        <v/>
      </c>
      <c r="AM65" s="220" t="str">
        <f t="shared" si="17"/>
        <v/>
      </c>
      <c r="AN65" s="221" t="str">
        <f t="shared" si="18"/>
        <v/>
      </c>
      <c r="AO65" s="219" t="str">
        <f t="shared" si="19"/>
        <v/>
      </c>
      <c r="AP65" s="219" t="str">
        <f>IF(E65="","",'1042Bi Dati di base lav.'!O61)</f>
        <v/>
      </c>
      <c r="AQ65" s="222">
        <f>IF('1042Bi Dati di base lav.'!X61&gt;0,AG65,0)</f>
        <v>0</v>
      </c>
      <c r="AR65" s="223">
        <f>IF('1042Bi Dati di base lav.'!X61&gt;0,'1042Bi Dati di base lav.'!S61,0)</f>
        <v>0</v>
      </c>
      <c r="AS65" s="219" t="str">
        <f t="shared" si="41"/>
        <v/>
      </c>
      <c r="AT65" s="219">
        <f>'1042Bi Dati di base lav.'!O61</f>
        <v>0</v>
      </c>
      <c r="AU65" s="219">
        <f t="shared" si="35"/>
        <v>0</v>
      </c>
    </row>
    <row r="66" spans="1:47" s="57" customFormat="1" ht="16.899999999999999" customHeight="1">
      <c r="A66" s="225" t="str">
        <f>IF('1042Bi Dati di base lav.'!A62="","",'1042Bi Dati di base lav.'!A62)</f>
        <v/>
      </c>
      <c r="B66" s="226" t="str">
        <f>IF('1042Bi Dati di base lav.'!B62="","",'1042Bi Dati di base lav.'!B62)</f>
        <v/>
      </c>
      <c r="C66" s="227" t="str">
        <f>IF('1042Bi Dati di base lav.'!C62="","",'1042Bi Dati di base lav.'!C62)</f>
        <v/>
      </c>
      <c r="D66" s="349" t="str">
        <f>IF('1042Bi Dati di base lav.'!AI62="","",IF('1042Bi Dati di base lav.'!AI62*E66&gt;'1042Ai Domanda'!$B$28,'1042Ai Domanda'!$B$28/E66,'1042Bi Dati di base lav.'!AI62))</f>
        <v/>
      </c>
      <c r="E66" s="335" t="str">
        <f>IF('1042Bi Dati di base lav.'!M62="","",'1042Bi Dati di base lav.'!M62)</f>
        <v/>
      </c>
      <c r="F66" s="341" t="str">
        <f>IF('1042Bi Dati di base lav.'!N62="","",'1042Bi Dati di base lav.'!N62)</f>
        <v/>
      </c>
      <c r="G66" s="337" t="str">
        <f>IF('1042Bi Dati di base lav.'!O62="","",'1042Bi Dati di base lav.'!O62)</f>
        <v/>
      </c>
      <c r="H66" s="350" t="str">
        <f>IF('1042Bi Dati di base lav.'!P62="","",'1042Bi Dati di base lav.'!P62)</f>
        <v/>
      </c>
      <c r="I66" s="351" t="str">
        <f>IF('1042Bi Dati di base lav.'!Q62="","",'1042Bi Dati di base lav.'!Q62)</f>
        <v/>
      </c>
      <c r="J66" s="352" t="str">
        <f t="shared" si="10"/>
        <v/>
      </c>
      <c r="K66" s="353" t="str">
        <f t="shared" si="26"/>
        <v/>
      </c>
      <c r="L66" s="354" t="str">
        <f>IF('1042Bi Dati di base lav.'!R62="","",'1042Bi Dati di base lav.'!R62)</f>
        <v/>
      </c>
      <c r="M66" s="355" t="str">
        <f t="shared" si="27"/>
        <v/>
      </c>
      <c r="N66" s="356" t="str">
        <f t="shared" si="28"/>
        <v/>
      </c>
      <c r="O66" s="357" t="str">
        <f t="shared" si="29"/>
        <v/>
      </c>
      <c r="P66" s="358" t="str">
        <f t="shared" si="30"/>
        <v/>
      </c>
      <c r="Q66" s="346" t="str">
        <f t="shared" si="11"/>
        <v/>
      </c>
      <c r="R66" s="359" t="str">
        <f t="shared" si="31"/>
        <v/>
      </c>
      <c r="S66" s="356" t="str">
        <f t="shared" si="32"/>
        <v/>
      </c>
      <c r="T66" s="354" t="str">
        <f>IF(R66="","",MAX((O66-AR66)*'1042Ai Domanda'!$B$31,0))</f>
        <v/>
      </c>
      <c r="U66" s="360" t="str">
        <f t="shared" si="12"/>
        <v/>
      </c>
      <c r="V66" s="214"/>
      <c r="W66" s="215"/>
      <c r="X66" s="164" t="str">
        <f>'1042Bi Dati di base lav.'!L62</f>
        <v/>
      </c>
      <c r="Y66" s="216" t="str">
        <f t="shared" si="36"/>
        <v/>
      </c>
      <c r="Z66" s="217" t="str">
        <f>IF(A66="","",'1042Bi Dati di base lav.'!P62-'1042Bi Dati di base lav.'!Q62)</f>
        <v/>
      </c>
      <c r="AA66" s="217" t="str">
        <f t="shared" si="13"/>
        <v/>
      </c>
      <c r="AB66" s="218" t="str">
        <f t="shared" si="33"/>
        <v/>
      </c>
      <c r="AC66" s="218" t="str">
        <f t="shared" si="37"/>
        <v/>
      </c>
      <c r="AD66" s="218" t="str">
        <f t="shared" si="38"/>
        <v/>
      </c>
      <c r="AE66" s="219" t="str">
        <f t="shared" si="34"/>
        <v/>
      </c>
      <c r="AF66" s="219" t="str">
        <f>IF(K66="","",K66*AF$8 - MAX('1042Bi Dati di base lav.'!R62-M66,0))</f>
        <v/>
      </c>
      <c r="AG66" s="219" t="str">
        <f t="shared" si="39"/>
        <v/>
      </c>
      <c r="AH66" s="219" t="str">
        <f t="shared" si="15"/>
        <v/>
      </c>
      <c r="AI66" s="219" t="str">
        <f t="shared" si="40"/>
        <v/>
      </c>
      <c r="AJ66" s="219" t="str">
        <f>IF(OR($C66="",K66="",O66=""),"",MAX(P66+'1042Bi Dati di base lav.'!S62-O66,0))</f>
        <v/>
      </c>
      <c r="AK66" s="219" t="str">
        <f>IF('1042Bi Dati di base lav.'!S62="","",'1042Bi Dati di base lav.'!S62)</f>
        <v/>
      </c>
      <c r="AL66" s="219" t="str">
        <f t="shared" si="16"/>
        <v/>
      </c>
      <c r="AM66" s="220" t="str">
        <f t="shared" si="17"/>
        <v/>
      </c>
      <c r="AN66" s="221" t="str">
        <f t="shared" si="18"/>
        <v/>
      </c>
      <c r="AO66" s="219" t="str">
        <f t="shared" si="19"/>
        <v/>
      </c>
      <c r="AP66" s="219" t="str">
        <f>IF(E66="","",'1042Bi Dati di base lav.'!O62)</f>
        <v/>
      </c>
      <c r="AQ66" s="222">
        <f>IF('1042Bi Dati di base lav.'!X62&gt;0,AG66,0)</f>
        <v>0</v>
      </c>
      <c r="AR66" s="223">
        <f>IF('1042Bi Dati di base lav.'!X62&gt;0,'1042Bi Dati di base lav.'!S62,0)</f>
        <v>0</v>
      </c>
      <c r="AS66" s="219" t="str">
        <f t="shared" si="41"/>
        <v/>
      </c>
      <c r="AT66" s="219">
        <f>'1042Bi Dati di base lav.'!O62</f>
        <v>0</v>
      </c>
      <c r="AU66" s="219">
        <f t="shared" si="35"/>
        <v>0</v>
      </c>
    </row>
    <row r="67" spans="1:47" s="57" customFormat="1" ht="16.899999999999999" customHeight="1">
      <c r="A67" s="225" t="str">
        <f>IF('1042Bi Dati di base lav.'!A63="","",'1042Bi Dati di base lav.'!A63)</f>
        <v/>
      </c>
      <c r="B67" s="226" t="str">
        <f>IF('1042Bi Dati di base lav.'!B63="","",'1042Bi Dati di base lav.'!B63)</f>
        <v/>
      </c>
      <c r="C67" s="227" t="str">
        <f>IF('1042Bi Dati di base lav.'!C63="","",'1042Bi Dati di base lav.'!C63)</f>
        <v/>
      </c>
      <c r="D67" s="349" t="str">
        <f>IF('1042Bi Dati di base lav.'!AI63="","",IF('1042Bi Dati di base lav.'!AI63*E67&gt;'1042Ai Domanda'!$B$28,'1042Ai Domanda'!$B$28/E67,'1042Bi Dati di base lav.'!AI63))</f>
        <v/>
      </c>
      <c r="E67" s="335" t="str">
        <f>IF('1042Bi Dati di base lav.'!M63="","",'1042Bi Dati di base lav.'!M63)</f>
        <v/>
      </c>
      <c r="F67" s="341" t="str">
        <f>IF('1042Bi Dati di base lav.'!N63="","",'1042Bi Dati di base lav.'!N63)</f>
        <v/>
      </c>
      <c r="G67" s="337" t="str">
        <f>IF('1042Bi Dati di base lav.'!O63="","",'1042Bi Dati di base lav.'!O63)</f>
        <v/>
      </c>
      <c r="H67" s="350" t="str">
        <f>IF('1042Bi Dati di base lav.'!P63="","",'1042Bi Dati di base lav.'!P63)</f>
        <v/>
      </c>
      <c r="I67" s="351" t="str">
        <f>IF('1042Bi Dati di base lav.'!Q63="","",'1042Bi Dati di base lav.'!Q63)</f>
        <v/>
      </c>
      <c r="J67" s="352" t="str">
        <f t="shared" si="10"/>
        <v/>
      </c>
      <c r="K67" s="353" t="str">
        <f t="shared" si="26"/>
        <v/>
      </c>
      <c r="L67" s="354" t="str">
        <f>IF('1042Bi Dati di base lav.'!R63="","",'1042Bi Dati di base lav.'!R63)</f>
        <v/>
      </c>
      <c r="M67" s="355" t="str">
        <f t="shared" si="27"/>
        <v/>
      </c>
      <c r="N67" s="356" t="str">
        <f t="shared" si="28"/>
        <v/>
      </c>
      <c r="O67" s="357" t="str">
        <f t="shared" si="29"/>
        <v/>
      </c>
      <c r="P67" s="358" t="str">
        <f t="shared" si="30"/>
        <v/>
      </c>
      <c r="Q67" s="346" t="str">
        <f t="shared" si="11"/>
        <v/>
      </c>
      <c r="R67" s="359" t="str">
        <f t="shared" si="31"/>
        <v/>
      </c>
      <c r="S67" s="356" t="str">
        <f t="shared" si="32"/>
        <v/>
      </c>
      <c r="T67" s="354" t="str">
        <f>IF(R67="","",MAX((O67-AR67)*'1042Ai Domanda'!$B$31,0))</f>
        <v/>
      </c>
      <c r="U67" s="360" t="str">
        <f t="shared" si="12"/>
        <v/>
      </c>
      <c r="V67" s="214"/>
      <c r="W67" s="215"/>
      <c r="X67" s="164" t="str">
        <f>'1042Bi Dati di base lav.'!L63</f>
        <v/>
      </c>
      <c r="Y67" s="216" t="str">
        <f t="shared" si="36"/>
        <v/>
      </c>
      <c r="Z67" s="217" t="str">
        <f>IF(A67="","",'1042Bi Dati di base lav.'!P63-'1042Bi Dati di base lav.'!Q63)</f>
        <v/>
      </c>
      <c r="AA67" s="217" t="str">
        <f t="shared" si="13"/>
        <v/>
      </c>
      <c r="AB67" s="218" t="str">
        <f t="shared" si="33"/>
        <v/>
      </c>
      <c r="AC67" s="218" t="str">
        <f t="shared" si="37"/>
        <v/>
      </c>
      <c r="AD67" s="218" t="str">
        <f t="shared" si="38"/>
        <v/>
      </c>
      <c r="AE67" s="219" t="str">
        <f t="shared" si="34"/>
        <v/>
      </c>
      <c r="AF67" s="219" t="str">
        <f>IF(K67="","",K67*AF$8 - MAX('1042Bi Dati di base lav.'!R63-M67,0))</f>
        <v/>
      </c>
      <c r="AG67" s="219" t="str">
        <f t="shared" si="39"/>
        <v/>
      </c>
      <c r="AH67" s="219" t="str">
        <f t="shared" si="15"/>
        <v/>
      </c>
      <c r="AI67" s="219" t="str">
        <f t="shared" si="40"/>
        <v/>
      </c>
      <c r="AJ67" s="219" t="str">
        <f>IF(OR($C67="",K67="",O67=""),"",MAX(P67+'1042Bi Dati di base lav.'!S63-O67,0))</f>
        <v/>
      </c>
      <c r="AK67" s="219" t="str">
        <f>IF('1042Bi Dati di base lav.'!S63="","",'1042Bi Dati di base lav.'!S63)</f>
        <v/>
      </c>
      <c r="AL67" s="219" t="str">
        <f t="shared" si="16"/>
        <v/>
      </c>
      <c r="AM67" s="220" t="str">
        <f t="shared" si="17"/>
        <v/>
      </c>
      <c r="AN67" s="221" t="str">
        <f t="shared" si="18"/>
        <v/>
      </c>
      <c r="AO67" s="219" t="str">
        <f t="shared" si="19"/>
        <v/>
      </c>
      <c r="AP67" s="219" t="str">
        <f>IF(E67="","",'1042Bi Dati di base lav.'!O63)</f>
        <v/>
      </c>
      <c r="AQ67" s="222">
        <f>IF('1042Bi Dati di base lav.'!X63&gt;0,AG67,0)</f>
        <v>0</v>
      </c>
      <c r="AR67" s="223">
        <f>IF('1042Bi Dati di base lav.'!X63&gt;0,'1042Bi Dati di base lav.'!S63,0)</f>
        <v>0</v>
      </c>
      <c r="AS67" s="219" t="str">
        <f t="shared" si="41"/>
        <v/>
      </c>
      <c r="AT67" s="219">
        <f>'1042Bi Dati di base lav.'!O63</f>
        <v>0</v>
      </c>
      <c r="AU67" s="219">
        <f t="shared" si="35"/>
        <v>0</v>
      </c>
    </row>
    <row r="68" spans="1:47" s="57" customFormat="1" ht="16.899999999999999" customHeight="1">
      <c r="A68" s="225" t="str">
        <f>IF('1042Bi Dati di base lav.'!A64="","",'1042Bi Dati di base lav.'!A64)</f>
        <v/>
      </c>
      <c r="B68" s="226" t="str">
        <f>IF('1042Bi Dati di base lav.'!B64="","",'1042Bi Dati di base lav.'!B64)</f>
        <v/>
      </c>
      <c r="C68" s="227" t="str">
        <f>IF('1042Bi Dati di base lav.'!C64="","",'1042Bi Dati di base lav.'!C64)</f>
        <v/>
      </c>
      <c r="D68" s="349" t="str">
        <f>IF('1042Bi Dati di base lav.'!AI64="","",IF('1042Bi Dati di base lav.'!AI64*E68&gt;'1042Ai Domanda'!$B$28,'1042Ai Domanda'!$B$28/E68,'1042Bi Dati di base lav.'!AI64))</f>
        <v/>
      </c>
      <c r="E68" s="335" t="str">
        <f>IF('1042Bi Dati di base lav.'!M64="","",'1042Bi Dati di base lav.'!M64)</f>
        <v/>
      </c>
      <c r="F68" s="341" t="str">
        <f>IF('1042Bi Dati di base lav.'!N64="","",'1042Bi Dati di base lav.'!N64)</f>
        <v/>
      </c>
      <c r="G68" s="337" t="str">
        <f>IF('1042Bi Dati di base lav.'!O64="","",'1042Bi Dati di base lav.'!O64)</f>
        <v/>
      </c>
      <c r="H68" s="350" t="str">
        <f>IF('1042Bi Dati di base lav.'!P64="","",'1042Bi Dati di base lav.'!P64)</f>
        <v/>
      </c>
      <c r="I68" s="351" t="str">
        <f>IF('1042Bi Dati di base lav.'!Q64="","",'1042Bi Dati di base lav.'!Q64)</f>
        <v/>
      </c>
      <c r="J68" s="352" t="str">
        <f t="shared" si="10"/>
        <v/>
      </c>
      <c r="K68" s="353" t="str">
        <f t="shared" si="26"/>
        <v/>
      </c>
      <c r="L68" s="354" t="str">
        <f>IF('1042Bi Dati di base lav.'!R64="","",'1042Bi Dati di base lav.'!R64)</f>
        <v/>
      </c>
      <c r="M68" s="355" t="str">
        <f t="shared" si="27"/>
        <v/>
      </c>
      <c r="N68" s="356" t="str">
        <f t="shared" si="28"/>
        <v/>
      </c>
      <c r="O68" s="357" t="str">
        <f t="shared" si="29"/>
        <v/>
      </c>
      <c r="P68" s="358" t="str">
        <f t="shared" si="30"/>
        <v/>
      </c>
      <c r="Q68" s="346" t="str">
        <f t="shared" si="11"/>
        <v/>
      </c>
      <c r="R68" s="359" t="str">
        <f t="shared" si="31"/>
        <v/>
      </c>
      <c r="S68" s="356" t="str">
        <f t="shared" si="32"/>
        <v/>
      </c>
      <c r="T68" s="354" t="str">
        <f>IF(R68="","",MAX((O68-AR68)*'1042Ai Domanda'!$B$31,0))</f>
        <v/>
      </c>
      <c r="U68" s="360" t="str">
        <f t="shared" si="12"/>
        <v/>
      </c>
      <c r="V68" s="214"/>
      <c r="W68" s="215"/>
      <c r="X68" s="164" t="str">
        <f>'1042Bi Dati di base lav.'!L64</f>
        <v/>
      </c>
      <c r="Y68" s="216" t="str">
        <f t="shared" si="36"/>
        <v/>
      </c>
      <c r="Z68" s="217" t="str">
        <f>IF(A68="","",'1042Bi Dati di base lav.'!P64-'1042Bi Dati di base lav.'!Q64)</f>
        <v/>
      </c>
      <c r="AA68" s="217" t="str">
        <f t="shared" si="13"/>
        <v/>
      </c>
      <c r="AB68" s="218" t="str">
        <f t="shared" si="33"/>
        <v/>
      </c>
      <c r="AC68" s="218" t="str">
        <f t="shared" si="37"/>
        <v/>
      </c>
      <c r="AD68" s="218" t="str">
        <f t="shared" si="38"/>
        <v/>
      </c>
      <c r="AE68" s="219" t="str">
        <f t="shared" si="34"/>
        <v/>
      </c>
      <c r="AF68" s="219" t="str">
        <f>IF(K68="","",K68*AF$8 - MAX('1042Bi Dati di base lav.'!R64-M68,0))</f>
        <v/>
      </c>
      <c r="AG68" s="219" t="str">
        <f t="shared" si="39"/>
        <v/>
      </c>
      <c r="AH68" s="219" t="str">
        <f t="shared" si="15"/>
        <v/>
      </c>
      <c r="AI68" s="219" t="str">
        <f t="shared" si="40"/>
        <v/>
      </c>
      <c r="AJ68" s="219" t="str">
        <f>IF(OR($C68="",K68="",O68=""),"",MAX(P68+'1042Bi Dati di base lav.'!S64-O68,0))</f>
        <v/>
      </c>
      <c r="AK68" s="219" t="str">
        <f>IF('1042Bi Dati di base lav.'!S64="","",'1042Bi Dati di base lav.'!S64)</f>
        <v/>
      </c>
      <c r="AL68" s="219" t="str">
        <f t="shared" si="16"/>
        <v/>
      </c>
      <c r="AM68" s="220" t="str">
        <f t="shared" si="17"/>
        <v/>
      </c>
      <c r="AN68" s="221" t="str">
        <f t="shared" si="18"/>
        <v/>
      </c>
      <c r="AO68" s="219" t="str">
        <f t="shared" si="19"/>
        <v/>
      </c>
      <c r="AP68" s="219" t="str">
        <f>IF(E68="","",'1042Bi Dati di base lav.'!O64)</f>
        <v/>
      </c>
      <c r="AQ68" s="222">
        <f>IF('1042Bi Dati di base lav.'!X64&gt;0,AG68,0)</f>
        <v>0</v>
      </c>
      <c r="AR68" s="223">
        <f>IF('1042Bi Dati di base lav.'!X64&gt;0,'1042Bi Dati di base lav.'!S64,0)</f>
        <v>0</v>
      </c>
      <c r="AS68" s="219" t="str">
        <f t="shared" si="41"/>
        <v/>
      </c>
      <c r="AT68" s="219">
        <f>'1042Bi Dati di base lav.'!O64</f>
        <v>0</v>
      </c>
      <c r="AU68" s="219">
        <f t="shared" si="35"/>
        <v>0</v>
      </c>
    </row>
    <row r="69" spans="1:47" s="57" customFormat="1" ht="16.899999999999999" customHeight="1">
      <c r="A69" s="225" t="str">
        <f>IF('1042Bi Dati di base lav.'!A65="","",'1042Bi Dati di base lav.'!A65)</f>
        <v/>
      </c>
      <c r="B69" s="226" t="str">
        <f>IF('1042Bi Dati di base lav.'!B65="","",'1042Bi Dati di base lav.'!B65)</f>
        <v/>
      </c>
      <c r="C69" s="227" t="str">
        <f>IF('1042Bi Dati di base lav.'!C65="","",'1042Bi Dati di base lav.'!C65)</f>
        <v/>
      </c>
      <c r="D69" s="349" t="str">
        <f>IF('1042Bi Dati di base lav.'!AI65="","",IF('1042Bi Dati di base lav.'!AI65*E69&gt;'1042Ai Domanda'!$B$28,'1042Ai Domanda'!$B$28/E69,'1042Bi Dati di base lav.'!AI65))</f>
        <v/>
      </c>
      <c r="E69" s="335" t="str">
        <f>IF('1042Bi Dati di base lav.'!M65="","",'1042Bi Dati di base lav.'!M65)</f>
        <v/>
      </c>
      <c r="F69" s="341" t="str">
        <f>IF('1042Bi Dati di base lav.'!N65="","",'1042Bi Dati di base lav.'!N65)</f>
        <v/>
      </c>
      <c r="G69" s="337" t="str">
        <f>IF('1042Bi Dati di base lav.'!O65="","",'1042Bi Dati di base lav.'!O65)</f>
        <v/>
      </c>
      <c r="H69" s="350" t="str">
        <f>IF('1042Bi Dati di base lav.'!P65="","",'1042Bi Dati di base lav.'!P65)</f>
        <v/>
      </c>
      <c r="I69" s="351" t="str">
        <f>IF('1042Bi Dati di base lav.'!Q65="","",'1042Bi Dati di base lav.'!Q65)</f>
        <v/>
      </c>
      <c r="J69" s="352" t="str">
        <f t="shared" si="10"/>
        <v/>
      </c>
      <c r="K69" s="353" t="str">
        <f t="shared" si="26"/>
        <v/>
      </c>
      <c r="L69" s="354" t="str">
        <f>IF('1042Bi Dati di base lav.'!R65="","",'1042Bi Dati di base lav.'!R65)</f>
        <v/>
      </c>
      <c r="M69" s="355" t="str">
        <f t="shared" si="27"/>
        <v/>
      </c>
      <c r="N69" s="356" t="str">
        <f t="shared" si="28"/>
        <v/>
      </c>
      <c r="O69" s="357" t="str">
        <f t="shared" si="29"/>
        <v/>
      </c>
      <c r="P69" s="358" t="str">
        <f t="shared" si="30"/>
        <v/>
      </c>
      <c r="Q69" s="346" t="str">
        <f t="shared" si="11"/>
        <v/>
      </c>
      <c r="R69" s="359" t="str">
        <f t="shared" si="31"/>
        <v/>
      </c>
      <c r="S69" s="356" t="str">
        <f t="shared" si="32"/>
        <v/>
      </c>
      <c r="T69" s="354" t="str">
        <f>IF(R69="","",MAX((O69-AR69)*'1042Ai Domanda'!$B$31,0))</f>
        <v/>
      </c>
      <c r="U69" s="360" t="str">
        <f t="shared" si="12"/>
        <v/>
      </c>
      <c r="V69" s="214"/>
      <c r="W69" s="215"/>
      <c r="X69" s="164" t="str">
        <f>'1042Bi Dati di base lav.'!L65</f>
        <v/>
      </c>
      <c r="Y69" s="216" t="str">
        <f t="shared" si="36"/>
        <v/>
      </c>
      <c r="Z69" s="217" t="str">
        <f>IF(A69="","",'1042Bi Dati di base lav.'!P65-'1042Bi Dati di base lav.'!Q65)</f>
        <v/>
      </c>
      <c r="AA69" s="217" t="str">
        <f t="shared" si="13"/>
        <v/>
      </c>
      <c r="AB69" s="218" t="str">
        <f t="shared" si="33"/>
        <v/>
      </c>
      <c r="AC69" s="218" t="str">
        <f t="shared" si="37"/>
        <v/>
      </c>
      <c r="AD69" s="218" t="str">
        <f t="shared" si="38"/>
        <v/>
      </c>
      <c r="AE69" s="219" t="str">
        <f t="shared" si="34"/>
        <v/>
      </c>
      <c r="AF69" s="219" t="str">
        <f>IF(K69="","",K69*AF$8 - MAX('1042Bi Dati di base lav.'!R65-M69,0))</f>
        <v/>
      </c>
      <c r="AG69" s="219" t="str">
        <f t="shared" si="39"/>
        <v/>
      </c>
      <c r="AH69" s="219" t="str">
        <f t="shared" si="15"/>
        <v/>
      </c>
      <c r="AI69" s="219" t="str">
        <f t="shared" si="40"/>
        <v/>
      </c>
      <c r="AJ69" s="219" t="str">
        <f>IF(OR($C69="",K69="",O69=""),"",MAX(P69+'1042Bi Dati di base lav.'!S65-O69,0))</f>
        <v/>
      </c>
      <c r="AK69" s="219" t="str">
        <f>IF('1042Bi Dati di base lav.'!S65="","",'1042Bi Dati di base lav.'!S65)</f>
        <v/>
      </c>
      <c r="AL69" s="219" t="str">
        <f t="shared" si="16"/>
        <v/>
      </c>
      <c r="AM69" s="220" t="str">
        <f t="shared" si="17"/>
        <v/>
      </c>
      <c r="AN69" s="221" t="str">
        <f t="shared" si="18"/>
        <v/>
      </c>
      <c r="AO69" s="219" t="str">
        <f t="shared" si="19"/>
        <v/>
      </c>
      <c r="AP69" s="219" t="str">
        <f>IF(E69="","",'1042Bi Dati di base lav.'!O65)</f>
        <v/>
      </c>
      <c r="AQ69" s="222">
        <f>IF('1042Bi Dati di base lav.'!X65&gt;0,AG69,0)</f>
        <v>0</v>
      </c>
      <c r="AR69" s="223">
        <f>IF('1042Bi Dati di base lav.'!X65&gt;0,'1042Bi Dati di base lav.'!S65,0)</f>
        <v>0</v>
      </c>
      <c r="AS69" s="219" t="str">
        <f t="shared" si="41"/>
        <v/>
      </c>
      <c r="AT69" s="219">
        <f>'1042Bi Dati di base lav.'!O65</f>
        <v>0</v>
      </c>
      <c r="AU69" s="219">
        <f t="shared" si="35"/>
        <v>0</v>
      </c>
    </row>
    <row r="70" spans="1:47" s="57" customFormat="1" ht="16.899999999999999" customHeight="1">
      <c r="A70" s="225" t="str">
        <f>IF('1042Bi Dati di base lav.'!A66="","",'1042Bi Dati di base lav.'!A66)</f>
        <v/>
      </c>
      <c r="B70" s="226" t="str">
        <f>IF('1042Bi Dati di base lav.'!B66="","",'1042Bi Dati di base lav.'!B66)</f>
        <v/>
      </c>
      <c r="C70" s="227" t="str">
        <f>IF('1042Bi Dati di base lav.'!C66="","",'1042Bi Dati di base lav.'!C66)</f>
        <v/>
      </c>
      <c r="D70" s="349" t="str">
        <f>IF('1042Bi Dati di base lav.'!AI66="","",IF('1042Bi Dati di base lav.'!AI66*E70&gt;'1042Ai Domanda'!$B$28,'1042Ai Domanda'!$B$28/E70,'1042Bi Dati di base lav.'!AI66))</f>
        <v/>
      </c>
      <c r="E70" s="335" t="str">
        <f>IF('1042Bi Dati di base lav.'!M66="","",'1042Bi Dati di base lav.'!M66)</f>
        <v/>
      </c>
      <c r="F70" s="341" t="str">
        <f>IF('1042Bi Dati di base lav.'!N66="","",'1042Bi Dati di base lav.'!N66)</f>
        <v/>
      </c>
      <c r="G70" s="337" t="str">
        <f>IF('1042Bi Dati di base lav.'!O66="","",'1042Bi Dati di base lav.'!O66)</f>
        <v/>
      </c>
      <c r="H70" s="350" t="str">
        <f>IF('1042Bi Dati di base lav.'!P66="","",'1042Bi Dati di base lav.'!P66)</f>
        <v/>
      </c>
      <c r="I70" s="351" t="str">
        <f>IF('1042Bi Dati di base lav.'!Q66="","",'1042Bi Dati di base lav.'!Q66)</f>
        <v/>
      </c>
      <c r="J70" s="352" t="str">
        <f t="shared" si="10"/>
        <v/>
      </c>
      <c r="K70" s="353" t="str">
        <f t="shared" si="26"/>
        <v/>
      </c>
      <c r="L70" s="354" t="str">
        <f>IF('1042Bi Dati di base lav.'!R66="","",'1042Bi Dati di base lav.'!R66)</f>
        <v/>
      </c>
      <c r="M70" s="355" t="str">
        <f t="shared" si="27"/>
        <v/>
      </c>
      <c r="N70" s="356" t="str">
        <f t="shared" si="28"/>
        <v/>
      </c>
      <c r="O70" s="357" t="str">
        <f t="shared" si="29"/>
        <v/>
      </c>
      <c r="P70" s="358" t="str">
        <f t="shared" si="30"/>
        <v/>
      </c>
      <c r="Q70" s="346" t="str">
        <f t="shared" si="11"/>
        <v/>
      </c>
      <c r="R70" s="359" t="str">
        <f t="shared" si="31"/>
        <v/>
      </c>
      <c r="S70" s="356" t="str">
        <f t="shared" si="32"/>
        <v/>
      </c>
      <c r="T70" s="354" t="str">
        <f>IF(R70="","",MAX((O70-AR70)*'1042Ai Domanda'!$B$31,0))</f>
        <v/>
      </c>
      <c r="U70" s="360" t="str">
        <f t="shared" si="12"/>
        <v/>
      </c>
      <c r="V70" s="214"/>
      <c r="W70" s="215"/>
      <c r="X70" s="164" t="str">
        <f>'1042Bi Dati di base lav.'!L66</f>
        <v/>
      </c>
      <c r="Y70" s="216" t="str">
        <f t="shared" si="36"/>
        <v/>
      </c>
      <c r="Z70" s="217" t="str">
        <f>IF(A70="","",'1042Bi Dati di base lav.'!P66-'1042Bi Dati di base lav.'!Q66)</f>
        <v/>
      </c>
      <c r="AA70" s="217" t="str">
        <f t="shared" si="13"/>
        <v/>
      </c>
      <c r="AB70" s="218" t="str">
        <f t="shared" si="33"/>
        <v/>
      </c>
      <c r="AC70" s="218" t="str">
        <f t="shared" si="37"/>
        <v/>
      </c>
      <c r="AD70" s="218" t="str">
        <f t="shared" si="38"/>
        <v/>
      </c>
      <c r="AE70" s="219" t="str">
        <f t="shared" si="34"/>
        <v/>
      </c>
      <c r="AF70" s="219" t="str">
        <f>IF(K70="","",K70*AF$8 - MAX('1042Bi Dati di base lav.'!R66-M70,0))</f>
        <v/>
      </c>
      <c r="AG70" s="219" t="str">
        <f t="shared" si="39"/>
        <v/>
      </c>
      <c r="AH70" s="219" t="str">
        <f t="shared" si="15"/>
        <v/>
      </c>
      <c r="AI70" s="219" t="str">
        <f t="shared" si="40"/>
        <v/>
      </c>
      <c r="AJ70" s="219" t="str">
        <f>IF(OR($C70="",K70="",O70=""),"",MAX(P70+'1042Bi Dati di base lav.'!S66-O70,0))</f>
        <v/>
      </c>
      <c r="AK70" s="219" t="str">
        <f>IF('1042Bi Dati di base lav.'!S66="","",'1042Bi Dati di base lav.'!S66)</f>
        <v/>
      </c>
      <c r="AL70" s="219" t="str">
        <f t="shared" si="16"/>
        <v/>
      </c>
      <c r="AM70" s="220" t="str">
        <f t="shared" si="17"/>
        <v/>
      </c>
      <c r="AN70" s="221" t="str">
        <f t="shared" si="18"/>
        <v/>
      </c>
      <c r="AO70" s="219" t="str">
        <f t="shared" si="19"/>
        <v/>
      </c>
      <c r="AP70" s="219" t="str">
        <f>IF(E70="","",'1042Bi Dati di base lav.'!O66)</f>
        <v/>
      </c>
      <c r="AQ70" s="222">
        <f>IF('1042Bi Dati di base lav.'!X66&gt;0,AG70,0)</f>
        <v>0</v>
      </c>
      <c r="AR70" s="223">
        <f>IF('1042Bi Dati di base lav.'!X66&gt;0,'1042Bi Dati di base lav.'!S66,0)</f>
        <v>0</v>
      </c>
      <c r="AS70" s="219" t="str">
        <f t="shared" si="41"/>
        <v/>
      </c>
      <c r="AT70" s="219">
        <f>'1042Bi Dati di base lav.'!O66</f>
        <v>0</v>
      </c>
      <c r="AU70" s="219">
        <f t="shared" si="35"/>
        <v>0</v>
      </c>
    </row>
    <row r="71" spans="1:47" s="57" customFormat="1" ht="16.899999999999999" customHeight="1">
      <c r="A71" s="225" t="str">
        <f>IF('1042Bi Dati di base lav.'!A67="","",'1042Bi Dati di base lav.'!A67)</f>
        <v/>
      </c>
      <c r="B71" s="226" t="str">
        <f>IF('1042Bi Dati di base lav.'!B67="","",'1042Bi Dati di base lav.'!B67)</f>
        <v/>
      </c>
      <c r="C71" s="227" t="str">
        <f>IF('1042Bi Dati di base lav.'!C67="","",'1042Bi Dati di base lav.'!C67)</f>
        <v/>
      </c>
      <c r="D71" s="349" t="str">
        <f>IF('1042Bi Dati di base lav.'!AI67="","",IF('1042Bi Dati di base lav.'!AI67*E71&gt;'1042Ai Domanda'!$B$28,'1042Ai Domanda'!$B$28/E71,'1042Bi Dati di base lav.'!AI67))</f>
        <v/>
      </c>
      <c r="E71" s="335" t="str">
        <f>IF('1042Bi Dati di base lav.'!M67="","",'1042Bi Dati di base lav.'!M67)</f>
        <v/>
      </c>
      <c r="F71" s="341" t="str">
        <f>IF('1042Bi Dati di base lav.'!N67="","",'1042Bi Dati di base lav.'!N67)</f>
        <v/>
      </c>
      <c r="G71" s="337" t="str">
        <f>IF('1042Bi Dati di base lav.'!O67="","",'1042Bi Dati di base lav.'!O67)</f>
        <v/>
      </c>
      <c r="H71" s="350" t="str">
        <f>IF('1042Bi Dati di base lav.'!P67="","",'1042Bi Dati di base lav.'!P67)</f>
        <v/>
      </c>
      <c r="I71" s="351" t="str">
        <f>IF('1042Bi Dati di base lav.'!Q67="","",'1042Bi Dati di base lav.'!Q67)</f>
        <v/>
      </c>
      <c r="J71" s="352" t="str">
        <f t="shared" si="10"/>
        <v/>
      </c>
      <c r="K71" s="353" t="str">
        <f t="shared" si="26"/>
        <v/>
      </c>
      <c r="L71" s="354" t="str">
        <f>IF('1042Bi Dati di base lav.'!R67="","",'1042Bi Dati di base lav.'!R67)</f>
        <v/>
      </c>
      <c r="M71" s="355" t="str">
        <f t="shared" si="27"/>
        <v/>
      </c>
      <c r="N71" s="356" t="str">
        <f t="shared" si="28"/>
        <v/>
      </c>
      <c r="O71" s="357" t="str">
        <f t="shared" si="29"/>
        <v/>
      </c>
      <c r="P71" s="358" t="str">
        <f t="shared" si="30"/>
        <v/>
      </c>
      <c r="Q71" s="346" t="str">
        <f t="shared" si="11"/>
        <v/>
      </c>
      <c r="R71" s="359" t="str">
        <f t="shared" si="31"/>
        <v/>
      </c>
      <c r="S71" s="356" t="str">
        <f t="shared" si="32"/>
        <v/>
      </c>
      <c r="T71" s="354" t="str">
        <f>IF(R71="","",MAX((O71-AR71)*'1042Ai Domanda'!$B$31,0))</f>
        <v/>
      </c>
      <c r="U71" s="360" t="str">
        <f t="shared" si="12"/>
        <v/>
      </c>
      <c r="V71" s="214"/>
      <c r="W71" s="215"/>
      <c r="X71" s="164" t="str">
        <f>'1042Bi Dati di base lav.'!L67</f>
        <v/>
      </c>
      <c r="Y71" s="216" t="str">
        <f t="shared" si="36"/>
        <v/>
      </c>
      <c r="Z71" s="217" t="str">
        <f>IF(A71="","",'1042Bi Dati di base lav.'!P67-'1042Bi Dati di base lav.'!Q67)</f>
        <v/>
      </c>
      <c r="AA71" s="217" t="str">
        <f t="shared" si="13"/>
        <v/>
      </c>
      <c r="AB71" s="218" t="str">
        <f t="shared" si="33"/>
        <v/>
      </c>
      <c r="AC71" s="218" t="str">
        <f t="shared" si="37"/>
        <v/>
      </c>
      <c r="AD71" s="218" t="str">
        <f t="shared" si="38"/>
        <v/>
      </c>
      <c r="AE71" s="219" t="str">
        <f t="shared" si="34"/>
        <v/>
      </c>
      <c r="AF71" s="219" t="str">
        <f>IF(K71="","",K71*AF$8 - MAX('1042Bi Dati di base lav.'!R67-M71,0))</f>
        <v/>
      </c>
      <c r="AG71" s="219" t="str">
        <f t="shared" si="39"/>
        <v/>
      </c>
      <c r="AH71" s="219" t="str">
        <f t="shared" si="15"/>
        <v/>
      </c>
      <c r="AI71" s="219" t="str">
        <f t="shared" si="40"/>
        <v/>
      </c>
      <c r="AJ71" s="219" t="str">
        <f>IF(OR($C71="",K71="",O71=""),"",MAX(P71+'1042Bi Dati di base lav.'!S67-O71,0))</f>
        <v/>
      </c>
      <c r="AK71" s="219" t="str">
        <f>IF('1042Bi Dati di base lav.'!S67="","",'1042Bi Dati di base lav.'!S67)</f>
        <v/>
      </c>
      <c r="AL71" s="219" t="str">
        <f t="shared" si="16"/>
        <v/>
      </c>
      <c r="AM71" s="220" t="str">
        <f t="shared" si="17"/>
        <v/>
      </c>
      <c r="AN71" s="221" t="str">
        <f t="shared" si="18"/>
        <v/>
      </c>
      <c r="AO71" s="219" t="str">
        <f t="shared" si="19"/>
        <v/>
      </c>
      <c r="AP71" s="219" t="str">
        <f>IF(E71="","",'1042Bi Dati di base lav.'!O67)</f>
        <v/>
      </c>
      <c r="AQ71" s="222">
        <f>IF('1042Bi Dati di base lav.'!X67&gt;0,AG71,0)</f>
        <v>0</v>
      </c>
      <c r="AR71" s="223">
        <f>IF('1042Bi Dati di base lav.'!X67&gt;0,'1042Bi Dati di base lav.'!S67,0)</f>
        <v>0</v>
      </c>
      <c r="AS71" s="219" t="str">
        <f t="shared" si="41"/>
        <v/>
      </c>
      <c r="AT71" s="219">
        <f>'1042Bi Dati di base lav.'!O67</f>
        <v>0</v>
      </c>
      <c r="AU71" s="219">
        <f t="shared" si="35"/>
        <v>0</v>
      </c>
    </row>
    <row r="72" spans="1:47" s="57" customFormat="1" ht="16.899999999999999" customHeight="1">
      <c r="A72" s="225" t="str">
        <f>IF('1042Bi Dati di base lav.'!A68="","",'1042Bi Dati di base lav.'!A68)</f>
        <v/>
      </c>
      <c r="B72" s="226" t="str">
        <f>IF('1042Bi Dati di base lav.'!B68="","",'1042Bi Dati di base lav.'!B68)</f>
        <v/>
      </c>
      <c r="C72" s="227" t="str">
        <f>IF('1042Bi Dati di base lav.'!C68="","",'1042Bi Dati di base lav.'!C68)</f>
        <v/>
      </c>
      <c r="D72" s="349" t="str">
        <f>IF('1042Bi Dati di base lav.'!AI68="","",IF('1042Bi Dati di base lav.'!AI68*E72&gt;'1042Ai Domanda'!$B$28,'1042Ai Domanda'!$B$28/E72,'1042Bi Dati di base lav.'!AI68))</f>
        <v/>
      </c>
      <c r="E72" s="335" t="str">
        <f>IF('1042Bi Dati di base lav.'!M68="","",'1042Bi Dati di base lav.'!M68)</f>
        <v/>
      </c>
      <c r="F72" s="341" t="str">
        <f>IF('1042Bi Dati di base lav.'!N68="","",'1042Bi Dati di base lav.'!N68)</f>
        <v/>
      </c>
      <c r="G72" s="337" t="str">
        <f>IF('1042Bi Dati di base lav.'!O68="","",'1042Bi Dati di base lav.'!O68)</f>
        <v/>
      </c>
      <c r="H72" s="350" t="str">
        <f>IF('1042Bi Dati di base lav.'!P68="","",'1042Bi Dati di base lav.'!P68)</f>
        <v/>
      </c>
      <c r="I72" s="351" t="str">
        <f>IF('1042Bi Dati di base lav.'!Q68="","",'1042Bi Dati di base lav.'!Q68)</f>
        <v/>
      </c>
      <c r="J72" s="352" t="str">
        <f t="shared" si="10"/>
        <v/>
      </c>
      <c r="K72" s="353" t="str">
        <f t="shared" si="26"/>
        <v/>
      </c>
      <c r="L72" s="354" t="str">
        <f>IF('1042Bi Dati di base lav.'!R68="","",'1042Bi Dati di base lav.'!R68)</f>
        <v/>
      </c>
      <c r="M72" s="355" t="str">
        <f t="shared" si="27"/>
        <v/>
      </c>
      <c r="N72" s="356" t="str">
        <f t="shared" si="28"/>
        <v/>
      </c>
      <c r="O72" s="357" t="str">
        <f t="shared" si="29"/>
        <v/>
      </c>
      <c r="P72" s="358" t="str">
        <f t="shared" si="30"/>
        <v/>
      </c>
      <c r="Q72" s="346" t="str">
        <f t="shared" si="11"/>
        <v/>
      </c>
      <c r="R72" s="359" t="str">
        <f t="shared" si="31"/>
        <v/>
      </c>
      <c r="S72" s="356" t="str">
        <f t="shared" si="32"/>
        <v/>
      </c>
      <c r="T72" s="354" t="str">
        <f>IF(R72="","",MAX((O72-AR72)*'1042Ai Domanda'!$B$31,0))</f>
        <v/>
      </c>
      <c r="U72" s="360" t="str">
        <f t="shared" si="12"/>
        <v/>
      </c>
      <c r="V72" s="214"/>
      <c r="W72" s="215"/>
      <c r="X72" s="164" t="str">
        <f>'1042Bi Dati di base lav.'!L68</f>
        <v/>
      </c>
      <c r="Y72" s="216" t="str">
        <f t="shared" si="36"/>
        <v/>
      </c>
      <c r="Z72" s="217" t="str">
        <f>IF(A72="","",'1042Bi Dati di base lav.'!P68-'1042Bi Dati di base lav.'!Q68)</f>
        <v/>
      </c>
      <c r="AA72" s="217" t="str">
        <f t="shared" si="13"/>
        <v/>
      </c>
      <c r="AB72" s="218" t="str">
        <f t="shared" si="33"/>
        <v/>
      </c>
      <c r="AC72" s="218" t="str">
        <f t="shared" si="37"/>
        <v/>
      </c>
      <c r="AD72" s="218" t="str">
        <f t="shared" si="38"/>
        <v/>
      </c>
      <c r="AE72" s="219" t="str">
        <f t="shared" si="34"/>
        <v/>
      </c>
      <c r="AF72" s="219" t="str">
        <f>IF(K72="","",K72*AF$8 - MAX('1042Bi Dati di base lav.'!R68-M72,0))</f>
        <v/>
      </c>
      <c r="AG72" s="219" t="str">
        <f t="shared" si="39"/>
        <v/>
      </c>
      <c r="AH72" s="219" t="str">
        <f t="shared" si="15"/>
        <v/>
      </c>
      <c r="AI72" s="219" t="str">
        <f t="shared" si="40"/>
        <v/>
      </c>
      <c r="AJ72" s="219" t="str">
        <f>IF(OR($C72="",K72="",O72=""),"",MAX(P72+'1042Bi Dati di base lav.'!S68-O72,0))</f>
        <v/>
      </c>
      <c r="AK72" s="219" t="str">
        <f>IF('1042Bi Dati di base lav.'!S68="","",'1042Bi Dati di base lav.'!S68)</f>
        <v/>
      </c>
      <c r="AL72" s="219" t="str">
        <f t="shared" si="16"/>
        <v/>
      </c>
      <c r="AM72" s="220" t="str">
        <f t="shared" si="17"/>
        <v/>
      </c>
      <c r="AN72" s="221" t="str">
        <f t="shared" si="18"/>
        <v/>
      </c>
      <c r="AO72" s="219" t="str">
        <f t="shared" si="19"/>
        <v/>
      </c>
      <c r="AP72" s="219" t="str">
        <f>IF(E72="","",'1042Bi Dati di base lav.'!O68)</f>
        <v/>
      </c>
      <c r="AQ72" s="222">
        <f>IF('1042Bi Dati di base lav.'!X68&gt;0,AG72,0)</f>
        <v>0</v>
      </c>
      <c r="AR72" s="223">
        <f>IF('1042Bi Dati di base lav.'!X68&gt;0,'1042Bi Dati di base lav.'!S68,0)</f>
        <v>0</v>
      </c>
      <c r="AS72" s="219" t="str">
        <f t="shared" si="41"/>
        <v/>
      </c>
      <c r="AT72" s="219">
        <f>'1042Bi Dati di base lav.'!O68</f>
        <v>0</v>
      </c>
      <c r="AU72" s="219">
        <f t="shared" si="35"/>
        <v>0</v>
      </c>
    </row>
    <row r="73" spans="1:47" s="57" customFormat="1" ht="16.899999999999999" customHeight="1">
      <c r="A73" s="225" t="str">
        <f>IF('1042Bi Dati di base lav.'!A69="","",'1042Bi Dati di base lav.'!A69)</f>
        <v/>
      </c>
      <c r="B73" s="226" t="str">
        <f>IF('1042Bi Dati di base lav.'!B69="","",'1042Bi Dati di base lav.'!B69)</f>
        <v/>
      </c>
      <c r="C73" s="227" t="str">
        <f>IF('1042Bi Dati di base lav.'!C69="","",'1042Bi Dati di base lav.'!C69)</f>
        <v/>
      </c>
      <c r="D73" s="349" t="str">
        <f>IF('1042Bi Dati di base lav.'!AI69="","",IF('1042Bi Dati di base lav.'!AI69*E73&gt;'1042Ai Domanda'!$B$28,'1042Ai Domanda'!$B$28/E73,'1042Bi Dati di base lav.'!AI69))</f>
        <v/>
      </c>
      <c r="E73" s="335" t="str">
        <f>IF('1042Bi Dati di base lav.'!M69="","",'1042Bi Dati di base lav.'!M69)</f>
        <v/>
      </c>
      <c r="F73" s="341" t="str">
        <f>IF('1042Bi Dati di base lav.'!N69="","",'1042Bi Dati di base lav.'!N69)</f>
        <v/>
      </c>
      <c r="G73" s="337" t="str">
        <f>IF('1042Bi Dati di base lav.'!O69="","",'1042Bi Dati di base lav.'!O69)</f>
        <v/>
      </c>
      <c r="H73" s="350" t="str">
        <f>IF('1042Bi Dati di base lav.'!P69="","",'1042Bi Dati di base lav.'!P69)</f>
        <v/>
      </c>
      <c r="I73" s="351" t="str">
        <f>IF('1042Bi Dati di base lav.'!Q69="","",'1042Bi Dati di base lav.'!Q69)</f>
        <v/>
      </c>
      <c r="J73" s="352" t="str">
        <f t="shared" si="10"/>
        <v/>
      </c>
      <c r="K73" s="353" t="str">
        <f t="shared" si="26"/>
        <v/>
      </c>
      <c r="L73" s="354" t="str">
        <f>IF('1042Bi Dati di base lav.'!R69="","",'1042Bi Dati di base lav.'!R69)</f>
        <v/>
      </c>
      <c r="M73" s="355" t="str">
        <f t="shared" si="27"/>
        <v/>
      </c>
      <c r="N73" s="356" t="str">
        <f t="shared" si="28"/>
        <v/>
      </c>
      <c r="O73" s="357" t="str">
        <f t="shared" si="29"/>
        <v/>
      </c>
      <c r="P73" s="358" t="str">
        <f t="shared" si="30"/>
        <v/>
      </c>
      <c r="Q73" s="346" t="str">
        <f t="shared" si="11"/>
        <v/>
      </c>
      <c r="R73" s="359" t="str">
        <f t="shared" si="31"/>
        <v/>
      </c>
      <c r="S73" s="356" t="str">
        <f t="shared" si="32"/>
        <v/>
      </c>
      <c r="T73" s="354" t="str">
        <f>IF(R73="","",MAX((O73-AR73)*'1042Ai Domanda'!$B$31,0))</f>
        <v/>
      </c>
      <c r="U73" s="360" t="str">
        <f t="shared" si="12"/>
        <v/>
      </c>
      <c r="V73" s="214"/>
      <c r="W73" s="215"/>
      <c r="X73" s="164" t="str">
        <f>'1042Bi Dati di base lav.'!L69</f>
        <v/>
      </c>
      <c r="Y73" s="216" t="str">
        <f t="shared" si="36"/>
        <v/>
      </c>
      <c r="Z73" s="217" t="str">
        <f>IF(A73="","",'1042Bi Dati di base lav.'!P69-'1042Bi Dati di base lav.'!Q69)</f>
        <v/>
      </c>
      <c r="AA73" s="217" t="str">
        <f t="shared" si="13"/>
        <v/>
      </c>
      <c r="AB73" s="218" t="str">
        <f t="shared" si="33"/>
        <v/>
      </c>
      <c r="AC73" s="218" t="str">
        <f t="shared" si="37"/>
        <v/>
      </c>
      <c r="AD73" s="218" t="str">
        <f t="shared" si="38"/>
        <v/>
      </c>
      <c r="AE73" s="219" t="str">
        <f t="shared" si="34"/>
        <v/>
      </c>
      <c r="AF73" s="219" t="str">
        <f>IF(K73="","",K73*AF$8 - MAX('1042Bi Dati di base lav.'!R69-M73,0))</f>
        <v/>
      </c>
      <c r="AG73" s="219" t="str">
        <f t="shared" si="39"/>
        <v/>
      </c>
      <c r="AH73" s="219" t="str">
        <f t="shared" si="15"/>
        <v/>
      </c>
      <c r="AI73" s="219" t="str">
        <f t="shared" si="40"/>
        <v/>
      </c>
      <c r="AJ73" s="219" t="str">
        <f>IF(OR($C73="",K73="",O73=""),"",MAX(P73+'1042Bi Dati di base lav.'!S69-O73,0))</f>
        <v/>
      </c>
      <c r="AK73" s="219" t="str">
        <f>IF('1042Bi Dati di base lav.'!S69="","",'1042Bi Dati di base lav.'!S69)</f>
        <v/>
      </c>
      <c r="AL73" s="219" t="str">
        <f t="shared" si="16"/>
        <v/>
      </c>
      <c r="AM73" s="220" t="str">
        <f t="shared" si="17"/>
        <v/>
      </c>
      <c r="AN73" s="221" t="str">
        <f t="shared" si="18"/>
        <v/>
      </c>
      <c r="AO73" s="219" t="str">
        <f t="shared" si="19"/>
        <v/>
      </c>
      <c r="AP73" s="219" t="str">
        <f>IF(E73="","",'1042Bi Dati di base lav.'!O69)</f>
        <v/>
      </c>
      <c r="AQ73" s="222">
        <f>IF('1042Bi Dati di base lav.'!X69&gt;0,AG73,0)</f>
        <v>0</v>
      </c>
      <c r="AR73" s="223">
        <f>IF('1042Bi Dati di base lav.'!X69&gt;0,'1042Bi Dati di base lav.'!S69,0)</f>
        <v>0</v>
      </c>
      <c r="AS73" s="219" t="str">
        <f t="shared" si="41"/>
        <v/>
      </c>
      <c r="AT73" s="219">
        <f>'1042Bi Dati di base lav.'!O69</f>
        <v>0</v>
      </c>
      <c r="AU73" s="219">
        <f t="shared" si="35"/>
        <v>0</v>
      </c>
    </row>
    <row r="74" spans="1:47" s="57" customFormat="1" ht="16.899999999999999" customHeight="1">
      <c r="A74" s="225" t="str">
        <f>IF('1042Bi Dati di base lav.'!A70="","",'1042Bi Dati di base lav.'!A70)</f>
        <v/>
      </c>
      <c r="B74" s="226" t="str">
        <f>IF('1042Bi Dati di base lav.'!B70="","",'1042Bi Dati di base lav.'!B70)</f>
        <v/>
      </c>
      <c r="C74" s="227" t="str">
        <f>IF('1042Bi Dati di base lav.'!C70="","",'1042Bi Dati di base lav.'!C70)</f>
        <v/>
      </c>
      <c r="D74" s="349" t="str">
        <f>IF('1042Bi Dati di base lav.'!AI70="","",IF('1042Bi Dati di base lav.'!AI70*E74&gt;'1042Ai Domanda'!$B$28,'1042Ai Domanda'!$B$28/E74,'1042Bi Dati di base lav.'!AI70))</f>
        <v/>
      </c>
      <c r="E74" s="335" t="str">
        <f>IF('1042Bi Dati di base lav.'!M70="","",'1042Bi Dati di base lav.'!M70)</f>
        <v/>
      </c>
      <c r="F74" s="341" t="str">
        <f>IF('1042Bi Dati di base lav.'!N70="","",'1042Bi Dati di base lav.'!N70)</f>
        <v/>
      </c>
      <c r="G74" s="337" t="str">
        <f>IF('1042Bi Dati di base lav.'!O70="","",'1042Bi Dati di base lav.'!O70)</f>
        <v/>
      </c>
      <c r="H74" s="350" t="str">
        <f>IF('1042Bi Dati di base lav.'!P70="","",'1042Bi Dati di base lav.'!P70)</f>
        <v/>
      </c>
      <c r="I74" s="351" t="str">
        <f>IF('1042Bi Dati di base lav.'!Q70="","",'1042Bi Dati di base lav.'!Q70)</f>
        <v/>
      </c>
      <c r="J74" s="352" t="str">
        <f t="shared" si="10"/>
        <v/>
      </c>
      <c r="K74" s="353" t="str">
        <f t="shared" si="26"/>
        <v/>
      </c>
      <c r="L74" s="354" t="str">
        <f>IF('1042Bi Dati di base lav.'!R70="","",'1042Bi Dati di base lav.'!R70)</f>
        <v/>
      </c>
      <c r="M74" s="355" t="str">
        <f t="shared" si="27"/>
        <v/>
      </c>
      <c r="N74" s="356" t="str">
        <f t="shared" si="28"/>
        <v/>
      </c>
      <c r="O74" s="357" t="str">
        <f t="shared" si="29"/>
        <v/>
      </c>
      <c r="P74" s="358" t="str">
        <f t="shared" si="30"/>
        <v/>
      </c>
      <c r="Q74" s="346" t="str">
        <f t="shared" si="11"/>
        <v/>
      </c>
      <c r="R74" s="359" t="str">
        <f t="shared" si="31"/>
        <v/>
      </c>
      <c r="S74" s="356" t="str">
        <f t="shared" si="32"/>
        <v/>
      </c>
      <c r="T74" s="354" t="str">
        <f>IF(R74="","",MAX((O74-AR74)*'1042Ai Domanda'!$B$31,0))</f>
        <v/>
      </c>
      <c r="U74" s="360" t="str">
        <f t="shared" si="12"/>
        <v/>
      </c>
      <c r="V74" s="214"/>
      <c r="W74" s="215"/>
      <c r="X74" s="164" t="str">
        <f>'1042Bi Dati di base lav.'!L70</f>
        <v/>
      </c>
      <c r="Y74" s="216" t="str">
        <f t="shared" si="36"/>
        <v/>
      </c>
      <c r="Z74" s="217" t="str">
        <f>IF(A74="","",'1042Bi Dati di base lav.'!P70-'1042Bi Dati di base lav.'!Q70)</f>
        <v/>
      </c>
      <c r="AA74" s="217" t="str">
        <f t="shared" si="13"/>
        <v/>
      </c>
      <c r="AB74" s="218" t="str">
        <f t="shared" si="33"/>
        <v/>
      </c>
      <c r="AC74" s="218" t="str">
        <f t="shared" si="37"/>
        <v/>
      </c>
      <c r="AD74" s="218" t="str">
        <f t="shared" si="38"/>
        <v/>
      </c>
      <c r="AE74" s="219" t="str">
        <f t="shared" si="34"/>
        <v/>
      </c>
      <c r="AF74" s="219" t="str">
        <f>IF(K74="","",K74*AF$8 - MAX('1042Bi Dati di base lav.'!R70-M74,0))</f>
        <v/>
      </c>
      <c r="AG74" s="219" t="str">
        <f t="shared" si="39"/>
        <v/>
      </c>
      <c r="AH74" s="219" t="str">
        <f t="shared" si="15"/>
        <v/>
      </c>
      <c r="AI74" s="219" t="str">
        <f t="shared" si="40"/>
        <v/>
      </c>
      <c r="AJ74" s="219" t="str">
        <f>IF(OR($C74="",K74="",O74=""),"",MAX(P74+'1042Bi Dati di base lav.'!S70-O74,0))</f>
        <v/>
      </c>
      <c r="AK74" s="219" t="str">
        <f>IF('1042Bi Dati di base lav.'!S70="","",'1042Bi Dati di base lav.'!S70)</f>
        <v/>
      </c>
      <c r="AL74" s="219" t="str">
        <f t="shared" si="16"/>
        <v/>
      </c>
      <c r="AM74" s="220" t="str">
        <f t="shared" si="17"/>
        <v/>
      </c>
      <c r="AN74" s="221" t="str">
        <f t="shared" si="18"/>
        <v/>
      </c>
      <c r="AO74" s="219" t="str">
        <f t="shared" si="19"/>
        <v/>
      </c>
      <c r="AP74" s="219" t="str">
        <f>IF(E74="","",'1042Bi Dati di base lav.'!O70)</f>
        <v/>
      </c>
      <c r="AQ74" s="222">
        <f>IF('1042Bi Dati di base lav.'!X70&gt;0,AG74,0)</f>
        <v>0</v>
      </c>
      <c r="AR74" s="223">
        <f>IF('1042Bi Dati di base lav.'!X70&gt;0,'1042Bi Dati di base lav.'!S70,0)</f>
        <v>0</v>
      </c>
      <c r="AS74" s="219" t="str">
        <f t="shared" si="41"/>
        <v/>
      </c>
      <c r="AT74" s="219">
        <f>'1042Bi Dati di base lav.'!O70</f>
        <v>0</v>
      </c>
      <c r="AU74" s="219">
        <f t="shared" si="35"/>
        <v>0</v>
      </c>
    </row>
    <row r="75" spans="1:47" s="57" customFormat="1" ht="16.899999999999999" customHeight="1">
      <c r="A75" s="225" t="str">
        <f>IF('1042Bi Dati di base lav.'!A71="","",'1042Bi Dati di base lav.'!A71)</f>
        <v/>
      </c>
      <c r="B75" s="226" t="str">
        <f>IF('1042Bi Dati di base lav.'!B71="","",'1042Bi Dati di base lav.'!B71)</f>
        <v/>
      </c>
      <c r="C75" s="227" t="str">
        <f>IF('1042Bi Dati di base lav.'!C71="","",'1042Bi Dati di base lav.'!C71)</f>
        <v/>
      </c>
      <c r="D75" s="349" t="str">
        <f>IF('1042Bi Dati di base lav.'!AI71="","",IF('1042Bi Dati di base lav.'!AI71*E75&gt;'1042Ai Domanda'!$B$28,'1042Ai Domanda'!$B$28/E75,'1042Bi Dati di base lav.'!AI71))</f>
        <v/>
      </c>
      <c r="E75" s="335" t="str">
        <f>IF('1042Bi Dati di base lav.'!M71="","",'1042Bi Dati di base lav.'!M71)</f>
        <v/>
      </c>
      <c r="F75" s="341" t="str">
        <f>IF('1042Bi Dati di base lav.'!N71="","",'1042Bi Dati di base lav.'!N71)</f>
        <v/>
      </c>
      <c r="G75" s="337" t="str">
        <f>IF('1042Bi Dati di base lav.'!O71="","",'1042Bi Dati di base lav.'!O71)</f>
        <v/>
      </c>
      <c r="H75" s="350" t="str">
        <f>IF('1042Bi Dati di base lav.'!P71="","",'1042Bi Dati di base lav.'!P71)</f>
        <v/>
      </c>
      <c r="I75" s="351" t="str">
        <f>IF('1042Bi Dati di base lav.'!Q71="","",'1042Bi Dati di base lav.'!Q71)</f>
        <v/>
      </c>
      <c r="J75" s="352" t="str">
        <f t="shared" si="10"/>
        <v/>
      </c>
      <c r="K75" s="353" t="str">
        <f t="shared" si="26"/>
        <v/>
      </c>
      <c r="L75" s="354" t="str">
        <f>IF('1042Bi Dati di base lav.'!R71="","",'1042Bi Dati di base lav.'!R71)</f>
        <v/>
      </c>
      <c r="M75" s="355" t="str">
        <f t="shared" si="27"/>
        <v/>
      </c>
      <c r="N75" s="356" t="str">
        <f t="shared" si="28"/>
        <v/>
      </c>
      <c r="O75" s="357" t="str">
        <f t="shared" si="29"/>
        <v/>
      </c>
      <c r="P75" s="358" t="str">
        <f t="shared" si="30"/>
        <v/>
      </c>
      <c r="Q75" s="346" t="str">
        <f t="shared" si="11"/>
        <v/>
      </c>
      <c r="R75" s="359" t="str">
        <f t="shared" si="31"/>
        <v/>
      </c>
      <c r="S75" s="356" t="str">
        <f t="shared" si="32"/>
        <v/>
      </c>
      <c r="T75" s="354" t="str">
        <f>IF(R75="","",MAX((O75-AR75)*'1042Ai Domanda'!$B$31,0))</f>
        <v/>
      </c>
      <c r="U75" s="360" t="str">
        <f t="shared" si="12"/>
        <v/>
      </c>
      <c r="V75" s="214"/>
      <c r="W75" s="215"/>
      <c r="X75" s="164" t="str">
        <f>'1042Bi Dati di base lav.'!L71</f>
        <v/>
      </c>
      <c r="Y75" s="216" t="str">
        <f t="shared" si="36"/>
        <v/>
      </c>
      <c r="Z75" s="217" t="str">
        <f>IF(A75="","",'1042Bi Dati di base lav.'!P71-'1042Bi Dati di base lav.'!Q71)</f>
        <v/>
      </c>
      <c r="AA75" s="217" t="str">
        <f t="shared" si="13"/>
        <v/>
      </c>
      <c r="AB75" s="218" t="str">
        <f t="shared" si="33"/>
        <v/>
      </c>
      <c r="AC75" s="218" t="str">
        <f t="shared" si="37"/>
        <v/>
      </c>
      <c r="AD75" s="218" t="str">
        <f t="shared" si="38"/>
        <v/>
      </c>
      <c r="AE75" s="219" t="str">
        <f t="shared" si="34"/>
        <v/>
      </c>
      <c r="AF75" s="219" t="str">
        <f>IF(K75="","",K75*AF$8 - MAX('1042Bi Dati di base lav.'!R71-M75,0))</f>
        <v/>
      </c>
      <c r="AG75" s="219" t="str">
        <f t="shared" si="39"/>
        <v/>
      </c>
      <c r="AH75" s="219" t="str">
        <f t="shared" si="15"/>
        <v/>
      </c>
      <c r="AI75" s="219" t="str">
        <f t="shared" si="40"/>
        <v/>
      </c>
      <c r="AJ75" s="219" t="str">
        <f>IF(OR($C75="",K75="",O75=""),"",MAX(P75+'1042Bi Dati di base lav.'!S71-O75,0))</f>
        <v/>
      </c>
      <c r="AK75" s="219" t="str">
        <f>IF('1042Bi Dati di base lav.'!S71="","",'1042Bi Dati di base lav.'!S71)</f>
        <v/>
      </c>
      <c r="AL75" s="219" t="str">
        <f t="shared" si="16"/>
        <v/>
      </c>
      <c r="AM75" s="220" t="str">
        <f t="shared" si="17"/>
        <v/>
      </c>
      <c r="AN75" s="221" t="str">
        <f t="shared" si="18"/>
        <v/>
      </c>
      <c r="AO75" s="219" t="str">
        <f t="shared" si="19"/>
        <v/>
      </c>
      <c r="AP75" s="219" t="str">
        <f>IF(E75="","",'1042Bi Dati di base lav.'!O71)</f>
        <v/>
      </c>
      <c r="AQ75" s="222">
        <f>IF('1042Bi Dati di base lav.'!X71&gt;0,AG75,0)</f>
        <v>0</v>
      </c>
      <c r="AR75" s="223">
        <f>IF('1042Bi Dati di base lav.'!X71&gt;0,'1042Bi Dati di base lav.'!S71,0)</f>
        <v>0</v>
      </c>
      <c r="AS75" s="219" t="str">
        <f t="shared" si="41"/>
        <v/>
      </c>
      <c r="AT75" s="219">
        <f>'1042Bi Dati di base lav.'!O71</f>
        <v>0</v>
      </c>
      <c r="AU75" s="219">
        <f t="shared" si="35"/>
        <v>0</v>
      </c>
    </row>
    <row r="76" spans="1:47" s="57" customFormat="1" ht="16.899999999999999" customHeight="1">
      <c r="A76" s="225" t="str">
        <f>IF('1042Bi Dati di base lav.'!A72="","",'1042Bi Dati di base lav.'!A72)</f>
        <v/>
      </c>
      <c r="B76" s="226" t="str">
        <f>IF('1042Bi Dati di base lav.'!B72="","",'1042Bi Dati di base lav.'!B72)</f>
        <v/>
      </c>
      <c r="C76" s="227" t="str">
        <f>IF('1042Bi Dati di base lav.'!C72="","",'1042Bi Dati di base lav.'!C72)</f>
        <v/>
      </c>
      <c r="D76" s="349" t="str">
        <f>IF('1042Bi Dati di base lav.'!AI72="","",IF('1042Bi Dati di base lav.'!AI72*E76&gt;'1042Ai Domanda'!$B$28,'1042Ai Domanda'!$B$28/E76,'1042Bi Dati di base lav.'!AI72))</f>
        <v/>
      </c>
      <c r="E76" s="335" t="str">
        <f>IF('1042Bi Dati di base lav.'!M72="","",'1042Bi Dati di base lav.'!M72)</f>
        <v/>
      </c>
      <c r="F76" s="341" t="str">
        <f>IF('1042Bi Dati di base lav.'!N72="","",'1042Bi Dati di base lav.'!N72)</f>
        <v/>
      </c>
      <c r="G76" s="337" t="str">
        <f>IF('1042Bi Dati di base lav.'!O72="","",'1042Bi Dati di base lav.'!O72)</f>
        <v/>
      </c>
      <c r="H76" s="350" t="str">
        <f>IF('1042Bi Dati di base lav.'!P72="","",'1042Bi Dati di base lav.'!P72)</f>
        <v/>
      </c>
      <c r="I76" s="351" t="str">
        <f>IF('1042Bi Dati di base lav.'!Q72="","",'1042Bi Dati di base lav.'!Q72)</f>
        <v/>
      </c>
      <c r="J76" s="352" t="str">
        <f t="shared" si="10"/>
        <v/>
      </c>
      <c r="K76" s="353" t="str">
        <f t="shared" si="26"/>
        <v/>
      </c>
      <c r="L76" s="354" t="str">
        <f>IF('1042Bi Dati di base lav.'!R72="","",'1042Bi Dati di base lav.'!R72)</f>
        <v/>
      </c>
      <c r="M76" s="355" t="str">
        <f t="shared" si="27"/>
        <v/>
      </c>
      <c r="N76" s="356" t="str">
        <f t="shared" si="28"/>
        <v/>
      </c>
      <c r="O76" s="357" t="str">
        <f t="shared" si="29"/>
        <v/>
      </c>
      <c r="P76" s="358" t="str">
        <f t="shared" si="30"/>
        <v/>
      </c>
      <c r="Q76" s="346" t="str">
        <f t="shared" si="11"/>
        <v/>
      </c>
      <c r="R76" s="359" t="str">
        <f t="shared" si="31"/>
        <v/>
      </c>
      <c r="S76" s="356" t="str">
        <f t="shared" si="32"/>
        <v/>
      </c>
      <c r="T76" s="354" t="str">
        <f>IF(R76="","",MAX((O76-AR76)*'1042Ai Domanda'!$B$31,0))</f>
        <v/>
      </c>
      <c r="U76" s="360" t="str">
        <f t="shared" si="12"/>
        <v/>
      </c>
      <c r="V76" s="214"/>
      <c r="W76" s="215"/>
      <c r="X76" s="164" t="str">
        <f>'1042Bi Dati di base lav.'!L72</f>
        <v/>
      </c>
      <c r="Y76" s="216" t="str">
        <f t="shared" ref="Y76:Y110" si="42">IF($A76="","",D76)</f>
        <v/>
      </c>
      <c r="Z76" s="217" t="str">
        <f>IF(A76="","",'1042Bi Dati di base lav.'!P72-'1042Bi Dati di base lav.'!Q72)</f>
        <v/>
      </c>
      <c r="AA76" s="217" t="str">
        <f t="shared" si="13"/>
        <v/>
      </c>
      <c r="AB76" s="218" t="str">
        <f t="shared" si="33"/>
        <v/>
      </c>
      <c r="AC76" s="218" t="str">
        <f t="shared" ref="AC76:AC110" si="43">IF(K76="","",AC$8)</f>
        <v/>
      </c>
      <c r="AD76" s="218" t="str">
        <f t="shared" ref="AD76:AD110" si="44">IF(K76="","",K76*AD$8)</f>
        <v/>
      </c>
      <c r="AE76" s="219" t="str">
        <f t="shared" si="34"/>
        <v/>
      </c>
      <c r="AF76" s="219" t="str">
        <f>IF(K76="","",K76*AF$8 - MAX('1042Bi Dati di base lav.'!R72-M76,0))</f>
        <v/>
      </c>
      <c r="AG76" s="219" t="str">
        <f t="shared" ref="AG76:AG110" si="45">IF(OR($C76="",K76="",D76="",N76&lt;0),"",MAX(N76*D76,0))</f>
        <v/>
      </c>
      <c r="AH76" s="219" t="str">
        <f t="shared" si="15"/>
        <v/>
      </c>
      <c r="AI76" s="219" t="str">
        <f t="shared" ref="AI76:AI110" si="46">IF(OR($C76="",D76="",O76=""),"",AI$6/5*X76*D76*0.8)</f>
        <v/>
      </c>
      <c r="AJ76" s="219" t="str">
        <f>IF(OR($C76="",K76="",O76=""),"",MAX(P76+'1042Bi Dati di base lav.'!S72-O76,0))</f>
        <v/>
      </c>
      <c r="AK76" s="219" t="str">
        <f>IF('1042Bi Dati di base lav.'!S72="","",'1042Bi Dati di base lav.'!S72)</f>
        <v/>
      </c>
      <c r="AL76" s="219" t="str">
        <f t="shared" si="16"/>
        <v/>
      </c>
      <c r="AM76" s="220" t="str">
        <f t="shared" si="17"/>
        <v/>
      </c>
      <c r="AN76" s="221" t="str">
        <f t="shared" si="18"/>
        <v/>
      </c>
      <c r="AO76" s="219" t="str">
        <f t="shared" si="19"/>
        <v/>
      </c>
      <c r="AP76" s="219" t="str">
        <f>IF(E76="","",'1042Bi Dati di base lav.'!O72)</f>
        <v/>
      </c>
      <c r="AQ76" s="222">
        <f>IF('1042Bi Dati di base lav.'!X72&gt;0,AG76,0)</f>
        <v>0</v>
      </c>
      <c r="AR76" s="223">
        <f>IF('1042Bi Dati di base lav.'!X72&gt;0,'1042Bi Dati di base lav.'!S72,0)</f>
        <v>0</v>
      </c>
      <c r="AS76" s="219" t="str">
        <f t="shared" ref="AS76:AS110" si="47">E76</f>
        <v/>
      </c>
      <c r="AT76" s="219">
        <f>'1042Bi Dati di base lav.'!O72</f>
        <v>0</v>
      </c>
      <c r="AU76" s="219">
        <f t="shared" si="35"/>
        <v>0</v>
      </c>
    </row>
    <row r="77" spans="1:47" s="57" customFormat="1" ht="16.899999999999999" customHeight="1">
      <c r="A77" s="225" t="str">
        <f>IF('1042Bi Dati di base lav.'!A73="","",'1042Bi Dati di base lav.'!A73)</f>
        <v/>
      </c>
      <c r="B77" s="226" t="str">
        <f>IF('1042Bi Dati di base lav.'!B73="","",'1042Bi Dati di base lav.'!B73)</f>
        <v/>
      </c>
      <c r="C77" s="227" t="str">
        <f>IF('1042Bi Dati di base lav.'!C73="","",'1042Bi Dati di base lav.'!C73)</f>
        <v/>
      </c>
      <c r="D77" s="349" t="str">
        <f>IF('1042Bi Dati di base lav.'!AI73="","",IF('1042Bi Dati di base lav.'!AI73*E77&gt;'1042Ai Domanda'!$B$28,'1042Ai Domanda'!$B$28/E77,'1042Bi Dati di base lav.'!AI73))</f>
        <v/>
      </c>
      <c r="E77" s="335" t="str">
        <f>IF('1042Bi Dati di base lav.'!M73="","",'1042Bi Dati di base lav.'!M73)</f>
        <v/>
      </c>
      <c r="F77" s="341" t="str">
        <f>IF('1042Bi Dati di base lav.'!N73="","",'1042Bi Dati di base lav.'!N73)</f>
        <v/>
      </c>
      <c r="G77" s="337" t="str">
        <f>IF('1042Bi Dati di base lav.'!O73="","",'1042Bi Dati di base lav.'!O73)</f>
        <v/>
      </c>
      <c r="H77" s="350" t="str">
        <f>IF('1042Bi Dati di base lav.'!P73="","",'1042Bi Dati di base lav.'!P73)</f>
        <v/>
      </c>
      <c r="I77" s="351" t="str">
        <f>IF('1042Bi Dati di base lav.'!Q73="","",'1042Bi Dati di base lav.'!Q73)</f>
        <v/>
      </c>
      <c r="J77" s="352" t="str">
        <f t="shared" ref="J77:J110" si="48">Z77</f>
        <v/>
      </c>
      <c r="K77" s="353" t="str">
        <f t="shared" si="26"/>
        <v/>
      </c>
      <c r="L77" s="354" t="str">
        <f>IF('1042Bi Dati di base lav.'!R73="","",'1042Bi Dati di base lav.'!R73)</f>
        <v/>
      </c>
      <c r="M77" s="355" t="str">
        <f t="shared" si="27"/>
        <v/>
      </c>
      <c r="N77" s="356" t="str">
        <f t="shared" si="28"/>
        <v/>
      </c>
      <c r="O77" s="357" t="str">
        <f t="shared" si="29"/>
        <v/>
      </c>
      <c r="P77" s="358" t="str">
        <f t="shared" si="30"/>
        <v/>
      </c>
      <c r="Q77" s="346" t="str">
        <f t="shared" ref="Q77:Q110" si="49">AJ77</f>
        <v/>
      </c>
      <c r="R77" s="359" t="str">
        <f t="shared" si="31"/>
        <v/>
      </c>
      <c r="S77" s="356" t="str">
        <f t="shared" si="32"/>
        <v/>
      </c>
      <c r="T77" s="354" t="str">
        <f>IF(R77="","",MAX((O77-AR77)*'1042Ai Domanda'!$B$31,0))</f>
        <v/>
      </c>
      <c r="U77" s="360" t="str">
        <f t="shared" ref="U77:U110" si="50">IF(T77="","",S77+T77)</f>
        <v/>
      </c>
      <c r="V77" s="214"/>
      <c r="W77" s="215"/>
      <c r="X77" s="164" t="str">
        <f>'1042Bi Dati di base lav.'!L73</f>
        <v/>
      </c>
      <c r="Y77" s="216" t="str">
        <f t="shared" si="42"/>
        <v/>
      </c>
      <c r="Z77" s="217" t="str">
        <f>IF(A77="","",'1042Bi Dati di base lav.'!P73-'1042Bi Dati di base lav.'!Q73)</f>
        <v/>
      </c>
      <c r="AA77" s="217" t="str">
        <f t="shared" ref="AA77:AA110" si="51">IF(OR($C77="",E77="",F77="",G77=""),"",E77-(F77+G77+Z77))</f>
        <v/>
      </c>
      <c r="AB77" s="218" t="str">
        <f t="shared" si="33"/>
        <v/>
      </c>
      <c r="AC77" s="218" t="str">
        <f t="shared" si="43"/>
        <v/>
      </c>
      <c r="AD77" s="218" t="str">
        <f t="shared" si="44"/>
        <v/>
      </c>
      <c r="AE77" s="219" t="str">
        <f t="shared" si="34"/>
        <v/>
      </c>
      <c r="AF77" s="219" t="str">
        <f>IF(K77="","",K77*AF$8 - MAX('1042Bi Dati di base lav.'!R73-M77,0))</f>
        <v/>
      </c>
      <c r="AG77" s="219" t="str">
        <f t="shared" si="45"/>
        <v/>
      </c>
      <c r="AH77" s="219" t="str">
        <f t="shared" ref="AH77:AH110" si="52">IF(OR($C77="",O77=""),"",O77*0.8)</f>
        <v/>
      </c>
      <c r="AI77" s="219" t="str">
        <f t="shared" si="46"/>
        <v/>
      </c>
      <c r="AJ77" s="219" t="str">
        <f>IF(OR($C77="",K77="",O77=""),"",MAX(P77+'1042Bi Dati di base lav.'!S73-O77,0))</f>
        <v/>
      </c>
      <c r="AK77" s="219" t="str">
        <f>IF('1042Bi Dati di base lav.'!S73="","",'1042Bi Dati di base lav.'!S73)</f>
        <v/>
      </c>
      <c r="AL77" s="219" t="str">
        <f t="shared" ref="AL77:AL110" si="53">IF(OR($C77="",O77=""),"",MAX(P77-R77-AJ77,0))</f>
        <v/>
      </c>
      <c r="AM77" s="220" t="str">
        <f t="shared" ref="AM77:AM110" si="54">IF(E77="","",1)</f>
        <v/>
      </c>
      <c r="AN77" s="221" t="str">
        <f t="shared" ref="AN77:AN110" si="55">IF(S77="","",IF(ROUND(S77,2)&lt;=0,0,1))</f>
        <v/>
      </c>
      <c r="AO77" s="219" t="str">
        <f t="shared" ref="AO77:AO110" si="56">IF(E77="","",E77)</f>
        <v/>
      </c>
      <c r="AP77" s="219" t="str">
        <f>IF(E77="","",'1042Bi Dati di base lav.'!O73)</f>
        <v/>
      </c>
      <c r="AQ77" s="222">
        <f>IF('1042Bi Dati di base lav.'!X73&gt;0,AG77,0)</f>
        <v>0</v>
      </c>
      <c r="AR77" s="223">
        <f>IF('1042Bi Dati di base lav.'!X73&gt;0,'1042Bi Dati di base lav.'!S73,0)</f>
        <v>0</v>
      </c>
      <c r="AS77" s="219" t="str">
        <f t="shared" si="47"/>
        <v/>
      </c>
      <c r="AT77" s="219">
        <f>'1042Bi Dati di base lav.'!O73</f>
        <v>0</v>
      </c>
      <c r="AU77" s="219">
        <f t="shared" si="35"/>
        <v>0</v>
      </c>
    </row>
    <row r="78" spans="1:47" s="57" customFormat="1" ht="16.899999999999999" customHeight="1">
      <c r="A78" s="225" t="str">
        <f>IF('1042Bi Dati di base lav.'!A74="","",'1042Bi Dati di base lav.'!A74)</f>
        <v/>
      </c>
      <c r="B78" s="226" t="str">
        <f>IF('1042Bi Dati di base lav.'!B74="","",'1042Bi Dati di base lav.'!B74)</f>
        <v/>
      </c>
      <c r="C78" s="227" t="str">
        <f>IF('1042Bi Dati di base lav.'!C74="","",'1042Bi Dati di base lav.'!C74)</f>
        <v/>
      </c>
      <c r="D78" s="349" t="str">
        <f>IF('1042Bi Dati di base lav.'!AI74="","",IF('1042Bi Dati di base lav.'!AI74*E78&gt;'1042Ai Domanda'!$B$28,'1042Ai Domanda'!$B$28/E78,'1042Bi Dati di base lav.'!AI74))</f>
        <v/>
      </c>
      <c r="E78" s="335" t="str">
        <f>IF('1042Bi Dati di base lav.'!M74="","",'1042Bi Dati di base lav.'!M74)</f>
        <v/>
      </c>
      <c r="F78" s="341" t="str">
        <f>IF('1042Bi Dati di base lav.'!N74="","",'1042Bi Dati di base lav.'!N74)</f>
        <v/>
      </c>
      <c r="G78" s="337" t="str">
        <f>IF('1042Bi Dati di base lav.'!O74="","",'1042Bi Dati di base lav.'!O74)</f>
        <v/>
      </c>
      <c r="H78" s="350" t="str">
        <f>IF('1042Bi Dati di base lav.'!P74="","",'1042Bi Dati di base lav.'!P74)</f>
        <v/>
      </c>
      <c r="I78" s="351" t="str">
        <f>IF('1042Bi Dati di base lav.'!Q74="","",'1042Bi Dati di base lav.'!Q74)</f>
        <v/>
      </c>
      <c r="J78" s="352" t="str">
        <f t="shared" si="48"/>
        <v/>
      </c>
      <c r="K78" s="353" t="str">
        <f t="shared" si="26"/>
        <v/>
      </c>
      <c r="L78" s="354" t="str">
        <f>IF('1042Bi Dati di base lav.'!R74="","",'1042Bi Dati di base lav.'!R74)</f>
        <v/>
      </c>
      <c r="M78" s="355" t="str">
        <f t="shared" si="27"/>
        <v/>
      </c>
      <c r="N78" s="356" t="str">
        <f t="shared" si="28"/>
        <v/>
      </c>
      <c r="O78" s="357" t="str">
        <f t="shared" si="29"/>
        <v/>
      </c>
      <c r="P78" s="358" t="str">
        <f t="shared" si="30"/>
        <v/>
      </c>
      <c r="Q78" s="346" t="str">
        <f t="shared" si="49"/>
        <v/>
      </c>
      <c r="R78" s="359" t="str">
        <f t="shared" si="31"/>
        <v/>
      </c>
      <c r="S78" s="356" t="str">
        <f t="shared" si="32"/>
        <v/>
      </c>
      <c r="T78" s="354" t="str">
        <f>IF(R78="","",MAX((O78-AR78)*'1042Ai Domanda'!$B$31,0))</f>
        <v/>
      </c>
      <c r="U78" s="360" t="str">
        <f t="shared" si="50"/>
        <v/>
      </c>
      <c r="V78" s="214"/>
      <c r="W78" s="215"/>
      <c r="X78" s="164" t="str">
        <f>'1042Bi Dati di base lav.'!L74</f>
        <v/>
      </c>
      <c r="Y78" s="216" t="str">
        <f t="shared" si="42"/>
        <v/>
      </c>
      <c r="Z78" s="217" t="str">
        <f>IF(A78="","",'1042Bi Dati di base lav.'!P74-'1042Bi Dati di base lav.'!Q74)</f>
        <v/>
      </c>
      <c r="AA78" s="217" t="str">
        <f t="shared" si="51"/>
        <v/>
      </c>
      <c r="AB78" s="218" t="str">
        <f t="shared" si="33"/>
        <v/>
      </c>
      <c r="AC78" s="218" t="str">
        <f t="shared" si="43"/>
        <v/>
      </c>
      <c r="AD78" s="218" t="str">
        <f t="shared" si="44"/>
        <v/>
      </c>
      <c r="AE78" s="219" t="str">
        <f t="shared" si="34"/>
        <v/>
      </c>
      <c r="AF78" s="219" t="str">
        <f>IF(K78="","",K78*AF$8 - MAX('1042Bi Dati di base lav.'!R74-M78,0))</f>
        <v/>
      </c>
      <c r="AG78" s="219" t="str">
        <f t="shared" si="45"/>
        <v/>
      </c>
      <c r="AH78" s="219" t="str">
        <f t="shared" si="52"/>
        <v/>
      </c>
      <c r="AI78" s="219" t="str">
        <f t="shared" si="46"/>
        <v/>
      </c>
      <c r="AJ78" s="219" t="str">
        <f>IF(OR($C78="",K78="",O78=""),"",MAX(P78+'1042Bi Dati di base lav.'!S74-O78,0))</f>
        <v/>
      </c>
      <c r="AK78" s="219" t="str">
        <f>IF('1042Bi Dati di base lav.'!S74="","",'1042Bi Dati di base lav.'!S74)</f>
        <v/>
      </c>
      <c r="AL78" s="219" t="str">
        <f t="shared" si="53"/>
        <v/>
      </c>
      <c r="AM78" s="220" t="str">
        <f t="shared" si="54"/>
        <v/>
      </c>
      <c r="AN78" s="221" t="str">
        <f t="shared" si="55"/>
        <v/>
      </c>
      <c r="AO78" s="219" t="str">
        <f t="shared" si="56"/>
        <v/>
      </c>
      <c r="AP78" s="219" t="str">
        <f>IF(E78="","",'1042Bi Dati di base lav.'!O74)</f>
        <v/>
      </c>
      <c r="AQ78" s="222">
        <f>IF('1042Bi Dati di base lav.'!X74&gt;0,AG78,0)</f>
        <v>0</v>
      </c>
      <c r="AR78" s="223">
        <f>IF('1042Bi Dati di base lav.'!X74&gt;0,'1042Bi Dati di base lav.'!S74,0)</f>
        <v>0</v>
      </c>
      <c r="AS78" s="219" t="str">
        <f t="shared" si="47"/>
        <v/>
      </c>
      <c r="AT78" s="219">
        <f>'1042Bi Dati di base lav.'!O74</f>
        <v>0</v>
      </c>
      <c r="AU78" s="219">
        <f t="shared" si="35"/>
        <v>0</v>
      </c>
    </row>
    <row r="79" spans="1:47" s="57" customFormat="1" ht="16.899999999999999" customHeight="1">
      <c r="A79" s="225" t="str">
        <f>IF('1042Bi Dati di base lav.'!A75="","",'1042Bi Dati di base lav.'!A75)</f>
        <v/>
      </c>
      <c r="B79" s="226" t="str">
        <f>IF('1042Bi Dati di base lav.'!B75="","",'1042Bi Dati di base lav.'!B75)</f>
        <v/>
      </c>
      <c r="C79" s="227" t="str">
        <f>IF('1042Bi Dati di base lav.'!C75="","",'1042Bi Dati di base lav.'!C75)</f>
        <v/>
      </c>
      <c r="D79" s="349" t="str">
        <f>IF('1042Bi Dati di base lav.'!AI75="","",IF('1042Bi Dati di base lav.'!AI75*E79&gt;'1042Ai Domanda'!$B$28,'1042Ai Domanda'!$B$28/E79,'1042Bi Dati di base lav.'!AI75))</f>
        <v/>
      </c>
      <c r="E79" s="335" t="str">
        <f>IF('1042Bi Dati di base lav.'!M75="","",'1042Bi Dati di base lav.'!M75)</f>
        <v/>
      </c>
      <c r="F79" s="341" t="str">
        <f>IF('1042Bi Dati di base lav.'!N75="","",'1042Bi Dati di base lav.'!N75)</f>
        <v/>
      </c>
      <c r="G79" s="337" t="str">
        <f>IF('1042Bi Dati di base lav.'!O75="","",'1042Bi Dati di base lav.'!O75)</f>
        <v/>
      </c>
      <c r="H79" s="350" t="str">
        <f>IF('1042Bi Dati di base lav.'!P75="","",'1042Bi Dati di base lav.'!P75)</f>
        <v/>
      </c>
      <c r="I79" s="351" t="str">
        <f>IF('1042Bi Dati di base lav.'!Q75="","",'1042Bi Dati di base lav.'!Q75)</f>
        <v/>
      </c>
      <c r="J79" s="352" t="str">
        <f t="shared" si="48"/>
        <v/>
      </c>
      <c r="K79" s="353" t="str">
        <f t="shared" si="26"/>
        <v/>
      </c>
      <c r="L79" s="354" t="str">
        <f>IF('1042Bi Dati di base lav.'!R75="","",'1042Bi Dati di base lav.'!R75)</f>
        <v/>
      </c>
      <c r="M79" s="355" t="str">
        <f t="shared" si="27"/>
        <v/>
      </c>
      <c r="N79" s="356" t="str">
        <f t="shared" si="28"/>
        <v/>
      </c>
      <c r="O79" s="357" t="str">
        <f t="shared" si="29"/>
        <v/>
      </c>
      <c r="P79" s="358" t="str">
        <f t="shared" si="30"/>
        <v/>
      </c>
      <c r="Q79" s="346" t="str">
        <f t="shared" si="49"/>
        <v/>
      </c>
      <c r="R79" s="359" t="str">
        <f t="shared" si="31"/>
        <v/>
      </c>
      <c r="S79" s="356" t="str">
        <f t="shared" si="32"/>
        <v/>
      </c>
      <c r="T79" s="354" t="str">
        <f>IF(R79="","",MAX((O79-AR79)*'1042Ai Domanda'!$B$31,0))</f>
        <v/>
      </c>
      <c r="U79" s="360" t="str">
        <f t="shared" si="50"/>
        <v/>
      </c>
      <c r="V79" s="214"/>
      <c r="W79" s="215"/>
      <c r="X79" s="164" t="str">
        <f>'1042Bi Dati di base lav.'!L75</f>
        <v/>
      </c>
      <c r="Y79" s="216" t="str">
        <f t="shared" si="42"/>
        <v/>
      </c>
      <c r="Z79" s="217" t="str">
        <f>IF(A79="","",'1042Bi Dati di base lav.'!P75-'1042Bi Dati di base lav.'!Q75)</f>
        <v/>
      </c>
      <c r="AA79" s="217" t="str">
        <f t="shared" si="51"/>
        <v/>
      </c>
      <c r="AB79" s="218" t="str">
        <f t="shared" si="33"/>
        <v/>
      </c>
      <c r="AC79" s="218" t="str">
        <f t="shared" si="43"/>
        <v/>
      </c>
      <c r="AD79" s="218" t="str">
        <f t="shared" si="44"/>
        <v/>
      </c>
      <c r="AE79" s="219" t="str">
        <f t="shared" si="34"/>
        <v/>
      </c>
      <c r="AF79" s="219" t="str">
        <f>IF(K79="","",K79*AF$8 - MAX('1042Bi Dati di base lav.'!R75-M79,0))</f>
        <v/>
      </c>
      <c r="AG79" s="219" t="str">
        <f t="shared" si="45"/>
        <v/>
      </c>
      <c r="AH79" s="219" t="str">
        <f t="shared" si="52"/>
        <v/>
      </c>
      <c r="AI79" s="219" t="str">
        <f t="shared" si="46"/>
        <v/>
      </c>
      <c r="AJ79" s="219" t="str">
        <f>IF(OR($C79="",K79="",O79=""),"",MAX(P79+'1042Bi Dati di base lav.'!S75-O79,0))</f>
        <v/>
      </c>
      <c r="AK79" s="219" t="str">
        <f>IF('1042Bi Dati di base lav.'!S75="","",'1042Bi Dati di base lav.'!S75)</f>
        <v/>
      </c>
      <c r="AL79" s="219" t="str">
        <f t="shared" si="53"/>
        <v/>
      </c>
      <c r="AM79" s="220" t="str">
        <f t="shared" si="54"/>
        <v/>
      </c>
      <c r="AN79" s="221" t="str">
        <f t="shared" si="55"/>
        <v/>
      </c>
      <c r="AO79" s="219" t="str">
        <f t="shared" si="56"/>
        <v/>
      </c>
      <c r="AP79" s="219" t="str">
        <f>IF(E79="","",'1042Bi Dati di base lav.'!O75)</f>
        <v/>
      </c>
      <c r="AQ79" s="222">
        <f>IF('1042Bi Dati di base lav.'!X75&gt;0,AG79,0)</f>
        <v>0</v>
      </c>
      <c r="AR79" s="223">
        <f>IF('1042Bi Dati di base lav.'!X75&gt;0,'1042Bi Dati di base lav.'!S75,0)</f>
        <v>0</v>
      </c>
      <c r="AS79" s="219" t="str">
        <f t="shared" si="47"/>
        <v/>
      </c>
      <c r="AT79" s="219">
        <f>'1042Bi Dati di base lav.'!O75</f>
        <v>0</v>
      </c>
      <c r="AU79" s="219">
        <f t="shared" si="35"/>
        <v>0</v>
      </c>
    </row>
    <row r="80" spans="1:47" s="57" customFormat="1" ht="16.899999999999999" customHeight="1">
      <c r="A80" s="225" t="str">
        <f>IF('1042Bi Dati di base lav.'!A76="","",'1042Bi Dati di base lav.'!A76)</f>
        <v/>
      </c>
      <c r="B80" s="226" t="str">
        <f>IF('1042Bi Dati di base lav.'!B76="","",'1042Bi Dati di base lav.'!B76)</f>
        <v/>
      </c>
      <c r="C80" s="227" t="str">
        <f>IF('1042Bi Dati di base lav.'!C76="","",'1042Bi Dati di base lav.'!C76)</f>
        <v/>
      </c>
      <c r="D80" s="349" t="str">
        <f>IF('1042Bi Dati di base lav.'!AI76="","",IF('1042Bi Dati di base lav.'!AI76*E80&gt;'1042Ai Domanda'!$B$28,'1042Ai Domanda'!$B$28/E80,'1042Bi Dati di base lav.'!AI76))</f>
        <v/>
      </c>
      <c r="E80" s="335" t="str">
        <f>IF('1042Bi Dati di base lav.'!M76="","",'1042Bi Dati di base lav.'!M76)</f>
        <v/>
      </c>
      <c r="F80" s="341" t="str">
        <f>IF('1042Bi Dati di base lav.'!N76="","",'1042Bi Dati di base lav.'!N76)</f>
        <v/>
      </c>
      <c r="G80" s="337" t="str">
        <f>IF('1042Bi Dati di base lav.'!O76="","",'1042Bi Dati di base lav.'!O76)</f>
        <v/>
      </c>
      <c r="H80" s="350" t="str">
        <f>IF('1042Bi Dati di base lav.'!P76="","",'1042Bi Dati di base lav.'!P76)</f>
        <v/>
      </c>
      <c r="I80" s="351" t="str">
        <f>IF('1042Bi Dati di base lav.'!Q76="","",'1042Bi Dati di base lav.'!Q76)</f>
        <v/>
      </c>
      <c r="J80" s="352" t="str">
        <f t="shared" si="48"/>
        <v/>
      </c>
      <c r="K80" s="353" t="str">
        <f t="shared" si="26"/>
        <v/>
      </c>
      <c r="L80" s="354" t="str">
        <f>IF('1042Bi Dati di base lav.'!R76="","",'1042Bi Dati di base lav.'!R76)</f>
        <v/>
      </c>
      <c r="M80" s="355" t="str">
        <f t="shared" si="27"/>
        <v/>
      </c>
      <c r="N80" s="356" t="str">
        <f t="shared" si="28"/>
        <v/>
      </c>
      <c r="O80" s="357" t="str">
        <f t="shared" si="29"/>
        <v/>
      </c>
      <c r="P80" s="358" t="str">
        <f t="shared" si="30"/>
        <v/>
      </c>
      <c r="Q80" s="346" t="str">
        <f t="shared" si="49"/>
        <v/>
      </c>
      <c r="R80" s="359" t="str">
        <f t="shared" si="31"/>
        <v/>
      </c>
      <c r="S80" s="356" t="str">
        <f t="shared" si="32"/>
        <v/>
      </c>
      <c r="T80" s="354" t="str">
        <f>IF(R80="","",MAX((O80-AR80)*'1042Ai Domanda'!$B$31,0))</f>
        <v/>
      </c>
      <c r="U80" s="360" t="str">
        <f t="shared" si="50"/>
        <v/>
      </c>
      <c r="V80" s="214"/>
      <c r="W80" s="215"/>
      <c r="X80" s="164" t="str">
        <f>'1042Bi Dati di base lav.'!L76</f>
        <v/>
      </c>
      <c r="Y80" s="216" t="str">
        <f t="shared" si="42"/>
        <v/>
      </c>
      <c r="Z80" s="217" t="str">
        <f>IF(A80="","",'1042Bi Dati di base lav.'!P76-'1042Bi Dati di base lav.'!Q76)</f>
        <v/>
      </c>
      <c r="AA80" s="217" t="str">
        <f t="shared" si="51"/>
        <v/>
      </c>
      <c r="AB80" s="218" t="str">
        <f t="shared" si="33"/>
        <v/>
      </c>
      <c r="AC80" s="218" t="str">
        <f t="shared" si="43"/>
        <v/>
      </c>
      <c r="AD80" s="218" t="str">
        <f t="shared" si="44"/>
        <v/>
      </c>
      <c r="AE80" s="219" t="str">
        <f t="shared" si="34"/>
        <v/>
      </c>
      <c r="AF80" s="219" t="str">
        <f>IF(K80="","",K80*AF$8 - MAX('1042Bi Dati di base lav.'!R76-M80,0))</f>
        <v/>
      </c>
      <c r="AG80" s="219" t="str">
        <f t="shared" si="45"/>
        <v/>
      </c>
      <c r="AH80" s="219" t="str">
        <f t="shared" si="52"/>
        <v/>
      </c>
      <c r="AI80" s="219" t="str">
        <f t="shared" si="46"/>
        <v/>
      </c>
      <c r="AJ80" s="219" t="str">
        <f>IF(OR($C80="",K80="",O80=""),"",MAX(P80+'1042Bi Dati di base lav.'!S76-O80,0))</f>
        <v/>
      </c>
      <c r="AK80" s="219" t="str">
        <f>IF('1042Bi Dati di base lav.'!S76="","",'1042Bi Dati di base lav.'!S76)</f>
        <v/>
      </c>
      <c r="AL80" s="219" t="str">
        <f t="shared" si="53"/>
        <v/>
      </c>
      <c r="AM80" s="220" t="str">
        <f t="shared" si="54"/>
        <v/>
      </c>
      <c r="AN80" s="221" t="str">
        <f t="shared" si="55"/>
        <v/>
      </c>
      <c r="AO80" s="219" t="str">
        <f t="shared" si="56"/>
        <v/>
      </c>
      <c r="AP80" s="219" t="str">
        <f>IF(E80="","",'1042Bi Dati di base lav.'!O76)</f>
        <v/>
      </c>
      <c r="AQ80" s="222">
        <f>IF('1042Bi Dati di base lav.'!X76&gt;0,AG80,0)</f>
        <v>0</v>
      </c>
      <c r="AR80" s="223">
        <f>IF('1042Bi Dati di base lav.'!X76&gt;0,'1042Bi Dati di base lav.'!S76,0)</f>
        <v>0</v>
      </c>
      <c r="AS80" s="219" t="str">
        <f t="shared" si="47"/>
        <v/>
      </c>
      <c r="AT80" s="219">
        <f>'1042Bi Dati di base lav.'!O76</f>
        <v>0</v>
      </c>
      <c r="AU80" s="219">
        <f t="shared" si="35"/>
        <v>0</v>
      </c>
    </row>
    <row r="81" spans="1:47" s="57" customFormat="1" ht="16.899999999999999" customHeight="1">
      <c r="A81" s="225" t="str">
        <f>IF('1042Bi Dati di base lav.'!A77="","",'1042Bi Dati di base lav.'!A77)</f>
        <v/>
      </c>
      <c r="B81" s="226" t="str">
        <f>IF('1042Bi Dati di base lav.'!B77="","",'1042Bi Dati di base lav.'!B77)</f>
        <v/>
      </c>
      <c r="C81" s="227" t="str">
        <f>IF('1042Bi Dati di base lav.'!C77="","",'1042Bi Dati di base lav.'!C77)</f>
        <v/>
      </c>
      <c r="D81" s="349" t="str">
        <f>IF('1042Bi Dati di base lav.'!AI77="","",IF('1042Bi Dati di base lav.'!AI77*E81&gt;'1042Ai Domanda'!$B$28,'1042Ai Domanda'!$B$28/E81,'1042Bi Dati di base lav.'!AI77))</f>
        <v/>
      </c>
      <c r="E81" s="335" t="str">
        <f>IF('1042Bi Dati di base lav.'!M77="","",'1042Bi Dati di base lav.'!M77)</f>
        <v/>
      </c>
      <c r="F81" s="341" t="str">
        <f>IF('1042Bi Dati di base lav.'!N77="","",'1042Bi Dati di base lav.'!N77)</f>
        <v/>
      </c>
      <c r="G81" s="337" t="str">
        <f>IF('1042Bi Dati di base lav.'!O77="","",'1042Bi Dati di base lav.'!O77)</f>
        <v/>
      </c>
      <c r="H81" s="350" t="str">
        <f>IF('1042Bi Dati di base lav.'!P77="","",'1042Bi Dati di base lav.'!P77)</f>
        <v/>
      </c>
      <c r="I81" s="351" t="str">
        <f>IF('1042Bi Dati di base lav.'!Q77="","",'1042Bi Dati di base lav.'!Q77)</f>
        <v/>
      </c>
      <c r="J81" s="352" t="str">
        <f t="shared" si="48"/>
        <v/>
      </c>
      <c r="K81" s="353" t="str">
        <f t="shared" si="26"/>
        <v/>
      </c>
      <c r="L81" s="354" t="str">
        <f>IF('1042Bi Dati di base lav.'!R77="","",'1042Bi Dati di base lav.'!R77)</f>
        <v/>
      </c>
      <c r="M81" s="355" t="str">
        <f t="shared" si="27"/>
        <v/>
      </c>
      <c r="N81" s="356" t="str">
        <f t="shared" si="28"/>
        <v/>
      </c>
      <c r="O81" s="357" t="str">
        <f t="shared" si="29"/>
        <v/>
      </c>
      <c r="P81" s="358" t="str">
        <f t="shared" si="30"/>
        <v/>
      </c>
      <c r="Q81" s="346" t="str">
        <f t="shared" si="49"/>
        <v/>
      </c>
      <c r="R81" s="359" t="str">
        <f t="shared" si="31"/>
        <v/>
      </c>
      <c r="S81" s="356" t="str">
        <f t="shared" si="32"/>
        <v/>
      </c>
      <c r="T81" s="354" t="str">
        <f>IF(R81="","",MAX((O81-AR81)*'1042Ai Domanda'!$B$31,0))</f>
        <v/>
      </c>
      <c r="U81" s="360" t="str">
        <f t="shared" si="50"/>
        <v/>
      </c>
      <c r="V81" s="214"/>
      <c r="W81" s="215"/>
      <c r="X81" s="164" t="str">
        <f>'1042Bi Dati di base lav.'!L77</f>
        <v/>
      </c>
      <c r="Y81" s="216" t="str">
        <f t="shared" si="42"/>
        <v/>
      </c>
      <c r="Z81" s="217" t="str">
        <f>IF(A81="","",'1042Bi Dati di base lav.'!P77-'1042Bi Dati di base lav.'!Q77)</f>
        <v/>
      </c>
      <c r="AA81" s="217" t="str">
        <f t="shared" si="51"/>
        <v/>
      </c>
      <c r="AB81" s="218" t="str">
        <f t="shared" si="33"/>
        <v/>
      </c>
      <c r="AC81" s="218" t="str">
        <f t="shared" si="43"/>
        <v/>
      </c>
      <c r="AD81" s="218" t="str">
        <f t="shared" si="44"/>
        <v/>
      </c>
      <c r="AE81" s="219" t="str">
        <f t="shared" si="34"/>
        <v/>
      </c>
      <c r="AF81" s="219" t="str">
        <f>IF(K81="","",K81*AF$8 - MAX('1042Bi Dati di base lav.'!R77-M81,0))</f>
        <v/>
      </c>
      <c r="AG81" s="219" t="str">
        <f t="shared" si="45"/>
        <v/>
      </c>
      <c r="AH81" s="219" t="str">
        <f t="shared" si="52"/>
        <v/>
      </c>
      <c r="AI81" s="219" t="str">
        <f t="shared" si="46"/>
        <v/>
      </c>
      <c r="AJ81" s="219" t="str">
        <f>IF(OR($C81="",K81="",O81=""),"",MAX(P81+'1042Bi Dati di base lav.'!S77-O81,0))</f>
        <v/>
      </c>
      <c r="AK81" s="219" t="str">
        <f>IF('1042Bi Dati di base lav.'!S77="","",'1042Bi Dati di base lav.'!S77)</f>
        <v/>
      </c>
      <c r="AL81" s="219" t="str">
        <f t="shared" si="53"/>
        <v/>
      </c>
      <c r="AM81" s="220" t="str">
        <f t="shared" si="54"/>
        <v/>
      </c>
      <c r="AN81" s="221" t="str">
        <f t="shared" si="55"/>
        <v/>
      </c>
      <c r="AO81" s="219" t="str">
        <f t="shared" si="56"/>
        <v/>
      </c>
      <c r="AP81" s="219" t="str">
        <f>IF(E81="","",'1042Bi Dati di base lav.'!O77)</f>
        <v/>
      </c>
      <c r="AQ81" s="222">
        <f>IF('1042Bi Dati di base lav.'!X77&gt;0,AG81,0)</f>
        <v>0</v>
      </c>
      <c r="AR81" s="223">
        <f>IF('1042Bi Dati di base lav.'!X77&gt;0,'1042Bi Dati di base lav.'!S77,0)</f>
        <v>0</v>
      </c>
      <c r="AS81" s="219" t="str">
        <f t="shared" si="47"/>
        <v/>
      </c>
      <c r="AT81" s="219">
        <f>'1042Bi Dati di base lav.'!O77</f>
        <v>0</v>
      </c>
      <c r="AU81" s="219">
        <f t="shared" si="35"/>
        <v>0</v>
      </c>
    </row>
    <row r="82" spans="1:47" s="57" customFormat="1" ht="16.899999999999999" customHeight="1">
      <c r="A82" s="225" t="str">
        <f>IF('1042Bi Dati di base lav.'!A78="","",'1042Bi Dati di base lav.'!A78)</f>
        <v/>
      </c>
      <c r="B82" s="226" t="str">
        <f>IF('1042Bi Dati di base lav.'!B78="","",'1042Bi Dati di base lav.'!B78)</f>
        <v/>
      </c>
      <c r="C82" s="227" t="str">
        <f>IF('1042Bi Dati di base lav.'!C78="","",'1042Bi Dati di base lav.'!C78)</f>
        <v/>
      </c>
      <c r="D82" s="349" t="str">
        <f>IF('1042Bi Dati di base lav.'!AI78="","",IF('1042Bi Dati di base lav.'!AI78*E82&gt;'1042Ai Domanda'!$B$28,'1042Ai Domanda'!$B$28/E82,'1042Bi Dati di base lav.'!AI78))</f>
        <v/>
      </c>
      <c r="E82" s="335" t="str">
        <f>IF('1042Bi Dati di base lav.'!M78="","",'1042Bi Dati di base lav.'!M78)</f>
        <v/>
      </c>
      <c r="F82" s="341" t="str">
        <f>IF('1042Bi Dati di base lav.'!N78="","",'1042Bi Dati di base lav.'!N78)</f>
        <v/>
      </c>
      <c r="G82" s="337" t="str">
        <f>IF('1042Bi Dati di base lav.'!O78="","",'1042Bi Dati di base lav.'!O78)</f>
        <v/>
      </c>
      <c r="H82" s="350" t="str">
        <f>IF('1042Bi Dati di base lav.'!P78="","",'1042Bi Dati di base lav.'!P78)</f>
        <v/>
      </c>
      <c r="I82" s="351" t="str">
        <f>IF('1042Bi Dati di base lav.'!Q78="","",'1042Bi Dati di base lav.'!Q78)</f>
        <v/>
      </c>
      <c r="J82" s="352" t="str">
        <f t="shared" si="48"/>
        <v/>
      </c>
      <c r="K82" s="353" t="str">
        <f t="shared" si="26"/>
        <v/>
      </c>
      <c r="L82" s="354" t="str">
        <f>IF('1042Bi Dati di base lav.'!R78="","",'1042Bi Dati di base lav.'!R78)</f>
        <v/>
      </c>
      <c r="M82" s="355" t="str">
        <f t="shared" si="27"/>
        <v/>
      </c>
      <c r="N82" s="356" t="str">
        <f t="shared" si="28"/>
        <v/>
      </c>
      <c r="O82" s="357" t="str">
        <f t="shared" si="29"/>
        <v/>
      </c>
      <c r="P82" s="358" t="str">
        <f t="shared" si="30"/>
        <v/>
      </c>
      <c r="Q82" s="346" t="str">
        <f t="shared" si="49"/>
        <v/>
      </c>
      <c r="R82" s="359" t="str">
        <f t="shared" si="31"/>
        <v/>
      </c>
      <c r="S82" s="356" t="str">
        <f t="shared" si="32"/>
        <v/>
      </c>
      <c r="T82" s="354" t="str">
        <f>IF(R82="","",MAX((O82-AR82)*'1042Ai Domanda'!$B$31,0))</f>
        <v/>
      </c>
      <c r="U82" s="360" t="str">
        <f t="shared" si="50"/>
        <v/>
      </c>
      <c r="V82" s="214"/>
      <c r="W82" s="215"/>
      <c r="X82" s="164" t="str">
        <f>'1042Bi Dati di base lav.'!L78</f>
        <v/>
      </c>
      <c r="Y82" s="216" t="str">
        <f t="shared" si="42"/>
        <v/>
      </c>
      <c r="Z82" s="217" t="str">
        <f>IF(A82="","",'1042Bi Dati di base lav.'!P78-'1042Bi Dati di base lav.'!Q78)</f>
        <v/>
      </c>
      <c r="AA82" s="217" t="str">
        <f t="shared" si="51"/>
        <v/>
      </c>
      <c r="AB82" s="218" t="str">
        <f t="shared" si="33"/>
        <v/>
      </c>
      <c r="AC82" s="218" t="str">
        <f t="shared" si="43"/>
        <v/>
      </c>
      <c r="AD82" s="218" t="str">
        <f t="shared" si="44"/>
        <v/>
      </c>
      <c r="AE82" s="219" t="str">
        <f t="shared" si="34"/>
        <v/>
      </c>
      <c r="AF82" s="219" t="str">
        <f>IF(K82="","",K82*AF$8 - MAX('1042Bi Dati di base lav.'!R78-M82,0))</f>
        <v/>
      </c>
      <c r="AG82" s="219" t="str">
        <f t="shared" si="45"/>
        <v/>
      </c>
      <c r="AH82" s="219" t="str">
        <f t="shared" si="52"/>
        <v/>
      </c>
      <c r="AI82" s="219" t="str">
        <f t="shared" si="46"/>
        <v/>
      </c>
      <c r="AJ82" s="219" t="str">
        <f>IF(OR($C82="",K82="",O82=""),"",MAX(P82+'1042Bi Dati di base lav.'!S78-O82,0))</f>
        <v/>
      </c>
      <c r="AK82" s="219" t="str">
        <f>IF('1042Bi Dati di base lav.'!S78="","",'1042Bi Dati di base lav.'!S78)</f>
        <v/>
      </c>
      <c r="AL82" s="219" t="str">
        <f t="shared" si="53"/>
        <v/>
      </c>
      <c r="AM82" s="220" t="str">
        <f t="shared" si="54"/>
        <v/>
      </c>
      <c r="AN82" s="221" t="str">
        <f t="shared" si="55"/>
        <v/>
      </c>
      <c r="AO82" s="219" t="str">
        <f t="shared" si="56"/>
        <v/>
      </c>
      <c r="AP82" s="219" t="str">
        <f>IF(E82="","",'1042Bi Dati di base lav.'!O78)</f>
        <v/>
      </c>
      <c r="AQ82" s="222">
        <f>IF('1042Bi Dati di base lav.'!X78&gt;0,AG82,0)</f>
        <v>0</v>
      </c>
      <c r="AR82" s="223">
        <f>IF('1042Bi Dati di base lav.'!X78&gt;0,'1042Bi Dati di base lav.'!S78,0)</f>
        <v>0</v>
      </c>
      <c r="AS82" s="219" t="str">
        <f t="shared" si="47"/>
        <v/>
      </c>
      <c r="AT82" s="219">
        <f>'1042Bi Dati di base lav.'!O78</f>
        <v>0</v>
      </c>
      <c r="AU82" s="219">
        <f t="shared" si="35"/>
        <v>0</v>
      </c>
    </row>
    <row r="83" spans="1:47" s="57" customFormat="1" ht="16.899999999999999" customHeight="1">
      <c r="A83" s="225" t="str">
        <f>IF('1042Bi Dati di base lav.'!A79="","",'1042Bi Dati di base lav.'!A79)</f>
        <v/>
      </c>
      <c r="B83" s="226" t="str">
        <f>IF('1042Bi Dati di base lav.'!B79="","",'1042Bi Dati di base lav.'!B79)</f>
        <v/>
      </c>
      <c r="C83" s="227" t="str">
        <f>IF('1042Bi Dati di base lav.'!C79="","",'1042Bi Dati di base lav.'!C79)</f>
        <v/>
      </c>
      <c r="D83" s="349" t="str">
        <f>IF('1042Bi Dati di base lav.'!AI79="","",IF('1042Bi Dati di base lav.'!AI79*E83&gt;'1042Ai Domanda'!$B$28,'1042Ai Domanda'!$B$28/E83,'1042Bi Dati di base lav.'!AI79))</f>
        <v/>
      </c>
      <c r="E83" s="335" t="str">
        <f>IF('1042Bi Dati di base lav.'!M79="","",'1042Bi Dati di base lav.'!M79)</f>
        <v/>
      </c>
      <c r="F83" s="341" t="str">
        <f>IF('1042Bi Dati di base lav.'!N79="","",'1042Bi Dati di base lav.'!N79)</f>
        <v/>
      </c>
      <c r="G83" s="337" t="str">
        <f>IF('1042Bi Dati di base lav.'!O79="","",'1042Bi Dati di base lav.'!O79)</f>
        <v/>
      </c>
      <c r="H83" s="350" t="str">
        <f>IF('1042Bi Dati di base lav.'!P79="","",'1042Bi Dati di base lav.'!P79)</f>
        <v/>
      </c>
      <c r="I83" s="351" t="str">
        <f>IF('1042Bi Dati di base lav.'!Q79="","",'1042Bi Dati di base lav.'!Q79)</f>
        <v/>
      </c>
      <c r="J83" s="352" t="str">
        <f t="shared" si="48"/>
        <v/>
      </c>
      <c r="K83" s="353" t="str">
        <f t="shared" si="26"/>
        <v/>
      </c>
      <c r="L83" s="354" t="str">
        <f>IF('1042Bi Dati di base lav.'!R79="","",'1042Bi Dati di base lav.'!R79)</f>
        <v/>
      </c>
      <c r="M83" s="355" t="str">
        <f t="shared" si="27"/>
        <v/>
      </c>
      <c r="N83" s="356" t="str">
        <f t="shared" si="28"/>
        <v/>
      </c>
      <c r="O83" s="357" t="str">
        <f t="shared" si="29"/>
        <v/>
      </c>
      <c r="P83" s="358" t="str">
        <f t="shared" si="30"/>
        <v/>
      </c>
      <c r="Q83" s="346" t="str">
        <f t="shared" si="49"/>
        <v/>
      </c>
      <c r="R83" s="359" t="str">
        <f t="shared" si="31"/>
        <v/>
      </c>
      <c r="S83" s="356" t="str">
        <f t="shared" si="32"/>
        <v/>
      </c>
      <c r="T83" s="354" t="str">
        <f>IF(R83="","",MAX((O83-AR83)*'1042Ai Domanda'!$B$31,0))</f>
        <v/>
      </c>
      <c r="U83" s="360" t="str">
        <f t="shared" si="50"/>
        <v/>
      </c>
      <c r="V83" s="214"/>
      <c r="W83" s="215"/>
      <c r="X83" s="164" t="str">
        <f>'1042Bi Dati di base lav.'!L79</f>
        <v/>
      </c>
      <c r="Y83" s="216" t="str">
        <f t="shared" si="42"/>
        <v/>
      </c>
      <c r="Z83" s="217" t="str">
        <f>IF(A83="","",'1042Bi Dati di base lav.'!P79-'1042Bi Dati di base lav.'!Q79)</f>
        <v/>
      </c>
      <c r="AA83" s="217" t="str">
        <f t="shared" si="51"/>
        <v/>
      </c>
      <c r="AB83" s="218" t="str">
        <f t="shared" si="33"/>
        <v/>
      </c>
      <c r="AC83" s="218" t="str">
        <f t="shared" si="43"/>
        <v/>
      </c>
      <c r="AD83" s="218" t="str">
        <f t="shared" si="44"/>
        <v/>
      </c>
      <c r="AE83" s="219" t="str">
        <f t="shared" si="34"/>
        <v/>
      </c>
      <c r="AF83" s="219" t="str">
        <f>IF(K83="","",K83*AF$8 - MAX('1042Bi Dati di base lav.'!R79-M83,0))</f>
        <v/>
      </c>
      <c r="AG83" s="219" t="str">
        <f t="shared" si="45"/>
        <v/>
      </c>
      <c r="AH83" s="219" t="str">
        <f t="shared" si="52"/>
        <v/>
      </c>
      <c r="AI83" s="219" t="str">
        <f t="shared" si="46"/>
        <v/>
      </c>
      <c r="AJ83" s="219" t="str">
        <f>IF(OR($C83="",K83="",O83=""),"",MAX(P83+'1042Bi Dati di base lav.'!S79-O83,0))</f>
        <v/>
      </c>
      <c r="AK83" s="219" t="str">
        <f>IF('1042Bi Dati di base lav.'!S79="","",'1042Bi Dati di base lav.'!S79)</f>
        <v/>
      </c>
      <c r="AL83" s="219" t="str">
        <f t="shared" si="53"/>
        <v/>
      </c>
      <c r="AM83" s="220" t="str">
        <f t="shared" si="54"/>
        <v/>
      </c>
      <c r="AN83" s="221" t="str">
        <f t="shared" si="55"/>
        <v/>
      </c>
      <c r="AO83" s="219" t="str">
        <f t="shared" si="56"/>
        <v/>
      </c>
      <c r="AP83" s="219" t="str">
        <f>IF(E83="","",'1042Bi Dati di base lav.'!O79)</f>
        <v/>
      </c>
      <c r="AQ83" s="222">
        <f>IF('1042Bi Dati di base lav.'!X79&gt;0,AG83,0)</f>
        <v>0</v>
      </c>
      <c r="AR83" s="223">
        <f>IF('1042Bi Dati di base lav.'!X79&gt;0,'1042Bi Dati di base lav.'!S79,0)</f>
        <v>0</v>
      </c>
      <c r="AS83" s="219" t="str">
        <f t="shared" si="47"/>
        <v/>
      </c>
      <c r="AT83" s="219">
        <f>'1042Bi Dati di base lav.'!O79</f>
        <v>0</v>
      </c>
      <c r="AU83" s="219">
        <f t="shared" si="35"/>
        <v>0</v>
      </c>
    </row>
    <row r="84" spans="1:47" s="57" customFormat="1" ht="16.899999999999999" customHeight="1">
      <c r="A84" s="225" t="str">
        <f>IF('1042Bi Dati di base lav.'!A80="","",'1042Bi Dati di base lav.'!A80)</f>
        <v/>
      </c>
      <c r="B84" s="226" t="str">
        <f>IF('1042Bi Dati di base lav.'!B80="","",'1042Bi Dati di base lav.'!B80)</f>
        <v/>
      </c>
      <c r="C84" s="227" t="str">
        <f>IF('1042Bi Dati di base lav.'!C80="","",'1042Bi Dati di base lav.'!C80)</f>
        <v/>
      </c>
      <c r="D84" s="349" t="str">
        <f>IF('1042Bi Dati di base lav.'!AI80="","",IF('1042Bi Dati di base lav.'!AI80*E84&gt;'1042Ai Domanda'!$B$28,'1042Ai Domanda'!$B$28/E84,'1042Bi Dati di base lav.'!AI80))</f>
        <v/>
      </c>
      <c r="E84" s="335" t="str">
        <f>IF('1042Bi Dati di base lav.'!M80="","",'1042Bi Dati di base lav.'!M80)</f>
        <v/>
      </c>
      <c r="F84" s="341" t="str">
        <f>IF('1042Bi Dati di base lav.'!N80="","",'1042Bi Dati di base lav.'!N80)</f>
        <v/>
      </c>
      <c r="G84" s="337" t="str">
        <f>IF('1042Bi Dati di base lav.'!O80="","",'1042Bi Dati di base lav.'!O80)</f>
        <v/>
      </c>
      <c r="H84" s="350" t="str">
        <f>IF('1042Bi Dati di base lav.'!P80="","",'1042Bi Dati di base lav.'!P80)</f>
        <v/>
      </c>
      <c r="I84" s="351" t="str">
        <f>IF('1042Bi Dati di base lav.'!Q80="","",'1042Bi Dati di base lav.'!Q80)</f>
        <v/>
      </c>
      <c r="J84" s="352" t="str">
        <f t="shared" si="48"/>
        <v/>
      </c>
      <c r="K84" s="353" t="str">
        <f t="shared" si="26"/>
        <v/>
      </c>
      <c r="L84" s="354" t="str">
        <f>IF('1042Bi Dati di base lav.'!R80="","",'1042Bi Dati di base lav.'!R80)</f>
        <v/>
      </c>
      <c r="M84" s="355" t="str">
        <f t="shared" si="27"/>
        <v/>
      </c>
      <c r="N84" s="356" t="str">
        <f t="shared" si="28"/>
        <v/>
      </c>
      <c r="O84" s="357" t="str">
        <f t="shared" si="29"/>
        <v/>
      </c>
      <c r="P84" s="358" t="str">
        <f t="shared" si="30"/>
        <v/>
      </c>
      <c r="Q84" s="346" t="str">
        <f t="shared" si="49"/>
        <v/>
      </c>
      <c r="R84" s="359" t="str">
        <f t="shared" si="31"/>
        <v/>
      </c>
      <c r="S84" s="356" t="str">
        <f t="shared" si="32"/>
        <v/>
      </c>
      <c r="T84" s="354" t="str">
        <f>IF(R84="","",MAX((O84-AR84)*'1042Ai Domanda'!$B$31,0))</f>
        <v/>
      </c>
      <c r="U84" s="360" t="str">
        <f t="shared" si="50"/>
        <v/>
      </c>
      <c r="V84" s="214"/>
      <c r="W84" s="215"/>
      <c r="X84" s="164" t="str">
        <f>'1042Bi Dati di base lav.'!L80</f>
        <v/>
      </c>
      <c r="Y84" s="216" t="str">
        <f t="shared" si="42"/>
        <v/>
      </c>
      <c r="Z84" s="217" t="str">
        <f>IF(A84="","",'1042Bi Dati di base lav.'!P80-'1042Bi Dati di base lav.'!Q80)</f>
        <v/>
      </c>
      <c r="AA84" s="217" t="str">
        <f t="shared" si="51"/>
        <v/>
      </c>
      <c r="AB84" s="218" t="str">
        <f t="shared" si="33"/>
        <v/>
      </c>
      <c r="AC84" s="218" t="str">
        <f t="shared" si="43"/>
        <v/>
      </c>
      <c r="AD84" s="218" t="str">
        <f t="shared" si="44"/>
        <v/>
      </c>
      <c r="AE84" s="219" t="str">
        <f t="shared" si="34"/>
        <v/>
      </c>
      <c r="AF84" s="219" t="str">
        <f>IF(K84="","",K84*AF$8 - MAX('1042Bi Dati di base lav.'!R80-M84,0))</f>
        <v/>
      </c>
      <c r="AG84" s="219" t="str">
        <f t="shared" si="45"/>
        <v/>
      </c>
      <c r="AH84" s="219" t="str">
        <f t="shared" si="52"/>
        <v/>
      </c>
      <c r="AI84" s="219" t="str">
        <f t="shared" si="46"/>
        <v/>
      </c>
      <c r="AJ84" s="219" t="str">
        <f>IF(OR($C84="",K84="",O84=""),"",MAX(P84+'1042Bi Dati di base lav.'!S80-O84,0))</f>
        <v/>
      </c>
      <c r="AK84" s="219" t="str">
        <f>IF('1042Bi Dati di base lav.'!S80="","",'1042Bi Dati di base lav.'!S80)</f>
        <v/>
      </c>
      <c r="AL84" s="219" t="str">
        <f t="shared" si="53"/>
        <v/>
      </c>
      <c r="AM84" s="220" t="str">
        <f t="shared" si="54"/>
        <v/>
      </c>
      <c r="AN84" s="221" t="str">
        <f t="shared" si="55"/>
        <v/>
      </c>
      <c r="AO84" s="219" t="str">
        <f t="shared" si="56"/>
        <v/>
      </c>
      <c r="AP84" s="219" t="str">
        <f>IF(E84="","",'1042Bi Dati di base lav.'!O80)</f>
        <v/>
      </c>
      <c r="AQ84" s="222">
        <f>IF('1042Bi Dati di base lav.'!X80&gt;0,AG84,0)</f>
        <v>0</v>
      </c>
      <c r="AR84" s="223">
        <f>IF('1042Bi Dati di base lav.'!X80&gt;0,'1042Bi Dati di base lav.'!S80,0)</f>
        <v>0</v>
      </c>
      <c r="AS84" s="219" t="str">
        <f t="shared" si="47"/>
        <v/>
      </c>
      <c r="AT84" s="219">
        <f>'1042Bi Dati di base lav.'!O80</f>
        <v>0</v>
      </c>
      <c r="AU84" s="219">
        <f t="shared" si="35"/>
        <v>0</v>
      </c>
    </row>
    <row r="85" spans="1:47" s="57" customFormat="1" ht="16.899999999999999" customHeight="1">
      <c r="A85" s="225" t="str">
        <f>IF('1042Bi Dati di base lav.'!A81="","",'1042Bi Dati di base lav.'!A81)</f>
        <v/>
      </c>
      <c r="B85" s="226" t="str">
        <f>IF('1042Bi Dati di base lav.'!B81="","",'1042Bi Dati di base lav.'!B81)</f>
        <v/>
      </c>
      <c r="C85" s="227" t="str">
        <f>IF('1042Bi Dati di base lav.'!C81="","",'1042Bi Dati di base lav.'!C81)</f>
        <v/>
      </c>
      <c r="D85" s="349" t="str">
        <f>IF('1042Bi Dati di base lav.'!AI81="","",IF('1042Bi Dati di base lav.'!AI81*E85&gt;'1042Ai Domanda'!$B$28,'1042Ai Domanda'!$B$28/E85,'1042Bi Dati di base lav.'!AI81))</f>
        <v/>
      </c>
      <c r="E85" s="335" t="str">
        <f>IF('1042Bi Dati di base lav.'!M81="","",'1042Bi Dati di base lav.'!M81)</f>
        <v/>
      </c>
      <c r="F85" s="341" t="str">
        <f>IF('1042Bi Dati di base lav.'!N81="","",'1042Bi Dati di base lav.'!N81)</f>
        <v/>
      </c>
      <c r="G85" s="337" t="str">
        <f>IF('1042Bi Dati di base lav.'!O81="","",'1042Bi Dati di base lav.'!O81)</f>
        <v/>
      </c>
      <c r="H85" s="350" t="str">
        <f>IF('1042Bi Dati di base lav.'!P81="","",'1042Bi Dati di base lav.'!P81)</f>
        <v/>
      </c>
      <c r="I85" s="351" t="str">
        <f>IF('1042Bi Dati di base lav.'!Q81="","",'1042Bi Dati di base lav.'!Q81)</f>
        <v/>
      </c>
      <c r="J85" s="352" t="str">
        <f t="shared" si="48"/>
        <v/>
      </c>
      <c r="K85" s="353" t="str">
        <f t="shared" si="26"/>
        <v/>
      </c>
      <c r="L85" s="354" t="str">
        <f>IF('1042Bi Dati di base lav.'!R81="","",'1042Bi Dati di base lav.'!R81)</f>
        <v/>
      </c>
      <c r="M85" s="355" t="str">
        <f t="shared" si="27"/>
        <v/>
      </c>
      <c r="N85" s="356" t="str">
        <f t="shared" si="28"/>
        <v/>
      </c>
      <c r="O85" s="357" t="str">
        <f t="shared" si="29"/>
        <v/>
      </c>
      <c r="P85" s="358" t="str">
        <f t="shared" si="30"/>
        <v/>
      </c>
      <c r="Q85" s="346" t="str">
        <f t="shared" si="49"/>
        <v/>
      </c>
      <c r="R85" s="359" t="str">
        <f t="shared" si="31"/>
        <v/>
      </c>
      <c r="S85" s="356" t="str">
        <f t="shared" si="32"/>
        <v/>
      </c>
      <c r="T85" s="354" t="str">
        <f>IF(R85="","",MAX((O85-AR85)*'1042Ai Domanda'!$B$31,0))</f>
        <v/>
      </c>
      <c r="U85" s="360" t="str">
        <f t="shared" si="50"/>
        <v/>
      </c>
      <c r="V85" s="214"/>
      <c r="W85" s="215"/>
      <c r="X85" s="164" t="str">
        <f>'1042Bi Dati di base lav.'!L81</f>
        <v/>
      </c>
      <c r="Y85" s="216" t="str">
        <f t="shared" si="42"/>
        <v/>
      </c>
      <c r="Z85" s="217" t="str">
        <f>IF(A85="","",'1042Bi Dati di base lav.'!P81-'1042Bi Dati di base lav.'!Q81)</f>
        <v/>
      </c>
      <c r="AA85" s="217" t="str">
        <f t="shared" si="51"/>
        <v/>
      </c>
      <c r="AB85" s="218" t="str">
        <f t="shared" si="33"/>
        <v/>
      </c>
      <c r="AC85" s="218" t="str">
        <f t="shared" si="43"/>
        <v/>
      </c>
      <c r="AD85" s="218" t="str">
        <f t="shared" si="44"/>
        <v/>
      </c>
      <c r="AE85" s="219" t="str">
        <f t="shared" si="34"/>
        <v/>
      </c>
      <c r="AF85" s="219" t="str">
        <f>IF(K85="","",K85*AF$8 - MAX('1042Bi Dati di base lav.'!R81-M85,0))</f>
        <v/>
      </c>
      <c r="AG85" s="219" t="str">
        <f t="shared" si="45"/>
        <v/>
      </c>
      <c r="AH85" s="219" t="str">
        <f t="shared" si="52"/>
        <v/>
      </c>
      <c r="AI85" s="219" t="str">
        <f t="shared" si="46"/>
        <v/>
      </c>
      <c r="AJ85" s="219" t="str">
        <f>IF(OR($C85="",K85="",O85=""),"",MAX(P85+'1042Bi Dati di base lav.'!S81-O85,0))</f>
        <v/>
      </c>
      <c r="AK85" s="219" t="str">
        <f>IF('1042Bi Dati di base lav.'!S81="","",'1042Bi Dati di base lav.'!S81)</f>
        <v/>
      </c>
      <c r="AL85" s="219" t="str">
        <f t="shared" si="53"/>
        <v/>
      </c>
      <c r="AM85" s="220" t="str">
        <f t="shared" si="54"/>
        <v/>
      </c>
      <c r="AN85" s="221" t="str">
        <f t="shared" si="55"/>
        <v/>
      </c>
      <c r="AO85" s="219" t="str">
        <f t="shared" si="56"/>
        <v/>
      </c>
      <c r="AP85" s="219" t="str">
        <f>IF(E85="","",'1042Bi Dati di base lav.'!O81)</f>
        <v/>
      </c>
      <c r="AQ85" s="222">
        <f>IF('1042Bi Dati di base lav.'!X81&gt;0,AG85,0)</f>
        <v>0</v>
      </c>
      <c r="AR85" s="223">
        <f>IF('1042Bi Dati di base lav.'!X81&gt;0,'1042Bi Dati di base lav.'!S81,0)</f>
        <v>0</v>
      </c>
      <c r="AS85" s="219" t="str">
        <f t="shared" si="47"/>
        <v/>
      </c>
      <c r="AT85" s="219">
        <f>'1042Bi Dati di base lav.'!O81</f>
        <v>0</v>
      </c>
      <c r="AU85" s="219">
        <f t="shared" si="35"/>
        <v>0</v>
      </c>
    </row>
    <row r="86" spans="1:47" s="57" customFormat="1" ht="16.899999999999999" customHeight="1">
      <c r="A86" s="225" t="str">
        <f>IF('1042Bi Dati di base lav.'!A82="","",'1042Bi Dati di base lav.'!A82)</f>
        <v/>
      </c>
      <c r="B86" s="226" t="str">
        <f>IF('1042Bi Dati di base lav.'!B82="","",'1042Bi Dati di base lav.'!B82)</f>
        <v/>
      </c>
      <c r="C86" s="227" t="str">
        <f>IF('1042Bi Dati di base lav.'!C82="","",'1042Bi Dati di base lav.'!C82)</f>
        <v/>
      </c>
      <c r="D86" s="349" t="str">
        <f>IF('1042Bi Dati di base lav.'!AI82="","",IF('1042Bi Dati di base lav.'!AI82*E86&gt;'1042Ai Domanda'!$B$28,'1042Ai Domanda'!$B$28/E86,'1042Bi Dati di base lav.'!AI82))</f>
        <v/>
      </c>
      <c r="E86" s="335" t="str">
        <f>IF('1042Bi Dati di base lav.'!M82="","",'1042Bi Dati di base lav.'!M82)</f>
        <v/>
      </c>
      <c r="F86" s="341" t="str">
        <f>IF('1042Bi Dati di base lav.'!N82="","",'1042Bi Dati di base lav.'!N82)</f>
        <v/>
      </c>
      <c r="G86" s="337" t="str">
        <f>IF('1042Bi Dati di base lav.'!O82="","",'1042Bi Dati di base lav.'!O82)</f>
        <v/>
      </c>
      <c r="H86" s="350" t="str">
        <f>IF('1042Bi Dati di base lav.'!P82="","",'1042Bi Dati di base lav.'!P82)</f>
        <v/>
      </c>
      <c r="I86" s="351" t="str">
        <f>IF('1042Bi Dati di base lav.'!Q82="","",'1042Bi Dati di base lav.'!Q82)</f>
        <v/>
      </c>
      <c r="J86" s="352" t="str">
        <f t="shared" si="48"/>
        <v/>
      </c>
      <c r="K86" s="353" t="str">
        <f t="shared" si="26"/>
        <v/>
      </c>
      <c r="L86" s="354" t="str">
        <f>IF('1042Bi Dati di base lav.'!R82="","",'1042Bi Dati di base lav.'!R82)</f>
        <v/>
      </c>
      <c r="M86" s="355" t="str">
        <f t="shared" si="27"/>
        <v/>
      </c>
      <c r="N86" s="356" t="str">
        <f t="shared" si="28"/>
        <v/>
      </c>
      <c r="O86" s="357" t="str">
        <f t="shared" si="29"/>
        <v/>
      </c>
      <c r="P86" s="358" t="str">
        <f t="shared" si="30"/>
        <v/>
      </c>
      <c r="Q86" s="346" t="str">
        <f t="shared" si="49"/>
        <v/>
      </c>
      <c r="R86" s="359" t="str">
        <f t="shared" si="31"/>
        <v/>
      </c>
      <c r="S86" s="356" t="str">
        <f t="shared" si="32"/>
        <v/>
      </c>
      <c r="T86" s="354" t="str">
        <f>IF(R86="","",MAX((O86-AR86)*'1042Ai Domanda'!$B$31,0))</f>
        <v/>
      </c>
      <c r="U86" s="360" t="str">
        <f t="shared" si="50"/>
        <v/>
      </c>
      <c r="V86" s="214"/>
      <c r="W86" s="215"/>
      <c r="X86" s="164" t="str">
        <f>'1042Bi Dati di base lav.'!L82</f>
        <v/>
      </c>
      <c r="Y86" s="216" t="str">
        <f t="shared" si="42"/>
        <v/>
      </c>
      <c r="Z86" s="217" t="str">
        <f>IF(A86="","",'1042Bi Dati di base lav.'!P82-'1042Bi Dati di base lav.'!Q82)</f>
        <v/>
      </c>
      <c r="AA86" s="217" t="str">
        <f t="shared" si="51"/>
        <v/>
      </c>
      <c r="AB86" s="218" t="str">
        <f t="shared" si="33"/>
        <v/>
      </c>
      <c r="AC86" s="218" t="str">
        <f t="shared" si="43"/>
        <v/>
      </c>
      <c r="AD86" s="218" t="str">
        <f t="shared" si="44"/>
        <v/>
      </c>
      <c r="AE86" s="219" t="str">
        <f t="shared" si="34"/>
        <v/>
      </c>
      <c r="AF86" s="219" t="str">
        <f>IF(K86="","",K86*AF$8 - MAX('1042Bi Dati di base lav.'!R82-M86,0))</f>
        <v/>
      </c>
      <c r="AG86" s="219" t="str">
        <f t="shared" si="45"/>
        <v/>
      </c>
      <c r="AH86" s="219" t="str">
        <f t="shared" si="52"/>
        <v/>
      </c>
      <c r="AI86" s="219" t="str">
        <f t="shared" si="46"/>
        <v/>
      </c>
      <c r="AJ86" s="219" t="str">
        <f>IF(OR($C86="",K86="",O86=""),"",MAX(P86+'1042Bi Dati di base lav.'!S82-O86,0))</f>
        <v/>
      </c>
      <c r="AK86" s="219" t="str">
        <f>IF('1042Bi Dati di base lav.'!S82="","",'1042Bi Dati di base lav.'!S82)</f>
        <v/>
      </c>
      <c r="AL86" s="219" t="str">
        <f t="shared" si="53"/>
        <v/>
      </c>
      <c r="AM86" s="220" t="str">
        <f t="shared" si="54"/>
        <v/>
      </c>
      <c r="AN86" s="221" t="str">
        <f t="shared" si="55"/>
        <v/>
      </c>
      <c r="AO86" s="219" t="str">
        <f t="shared" si="56"/>
        <v/>
      </c>
      <c r="AP86" s="219" t="str">
        <f>IF(E86="","",'1042Bi Dati di base lav.'!O82)</f>
        <v/>
      </c>
      <c r="AQ86" s="222">
        <f>IF('1042Bi Dati di base lav.'!X82&gt;0,AG86,0)</f>
        <v>0</v>
      </c>
      <c r="AR86" s="223">
        <f>IF('1042Bi Dati di base lav.'!X82&gt;0,'1042Bi Dati di base lav.'!S82,0)</f>
        <v>0</v>
      </c>
      <c r="AS86" s="219" t="str">
        <f t="shared" si="47"/>
        <v/>
      </c>
      <c r="AT86" s="219">
        <f>'1042Bi Dati di base lav.'!O82</f>
        <v>0</v>
      </c>
      <c r="AU86" s="219">
        <f t="shared" si="35"/>
        <v>0</v>
      </c>
    </row>
    <row r="87" spans="1:47" s="57" customFormat="1" ht="16.899999999999999" customHeight="1">
      <c r="A87" s="225" t="str">
        <f>IF('1042Bi Dati di base lav.'!A83="","",'1042Bi Dati di base lav.'!A83)</f>
        <v/>
      </c>
      <c r="B87" s="226" t="str">
        <f>IF('1042Bi Dati di base lav.'!B83="","",'1042Bi Dati di base lav.'!B83)</f>
        <v/>
      </c>
      <c r="C87" s="227" t="str">
        <f>IF('1042Bi Dati di base lav.'!C83="","",'1042Bi Dati di base lav.'!C83)</f>
        <v/>
      </c>
      <c r="D87" s="349" t="str">
        <f>IF('1042Bi Dati di base lav.'!AI83="","",IF('1042Bi Dati di base lav.'!AI83*E87&gt;'1042Ai Domanda'!$B$28,'1042Ai Domanda'!$B$28/E87,'1042Bi Dati di base lav.'!AI83))</f>
        <v/>
      </c>
      <c r="E87" s="335" t="str">
        <f>IF('1042Bi Dati di base lav.'!M83="","",'1042Bi Dati di base lav.'!M83)</f>
        <v/>
      </c>
      <c r="F87" s="341" t="str">
        <f>IF('1042Bi Dati di base lav.'!N83="","",'1042Bi Dati di base lav.'!N83)</f>
        <v/>
      </c>
      <c r="G87" s="337" t="str">
        <f>IF('1042Bi Dati di base lav.'!O83="","",'1042Bi Dati di base lav.'!O83)</f>
        <v/>
      </c>
      <c r="H87" s="350" t="str">
        <f>IF('1042Bi Dati di base lav.'!P83="","",'1042Bi Dati di base lav.'!P83)</f>
        <v/>
      </c>
      <c r="I87" s="351" t="str">
        <f>IF('1042Bi Dati di base lav.'!Q83="","",'1042Bi Dati di base lav.'!Q83)</f>
        <v/>
      </c>
      <c r="J87" s="352" t="str">
        <f t="shared" si="48"/>
        <v/>
      </c>
      <c r="K87" s="353" t="str">
        <f t="shared" si="26"/>
        <v/>
      </c>
      <c r="L87" s="354" t="str">
        <f>IF('1042Bi Dati di base lav.'!R83="","",'1042Bi Dati di base lav.'!R83)</f>
        <v/>
      </c>
      <c r="M87" s="355" t="str">
        <f t="shared" si="27"/>
        <v/>
      </c>
      <c r="N87" s="356" t="str">
        <f t="shared" si="28"/>
        <v/>
      </c>
      <c r="O87" s="357" t="str">
        <f t="shared" si="29"/>
        <v/>
      </c>
      <c r="P87" s="358" t="str">
        <f t="shared" si="30"/>
        <v/>
      </c>
      <c r="Q87" s="346" t="str">
        <f t="shared" si="49"/>
        <v/>
      </c>
      <c r="R87" s="359" t="str">
        <f t="shared" si="31"/>
        <v/>
      </c>
      <c r="S87" s="356" t="str">
        <f t="shared" si="32"/>
        <v/>
      </c>
      <c r="T87" s="354" t="str">
        <f>IF(R87="","",MAX((O87-AR87)*'1042Ai Domanda'!$B$31,0))</f>
        <v/>
      </c>
      <c r="U87" s="360" t="str">
        <f t="shared" si="50"/>
        <v/>
      </c>
      <c r="V87" s="214"/>
      <c r="W87" s="215"/>
      <c r="X87" s="164" t="str">
        <f>'1042Bi Dati di base lav.'!L83</f>
        <v/>
      </c>
      <c r="Y87" s="216" t="str">
        <f t="shared" si="42"/>
        <v/>
      </c>
      <c r="Z87" s="217" t="str">
        <f>IF(A87="","",'1042Bi Dati di base lav.'!P83-'1042Bi Dati di base lav.'!Q83)</f>
        <v/>
      </c>
      <c r="AA87" s="217" t="str">
        <f t="shared" si="51"/>
        <v/>
      </c>
      <c r="AB87" s="218" t="str">
        <f t="shared" si="33"/>
        <v/>
      </c>
      <c r="AC87" s="218" t="str">
        <f t="shared" si="43"/>
        <v/>
      </c>
      <c r="AD87" s="218" t="str">
        <f t="shared" si="44"/>
        <v/>
      </c>
      <c r="AE87" s="219" t="str">
        <f t="shared" si="34"/>
        <v/>
      </c>
      <c r="AF87" s="219" t="str">
        <f>IF(K87="","",K87*AF$8 - MAX('1042Bi Dati di base lav.'!R83-M87,0))</f>
        <v/>
      </c>
      <c r="AG87" s="219" t="str">
        <f t="shared" si="45"/>
        <v/>
      </c>
      <c r="AH87" s="219" t="str">
        <f t="shared" si="52"/>
        <v/>
      </c>
      <c r="AI87" s="219" t="str">
        <f t="shared" si="46"/>
        <v/>
      </c>
      <c r="AJ87" s="219" t="str">
        <f>IF(OR($C87="",K87="",O87=""),"",MAX(P87+'1042Bi Dati di base lav.'!S83-O87,0))</f>
        <v/>
      </c>
      <c r="AK87" s="219" t="str">
        <f>IF('1042Bi Dati di base lav.'!S83="","",'1042Bi Dati di base lav.'!S83)</f>
        <v/>
      </c>
      <c r="AL87" s="219" t="str">
        <f t="shared" si="53"/>
        <v/>
      </c>
      <c r="AM87" s="220" t="str">
        <f t="shared" si="54"/>
        <v/>
      </c>
      <c r="AN87" s="221" t="str">
        <f t="shared" si="55"/>
        <v/>
      </c>
      <c r="AO87" s="219" t="str">
        <f t="shared" si="56"/>
        <v/>
      </c>
      <c r="AP87" s="219" t="str">
        <f>IF(E87="","",'1042Bi Dati di base lav.'!O83)</f>
        <v/>
      </c>
      <c r="AQ87" s="222">
        <f>IF('1042Bi Dati di base lav.'!X83&gt;0,AG87,0)</f>
        <v>0</v>
      </c>
      <c r="AR87" s="223">
        <f>IF('1042Bi Dati di base lav.'!X83&gt;0,'1042Bi Dati di base lav.'!S83,0)</f>
        <v>0</v>
      </c>
      <c r="AS87" s="219" t="str">
        <f t="shared" si="47"/>
        <v/>
      </c>
      <c r="AT87" s="219">
        <f>'1042Bi Dati di base lav.'!O83</f>
        <v>0</v>
      </c>
      <c r="AU87" s="219">
        <f t="shared" si="35"/>
        <v>0</v>
      </c>
    </row>
    <row r="88" spans="1:47" s="57" customFormat="1" ht="16.899999999999999" customHeight="1">
      <c r="A88" s="225" t="str">
        <f>IF('1042Bi Dati di base lav.'!A84="","",'1042Bi Dati di base lav.'!A84)</f>
        <v/>
      </c>
      <c r="B88" s="226" t="str">
        <f>IF('1042Bi Dati di base lav.'!B84="","",'1042Bi Dati di base lav.'!B84)</f>
        <v/>
      </c>
      <c r="C88" s="227" t="str">
        <f>IF('1042Bi Dati di base lav.'!C84="","",'1042Bi Dati di base lav.'!C84)</f>
        <v/>
      </c>
      <c r="D88" s="349" t="str">
        <f>IF('1042Bi Dati di base lav.'!AI84="","",IF('1042Bi Dati di base lav.'!AI84*E88&gt;'1042Ai Domanda'!$B$28,'1042Ai Domanda'!$B$28/E88,'1042Bi Dati di base lav.'!AI84))</f>
        <v/>
      </c>
      <c r="E88" s="335" t="str">
        <f>IF('1042Bi Dati di base lav.'!M84="","",'1042Bi Dati di base lav.'!M84)</f>
        <v/>
      </c>
      <c r="F88" s="341" t="str">
        <f>IF('1042Bi Dati di base lav.'!N84="","",'1042Bi Dati di base lav.'!N84)</f>
        <v/>
      </c>
      <c r="G88" s="337" t="str">
        <f>IF('1042Bi Dati di base lav.'!O84="","",'1042Bi Dati di base lav.'!O84)</f>
        <v/>
      </c>
      <c r="H88" s="350" t="str">
        <f>IF('1042Bi Dati di base lav.'!P84="","",'1042Bi Dati di base lav.'!P84)</f>
        <v/>
      </c>
      <c r="I88" s="351" t="str">
        <f>IF('1042Bi Dati di base lav.'!Q84="","",'1042Bi Dati di base lav.'!Q84)</f>
        <v/>
      </c>
      <c r="J88" s="352" t="str">
        <f t="shared" si="48"/>
        <v/>
      </c>
      <c r="K88" s="353" t="str">
        <f t="shared" si="26"/>
        <v/>
      </c>
      <c r="L88" s="354" t="str">
        <f>IF('1042Bi Dati di base lav.'!R84="","",'1042Bi Dati di base lav.'!R84)</f>
        <v/>
      </c>
      <c r="M88" s="355" t="str">
        <f t="shared" si="27"/>
        <v/>
      </c>
      <c r="N88" s="356" t="str">
        <f t="shared" si="28"/>
        <v/>
      </c>
      <c r="O88" s="357" t="str">
        <f t="shared" si="29"/>
        <v/>
      </c>
      <c r="P88" s="358" t="str">
        <f t="shared" si="30"/>
        <v/>
      </c>
      <c r="Q88" s="346" t="str">
        <f t="shared" si="49"/>
        <v/>
      </c>
      <c r="R88" s="359" t="str">
        <f t="shared" si="31"/>
        <v/>
      </c>
      <c r="S88" s="356" t="str">
        <f t="shared" si="32"/>
        <v/>
      </c>
      <c r="T88" s="354" t="str">
        <f>IF(R88="","",MAX((O88-AR88)*'1042Ai Domanda'!$B$31,0))</f>
        <v/>
      </c>
      <c r="U88" s="360" t="str">
        <f t="shared" si="50"/>
        <v/>
      </c>
      <c r="V88" s="214"/>
      <c r="W88" s="215"/>
      <c r="X88" s="164" t="str">
        <f>'1042Bi Dati di base lav.'!L84</f>
        <v/>
      </c>
      <c r="Y88" s="216" t="str">
        <f t="shared" si="42"/>
        <v/>
      </c>
      <c r="Z88" s="217" t="str">
        <f>IF(A88="","",'1042Bi Dati di base lav.'!P84-'1042Bi Dati di base lav.'!Q84)</f>
        <v/>
      </c>
      <c r="AA88" s="217" t="str">
        <f t="shared" si="51"/>
        <v/>
      </c>
      <c r="AB88" s="218" t="str">
        <f t="shared" si="33"/>
        <v/>
      </c>
      <c r="AC88" s="218" t="str">
        <f t="shared" si="43"/>
        <v/>
      </c>
      <c r="AD88" s="218" t="str">
        <f t="shared" si="44"/>
        <v/>
      </c>
      <c r="AE88" s="219" t="str">
        <f t="shared" si="34"/>
        <v/>
      </c>
      <c r="AF88" s="219" t="str">
        <f>IF(K88="","",K88*AF$8 - MAX('1042Bi Dati di base lav.'!R84-M88,0))</f>
        <v/>
      </c>
      <c r="AG88" s="219" t="str">
        <f t="shared" si="45"/>
        <v/>
      </c>
      <c r="AH88" s="219" t="str">
        <f t="shared" si="52"/>
        <v/>
      </c>
      <c r="AI88" s="219" t="str">
        <f t="shared" si="46"/>
        <v/>
      </c>
      <c r="AJ88" s="219" t="str">
        <f>IF(OR($C88="",K88="",O88=""),"",MAX(P88+'1042Bi Dati di base lav.'!S84-O88,0))</f>
        <v/>
      </c>
      <c r="AK88" s="219" t="str">
        <f>IF('1042Bi Dati di base lav.'!S84="","",'1042Bi Dati di base lav.'!S84)</f>
        <v/>
      </c>
      <c r="AL88" s="219" t="str">
        <f t="shared" si="53"/>
        <v/>
      </c>
      <c r="AM88" s="220" t="str">
        <f t="shared" si="54"/>
        <v/>
      </c>
      <c r="AN88" s="221" t="str">
        <f t="shared" si="55"/>
        <v/>
      </c>
      <c r="AO88" s="219" t="str">
        <f t="shared" si="56"/>
        <v/>
      </c>
      <c r="AP88" s="219" t="str">
        <f>IF(E88="","",'1042Bi Dati di base lav.'!O84)</f>
        <v/>
      </c>
      <c r="AQ88" s="222">
        <f>IF('1042Bi Dati di base lav.'!X84&gt;0,AG88,0)</f>
        <v>0</v>
      </c>
      <c r="AR88" s="223">
        <f>IF('1042Bi Dati di base lav.'!X84&gt;0,'1042Bi Dati di base lav.'!S84,0)</f>
        <v>0</v>
      </c>
      <c r="AS88" s="219" t="str">
        <f t="shared" si="47"/>
        <v/>
      </c>
      <c r="AT88" s="219">
        <f>'1042Bi Dati di base lav.'!O84</f>
        <v>0</v>
      </c>
      <c r="AU88" s="219">
        <f t="shared" si="35"/>
        <v>0</v>
      </c>
    </row>
    <row r="89" spans="1:47" s="57" customFormat="1" ht="16.899999999999999" customHeight="1">
      <c r="A89" s="225" t="str">
        <f>IF('1042Bi Dati di base lav.'!A85="","",'1042Bi Dati di base lav.'!A85)</f>
        <v/>
      </c>
      <c r="B89" s="226" t="str">
        <f>IF('1042Bi Dati di base lav.'!B85="","",'1042Bi Dati di base lav.'!B85)</f>
        <v/>
      </c>
      <c r="C89" s="227" t="str">
        <f>IF('1042Bi Dati di base lav.'!C85="","",'1042Bi Dati di base lav.'!C85)</f>
        <v/>
      </c>
      <c r="D89" s="349" t="str">
        <f>IF('1042Bi Dati di base lav.'!AI85="","",IF('1042Bi Dati di base lav.'!AI85*E89&gt;'1042Ai Domanda'!$B$28,'1042Ai Domanda'!$B$28/E89,'1042Bi Dati di base lav.'!AI85))</f>
        <v/>
      </c>
      <c r="E89" s="335" t="str">
        <f>IF('1042Bi Dati di base lav.'!M85="","",'1042Bi Dati di base lav.'!M85)</f>
        <v/>
      </c>
      <c r="F89" s="341" t="str">
        <f>IF('1042Bi Dati di base lav.'!N85="","",'1042Bi Dati di base lav.'!N85)</f>
        <v/>
      </c>
      <c r="G89" s="337" t="str">
        <f>IF('1042Bi Dati di base lav.'!O85="","",'1042Bi Dati di base lav.'!O85)</f>
        <v/>
      </c>
      <c r="H89" s="350" t="str">
        <f>IF('1042Bi Dati di base lav.'!P85="","",'1042Bi Dati di base lav.'!P85)</f>
        <v/>
      </c>
      <c r="I89" s="351" t="str">
        <f>IF('1042Bi Dati di base lav.'!Q85="","",'1042Bi Dati di base lav.'!Q85)</f>
        <v/>
      </c>
      <c r="J89" s="352" t="str">
        <f t="shared" si="48"/>
        <v/>
      </c>
      <c r="K89" s="353" t="str">
        <f t="shared" si="26"/>
        <v/>
      </c>
      <c r="L89" s="354" t="str">
        <f>IF('1042Bi Dati di base lav.'!R85="","",'1042Bi Dati di base lav.'!R85)</f>
        <v/>
      </c>
      <c r="M89" s="355" t="str">
        <f t="shared" si="27"/>
        <v/>
      </c>
      <c r="N89" s="356" t="str">
        <f t="shared" si="28"/>
        <v/>
      </c>
      <c r="O89" s="357" t="str">
        <f t="shared" si="29"/>
        <v/>
      </c>
      <c r="P89" s="358" t="str">
        <f t="shared" si="30"/>
        <v/>
      </c>
      <c r="Q89" s="346" t="str">
        <f t="shared" si="49"/>
        <v/>
      </c>
      <c r="R89" s="359" t="str">
        <f t="shared" si="31"/>
        <v/>
      </c>
      <c r="S89" s="356" t="str">
        <f t="shared" si="32"/>
        <v/>
      </c>
      <c r="T89" s="354" t="str">
        <f>IF(R89="","",MAX((O89-AR89)*'1042Ai Domanda'!$B$31,0))</f>
        <v/>
      </c>
      <c r="U89" s="360" t="str">
        <f t="shared" si="50"/>
        <v/>
      </c>
      <c r="V89" s="214"/>
      <c r="W89" s="215"/>
      <c r="X89" s="164" t="str">
        <f>'1042Bi Dati di base lav.'!L85</f>
        <v/>
      </c>
      <c r="Y89" s="216" t="str">
        <f t="shared" si="42"/>
        <v/>
      </c>
      <c r="Z89" s="217" t="str">
        <f>IF(A89="","",'1042Bi Dati di base lav.'!P85-'1042Bi Dati di base lav.'!Q85)</f>
        <v/>
      </c>
      <c r="AA89" s="217" t="str">
        <f t="shared" si="51"/>
        <v/>
      </c>
      <c r="AB89" s="218" t="str">
        <f t="shared" si="33"/>
        <v/>
      </c>
      <c r="AC89" s="218" t="str">
        <f t="shared" si="43"/>
        <v/>
      </c>
      <c r="AD89" s="218" t="str">
        <f t="shared" si="44"/>
        <v/>
      </c>
      <c r="AE89" s="219" t="str">
        <f t="shared" si="34"/>
        <v/>
      </c>
      <c r="AF89" s="219" t="str">
        <f>IF(K89="","",K89*AF$8 - MAX('1042Bi Dati di base lav.'!R85-M89,0))</f>
        <v/>
      </c>
      <c r="AG89" s="219" t="str">
        <f t="shared" si="45"/>
        <v/>
      </c>
      <c r="AH89" s="219" t="str">
        <f t="shared" si="52"/>
        <v/>
      </c>
      <c r="AI89" s="219" t="str">
        <f t="shared" si="46"/>
        <v/>
      </c>
      <c r="AJ89" s="219" t="str">
        <f>IF(OR($C89="",K89="",O89=""),"",MAX(P89+'1042Bi Dati di base lav.'!S85-O89,0))</f>
        <v/>
      </c>
      <c r="AK89" s="219" t="str">
        <f>IF('1042Bi Dati di base lav.'!S85="","",'1042Bi Dati di base lav.'!S85)</f>
        <v/>
      </c>
      <c r="AL89" s="219" t="str">
        <f t="shared" si="53"/>
        <v/>
      </c>
      <c r="AM89" s="220" t="str">
        <f t="shared" si="54"/>
        <v/>
      </c>
      <c r="AN89" s="221" t="str">
        <f t="shared" si="55"/>
        <v/>
      </c>
      <c r="AO89" s="219" t="str">
        <f t="shared" si="56"/>
        <v/>
      </c>
      <c r="AP89" s="219" t="str">
        <f>IF(E89="","",'1042Bi Dati di base lav.'!O85)</f>
        <v/>
      </c>
      <c r="AQ89" s="222">
        <f>IF('1042Bi Dati di base lav.'!X85&gt;0,AG89,0)</f>
        <v>0</v>
      </c>
      <c r="AR89" s="223">
        <f>IF('1042Bi Dati di base lav.'!X85&gt;0,'1042Bi Dati di base lav.'!S85,0)</f>
        <v>0</v>
      </c>
      <c r="AS89" s="219" t="str">
        <f t="shared" si="47"/>
        <v/>
      </c>
      <c r="AT89" s="219">
        <f>'1042Bi Dati di base lav.'!O85</f>
        <v>0</v>
      </c>
      <c r="AU89" s="219">
        <f t="shared" si="35"/>
        <v>0</v>
      </c>
    </row>
    <row r="90" spans="1:47" s="57" customFormat="1" ht="16.899999999999999" customHeight="1">
      <c r="A90" s="225" t="str">
        <f>IF('1042Bi Dati di base lav.'!A86="","",'1042Bi Dati di base lav.'!A86)</f>
        <v/>
      </c>
      <c r="B90" s="226" t="str">
        <f>IF('1042Bi Dati di base lav.'!B86="","",'1042Bi Dati di base lav.'!B86)</f>
        <v/>
      </c>
      <c r="C90" s="227" t="str">
        <f>IF('1042Bi Dati di base lav.'!C86="","",'1042Bi Dati di base lav.'!C86)</f>
        <v/>
      </c>
      <c r="D90" s="349" t="str">
        <f>IF('1042Bi Dati di base lav.'!AI86="","",IF('1042Bi Dati di base lav.'!AI86*E90&gt;'1042Ai Domanda'!$B$28,'1042Ai Domanda'!$B$28/E90,'1042Bi Dati di base lav.'!AI86))</f>
        <v/>
      </c>
      <c r="E90" s="335" t="str">
        <f>IF('1042Bi Dati di base lav.'!M86="","",'1042Bi Dati di base lav.'!M86)</f>
        <v/>
      </c>
      <c r="F90" s="341" t="str">
        <f>IF('1042Bi Dati di base lav.'!N86="","",'1042Bi Dati di base lav.'!N86)</f>
        <v/>
      </c>
      <c r="G90" s="337" t="str">
        <f>IF('1042Bi Dati di base lav.'!O86="","",'1042Bi Dati di base lav.'!O86)</f>
        <v/>
      </c>
      <c r="H90" s="350" t="str">
        <f>IF('1042Bi Dati di base lav.'!P86="","",'1042Bi Dati di base lav.'!P86)</f>
        <v/>
      </c>
      <c r="I90" s="351" t="str">
        <f>IF('1042Bi Dati di base lav.'!Q86="","",'1042Bi Dati di base lav.'!Q86)</f>
        <v/>
      </c>
      <c r="J90" s="352" t="str">
        <f t="shared" si="48"/>
        <v/>
      </c>
      <c r="K90" s="353" t="str">
        <f t="shared" si="26"/>
        <v/>
      </c>
      <c r="L90" s="354" t="str">
        <f>IF('1042Bi Dati di base lav.'!R86="","",'1042Bi Dati di base lav.'!R86)</f>
        <v/>
      </c>
      <c r="M90" s="355" t="str">
        <f t="shared" si="27"/>
        <v/>
      </c>
      <c r="N90" s="356" t="str">
        <f t="shared" si="28"/>
        <v/>
      </c>
      <c r="O90" s="357" t="str">
        <f t="shared" si="29"/>
        <v/>
      </c>
      <c r="P90" s="358" t="str">
        <f t="shared" si="30"/>
        <v/>
      </c>
      <c r="Q90" s="346" t="str">
        <f t="shared" si="49"/>
        <v/>
      </c>
      <c r="R90" s="359" t="str">
        <f t="shared" si="31"/>
        <v/>
      </c>
      <c r="S90" s="356" t="str">
        <f t="shared" si="32"/>
        <v/>
      </c>
      <c r="T90" s="354" t="str">
        <f>IF(R90="","",MAX((O90-AR90)*'1042Ai Domanda'!$B$31,0))</f>
        <v/>
      </c>
      <c r="U90" s="360" t="str">
        <f t="shared" si="50"/>
        <v/>
      </c>
      <c r="V90" s="214"/>
      <c r="W90" s="215"/>
      <c r="X90" s="164" t="str">
        <f>'1042Bi Dati di base lav.'!L86</f>
        <v/>
      </c>
      <c r="Y90" s="216" t="str">
        <f t="shared" si="42"/>
        <v/>
      </c>
      <c r="Z90" s="217" t="str">
        <f>IF(A90="","",'1042Bi Dati di base lav.'!P86-'1042Bi Dati di base lav.'!Q86)</f>
        <v/>
      </c>
      <c r="AA90" s="217" t="str">
        <f t="shared" si="51"/>
        <v/>
      </c>
      <c r="AB90" s="218" t="str">
        <f t="shared" si="33"/>
        <v/>
      </c>
      <c r="AC90" s="218" t="str">
        <f t="shared" si="43"/>
        <v/>
      </c>
      <c r="AD90" s="218" t="str">
        <f t="shared" si="44"/>
        <v/>
      </c>
      <c r="AE90" s="219" t="str">
        <f t="shared" si="34"/>
        <v/>
      </c>
      <c r="AF90" s="219" t="str">
        <f>IF(K90="","",K90*AF$8 - MAX('1042Bi Dati di base lav.'!R86-M90,0))</f>
        <v/>
      </c>
      <c r="AG90" s="219" t="str">
        <f t="shared" si="45"/>
        <v/>
      </c>
      <c r="AH90" s="219" t="str">
        <f t="shared" si="52"/>
        <v/>
      </c>
      <c r="AI90" s="219" t="str">
        <f t="shared" si="46"/>
        <v/>
      </c>
      <c r="AJ90" s="219" t="str">
        <f>IF(OR($C90="",K90="",O90=""),"",MAX(P90+'1042Bi Dati di base lav.'!S86-O90,0))</f>
        <v/>
      </c>
      <c r="AK90" s="219" t="str">
        <f>IF('1042Bi Dati di base lav.'!S86="","",'1042Bi Dati di base lav.'!S86)</f>
        <v/>
      </c>
      <c r="AL90" s="219" t="str">
        <f t="shared" si="53"/>
        <v/>
      </c>
      <c r="AM90" s="220" t="str">
        <f t="shared" si="54"/>
        <v/>
      </c>
      <c r="AN90" s="221" t="str">
        <f t="shared" si="55"/>
        <v/>
      </c>
      <c r="AO90" s="219" t="str">
        <f t="shared" si="56"/>
        <v/>
      </c>
      <c r="AP90" s="219" t="str">
        <f>IF(E90="","",'1042Bi Dati di base lav.'!O86)</f>
        <v/>
      </c>
      <c r="AQ90" s="222">
        <f>IF('1042Bi Dati di base lav.'!X86&gt;0,AG90,0)</f>
        <v>0</v>
      </c>
      <c r="AR90" s="223">
        <f>IF('1042Bi Dati di base lav.'!X86&gt;0,'1042Bi Dati di base lav.'!S86,0)</f>
        <v>0</v>
      </c>
      <c r="AS90" s="219" t="str">
        <f t="shared" si="47"/>
        <v/>
      </c>
      <c r="AT90" s="219">
        <f>'1042Bi Dati di base lav.'!O86</f>
        <v>0</v>
      </c>
      <c r="AU90" s="219">
        <f t="shared" si="35"/>
        <v>0</v>
      </c>
    </row>
    <row r="91" spans="1:47" s="57" customFormat="1" ht="16.899999999999999" customHeight="1">
      <c r="A91" s="225" t="str">
        <f>IF('1042Bi Dati di base lav.'!A87="","",'1042Bi Dati di base lav.'!A87)</f>
        <v/>
      </c>
      <c r="B91" s="226" t="str">
        <f>IF('1042Bi Dati di base lav.'!B87="","",'1042Bi Dati di base lav.'!B87)</f>
        <v/>
      </c>
      <c r="C91" s="227" t="str">
        <f>IF('1042Bi Dati di base lav.'!C87="","",'1042Bi Dati di base lav.'!C87)</f>
        <v/>
      </c>
      <c r="D91" s="349" t="str">
        <f>IF('1042Bi Dati di base lav.'!AI87="","",IF('1042Bi Dati di base lav.'!AI87*E91&gt;'1042Ai Domanda'!$B$28,'1042Ai Domanda'!$B$28/E91,'1042Bi Dati di base lav.'!AI87))</f>
        <v/>
      </c>
      <c r="E91" s="335" t="str">
        <f>IF('1042Bi Dati di base lav.'!M87="","",'1042Bi Dati di base lav.'!M87)</f>
        <v/>
      </c>
      <c r="F91" s="341" t="str">
        <f>IF('1042Bi Dati di base lav.'!N87="","",'1042Bi Dati di base lav.'!N87)</f>
        <v/>
      </c>
      <c r="G91" s="337" t="str">
        <f>IF('1042Bi Dati di base lav.'!O87="","",'1042Bi Dati di base lav.'!O87)</f>
        <v/>
      </c>
      <c r="H91" s="350" t="str">
        <f>IF('1042Bi Dati di base lav.'!P87="","",'1042Bi Dati di base lav.'!P87)</f>
        <v/>
      </c>
      <c r="I91" s="351" t="str">
        <f>IF('1042Bi Dati di base lav.'!Q87="","",'1042Bi Dati di base lav.'!Q87)</f>
        <v/>
      </c>
      <c r="J91" s="352" t="str">
        <f t="shared" si="48"/>
        <v/>
      </c>
      <c r="K91" s="353" t="str">
        <f t="shared" si="26"/>
        <v/>
      </c>
      <c r="L91" s="354" t="str">
        <f>IF('1042Bi Dati di base lav.'!R87="","",'1042Bi Dati di base lav.'!R87)</f>
        <v/>
      </c>
      <c r="M91" s="355" t="str">
        <f t="shared" si="27"/>
        <v/>
      </c>
      <c r="N91" s="356" t="str">
        <f t="shared" si="28"/>
        <v/>
      </c>
      <c r="O91" s="357" t="str">
        <f t="shared" si="29"/>
        <v/>
      </c>
      <c r="P91" s="358" t="str">
        <f t="shared" si="30"/>
        <v/>
      </c>
      <c r="Q91" s="346" t="str">
        <f t="shared" si="49"/>
        <v/>
      </c>
      <c r="R91" s="359" t="str">
        <f t="shared" si="31"/>
        <v/>
      </c>
      <c r="S91" s="356" t="str">
        <f t="shared" si="32"/>
        <v/>
      </c>
      <c r="T91" s="354" t="str">
        <f>IF(R91="","",MAX((O91-AR91)*'1042Ai Domanda'!$B$31,0))</f>
        <v/>
      </c>
      <c r="U91" s="360" t="str">
        <f t="shared" si="50"/>
        <v/>
      </c>
      <c r="V91" s="214"/>
      <c r="W91" s="215"/>
      <c r="X91" s="164" t="str">
        <f>'1042Bi Dati di base lav.'!L87</f>
        <v/>
      </c>
      <c r="Y91" s="216" t="str">
        <f t="shared" si="42"/>
        <v/>
      </c>
      <c r="Z91" s="217" t="str">
        <f>IF(A91="","",'1042Bi Dati di base lav.'!P87-'1042Bi Dati di base lav.'!Q87)</f>
        <v/>
      </c>
      <c r="AA91" s="217" t="str">
        <f t="shared" si="51"/>
        <v/>
      </c>
      <c r="AB91" s="218" t="str">
        <f t="shared" si="33"/>
        <v/>
      </c>
      <c r="AC91" s="218" t="str">
        <f t="shared" si="43"/>
        <v/>
      </c>
      <c r="AD91" s="218" t="str">
        <f t="shared" si="44"/>
        <v/>
      </c>
      <c r="AE91" s="219" t="str">
        <f t="shared" si="34"/>
        <v/>
      </c>
      <c r="AF91" s="219" t="str">
        <f>IF(K91="","",K91*AF$8 - MAX('1042Bi Dati di base lav.'!R87-M91,0))</f>
        <v/>
      </c>
      <c r="AG91" s="219" t="str">
        <f t="shared" si="45"/>
        <v/>
      </c>
      <c r="AH91" s="219" t="str">
        <f t="shared" si="52"/>
        <v/>
      </c>
      <c r="AI91" s="219" t="str">
        <f t="shared" si="46"/>
        <v/>
      </c>
      <c r="AJ91" s="219" t="str">
        <f>IF(OR($C91="",K91="",O91=""),"",MAX(P91+'1042Bi Dati di base lav.'!S87-O91,0))</f>
        <v/>
      </c>
      <c r="AK91" s="219" t="str">
        <f>IF('1042Bi Dati di base lav.'!S87="","",'1042Bi Dati di base lav.'!S87)</f>
        <v/>
      </c>
      <c r="AL91" s="219" t="str">
        <f t="shared" si="53"/>
        <v/>
      </c>
      <c r="AM91" s="220" t="str">
        <f t="shared" si="54"/>
        <v/>
      </c>
      <c r="AN91" s="221" t="str">
        <f t="shared" si="55"/>
        <v/>
      </c>
      <c r="AO91" s="219" t="str">
        <f t="shared" si="56"/>
        <v/>
      </c>
      <c r="AP91" s="219" t="str">
        <f>IF(E91="","",'1042Bi Dati di base lav.'!O87)</f>
        <v/>
      </c>
      <c r="AQ91" s="222">
        <f>IF('1042Bi Dati di base lav.'!X87&gt;0,AG91,0)</f>
        <v>0</v>
      </c>
      <c r="AR91" s="223">
        <f>IF('1042Bi Dati di base lav.'!X87&gt;0,'1042Bi Dati di base lav.'!S87,0)</f>
        <v>0</v>
      </c>
      <c r="AS91" s="219" t="str">
        <f t="shared" si="47"/>
        <v/>
      </c>
      <c r="AT91" s="219">
        <f>'1042Bi Dati di base lav.'!O87</f>
        <v>0</v>
      </c>
      <c r="AU91" s="219">
        <f t="shared" si="35"/>
        <v>0</v>
      </c>
    </row>
    <row r="92" spans="1:47" s="57" customFormat="1" ht="16.899999999999999" customHeight="1">
      <c r="A92" s="225" t="str">
        <f>IF('1042Bi Dati di base lav.'!A88="","",'1042Bi Dati di base lav.'!A88)</f>
        <v/>
      </c>
      <c r="B92" s="226" t="str">
        <f>IF('1042Bi Dati di base lav.'!B88="","",'1042Bi Dati di base lav.'!B88)</f>
        <v/>
      </c>
      <c r="C92" s="227" t="str">
        <f>IF('1042Bi Dati di base lav.'!C88="","",'1042Bi Dati di base lav.'!C88)</f>
        <v/>
      </c>
      <c r="D92" s="349" t="str">
        <f>IF('1042Bi Dati di base lav.'!AI88="","",IF('1042Bi Dati di base lav.'!AI88*E92&gt;'1042Ai Domanda'!$B$28,'1042Ai Domanda'!$B$28/E92,'1042Bi Dati di base lav.'!AI88))</f>
        <v/>
      </c>
      <c r="E92" s="335" t="str">
        <f>IF('1042Bi Dati di base lav.'!M88="","",'1042Bi Dati di base lav.'!M88)</f>
        <v/>
      </c>
      <c r="F92" s="341" t="str">
        <f>IF('1042Bi Dati di base lav.'!N88="","",'1042Bi Dati di base lav.'!N88)</f>
        <v/>
      </c>
      <c r="G92" s="337" t="str">
        <f>IF('1042Bi Dati di base lav.'!O88="","",'1042Bi Dati di base lav.'!O88)</f>
        <v/>
      </c>
      <c r="H92" s="350" t="str">
        <f>IF('1042Bi Dati di base lav.'!P88="","",'1042Bi Dati di base lav.'!P88)</f>
        <v/>
      </c>
      <c r="I92" s="351" t="str">
        <f>IF('1042Bi Dati di base lav.'!Q88="","",'1042Bi Dati di base lav.'!Q88)</f>
        <v/>
      </c>
      <c r="J92" s="352" t="str">
        <f t="shared" si="48"/>
        <v/>
      </c>
      <c r="K92" s="353" t="str">
        <f t="shared" si="26"/>
        <v/>
      </c>
      <c r="L92" s="354" t="str">
        <f>IF('1042Bi Dati di base lav.'!R88="","",'1042Bi Dati di base lav.'!R88)</f>
        <v/>
      </c>
      <c r="M92" s="355" t="str">
        <f t="shared" si="27"/>
        <v/>
      </c>
      <c r="N92" s="356" t="str">
        <f t="shared" si="28"/>
        <v/>
      </c>
      <c r="O92" s="357" t="str">
        <f t="shared" si="29"/>
        <v/>
      </c>
      <c r="P92" s="358" t="str">
        <f t="shared" si="30"/>
        <v/>
      </c>
      <c r="Q92" s="346" t="str">
        <f t="shared" si="49"/>
        <v/>
      </c>
      <c r="R92" s="359" t="str">
        <f t="shared" si="31"/>
        <v/>
      </c>
      <c r="S92" s="356" t="str">
        <f t="shared" si="32"/>
        <v/>
      </c>
      <c r="T92" s="354" t="str">
        <f>IF(R92="","",MAX((O92-AR92)*'1042Ai Domanda'!$B$31,0))</f>
        <v/>
      </c>
      <c r="U92" s="360" t="str">
        <f t="shared" si="50"/>
        <v/>
      </c>
      <c r="V92" s="214"/>
      <c r="W92" s="215"/>
      <c r="X92" s="164" t="str">
        <f>'1042Bi Dati di base lav.'!L88</f>
        <v/>
      </c>
      <c r="Y92" s="216" t="str">
        <f t="shared" si="42"/>
        <v/>
      </c>
      <c r="Z92" s="217" t="str">
        <f>IF(A92="","",'1042Bi Dati di base lav.'!P88-'1042Bi Dati di base lav.'!Q88)</f>
        <v/>
      </c>
      <c r="AA92" s="217" t="str">
        <f t="shared" si="51"/>
        <v/>
      </c>
      <c r="AB92" s="218" t="str">
        <f t="shared" si="33"/>
        <v/>
      </c>
      <c r="AC92" s="218" t="str">
        <f t="shared" si="43"/>
        <v/>
      </c>
      <c r="AD92" s="218" t="str">
        <f t="shared" si="44"/>
        <v/>
      </c>
      <c r="AE92" s="219" t="str">
        <f t="shared" si="34"/>
        <v/>
      </c>
      <c r="AF92" s="219" t="str">
        <f>IF(K92="","",K92*AF$8 - MAX('1042Bi Dati di base lav.'!R88-M92,0))</f>
        <v/>
      </c>
      <c r="AG92" s="219" t="str">
        <f t="shared" si="45"/>
        <v/>
      </c>
      <c r="AH92" s="219" t="str">
        <f t="shared" si="52"/>
        <v/>
      </c>
      <c r="AI92" s="219" t="str">
        <f t="shared" si="46"/>
        <v/>
      </c>
      <c r="AJ92" s="219" t="str">
        <f>IF(OR($C92="",K92="",O92=""),"",MAX(P92+'1042Bi Dati di base lav.'!S88-O92,0))</f>
        <v/>
      </c>
      <c r="AK92" s="219" t="str">
        <f>IF('1042Bi Dati di base lav.'!S88="","",'1042Bi Dati di base lav.'!S88)</f>
        <v/>
      </c>
      <c r="AL92" s="219" t="str">
        <f t="shared" si="53"/>
        <v/>
      </c>
      <c r="AM92" s="220" t="str">
        <f t="shared" si="54"/>
        <v/>
      </c>
      <c r="AN92" s="221" t="str">
        <f t="shared" si="55"/>
        <v/>
      </c>
      <c r="AO92" s="219" t="str">
        <f t="shared" si="56"/>
        <v/>
      </c>
      <c r="AP92" s="219" t="str">
        <f>IF(E92="","",'1042Bi Dati di base lav.'!O88)</f>
        <v/>
      </c>
      <c r="AQ92" s="222">
        <f>IF('1042Bi Dati di base lav.'!X88&gt;0,AG92,0)</f>
        <v>0</v>
      </c>
      <c r="AR92" s="223">
        <f>IF('1042Bi Dati di base lav.'!X88&gt;0,'1042Bi Dati di base lav.'!S88,0)</f>
        <v>0</v>
      </c>
      <c r="AS92" s="219" t="str">
        <f t="shared" si="47"/>
        <v/>
      </c>
      <c r="AT92" s="219">
        <f>'1042Bi Dati di base lav.'!O88</f>
        <v>0</v>
      </c>
      <c r="AU92" s="219">
        <f t="shared" si="35"/>
        <v>0</v>
      </c>
    </row>
    <row r="93" spans="1:47" s="57" customFormat="1" ht="16.899999999999999" customHeight="1">
      <c r="A93" s="225" t="str">
        <f>IF('1042Bi Dati di base lav.'!A89="","",'1042Bi Dati di base lav.'!A89)</f>
        <v/>
      </c>
      <c r="B93" s="226" t="str">
        <f>IF('1042Bi Dati di base lav.'!B89="","",'1042Bi Dati di base lav.'!B89)</f>
        <v/>
      </c>
      <c r="C93" s="227" t="str">
        <f>IF('1042Bi Dati di base lav.'!C89="","",'1042Bi Dati di base lav.'!C89)</f>
        <v/>
      </c>
      <c r="D93" s="349" t="str">
        <f>IF('1042Bi Dati di base lav.'!AI89="","",IF('1042Bi Dati di base lav.'!AI89*E93&gt;'1042Ai Domanda'!$B$28,'1042Ai Domanda'!$B$28/E93,'1042Bi Dati di base lav.'!AI89))</f>
        <v/>
      </c>
      <c r="E93" s="335" t="str">
        <f>IF('1042Bi Dati di base lav.'!M89="","",'1042Bi Dati di base lav.'!M89)</f>
        <v/>
      </c>
      <c r="F93" s="341" t="str">
        <f>IF('1042Bi Dati di base lav.'!N89="","",'1042Bi Dati di base lav.'!N89)</f>
        <v/>
      </c>
      <c r="G93" s="337" t="str">
        <f>IF('1042Bi Dati di base lav.'!O89="","",'1042Bi Dati di base lav.'!O89)</f>
        <v/>
      </c>
      <c r="H93" s="350" t="str">
        <f>IF('1042Bi Dati di base lav.'!P89="","",'1042Bi Dati di base lav.'!P89)</f>
        <v/>
      </c>
      <c r="I93" s="351" t="str">
        <f>IF('1042Bi Dati di base lav.'!Q89="","",'1042Bi Dati di base lav.'!Q89)</f>
        <v/>
      </c>
      <c r="J93" s="352" t="str">
        <f t="shared" si="48"/>
        <v/>
      </c>
      <c r="K93" s="353" t="str">
        <f t="shared" si="26"/>
        <v/>
      </c>
      <c r="L93" s="354" t="str">
        <f>IF('1042Bi Dati di base lav.'!R89="","",'1042Bi Dati di base lav.'!R89)</f>
        <v/>
      </c>
      <c r="M93" s="355" t="str">
        <f t="shared" si="27"/>
        <v/>
      </c>
      <c r="N93" s="356" t="str">
        <f t="shared" si="28"/>
        <v/>
      </c>
      <c r="O93" s="357" t="str">
        <f t="shared" si="29"/>
        <v/>
      </c>
      <c r="P93" s="358" t="str">
        <f t="shared" si="30"/>
        <v/>
      </c>
      <c r="Q93" s="346" t="str">
        <f t="shared" si="49"/>
        <v/>
      </c>
      <c r="R93" s="359" t="str">
        <f t="shared" si="31"/>
        <v/>
      </c>
      <c r="S93" s="356" t="str">
        <f t="shared" si="32"/>
        <v/>
      </c>
      <c r="T93" s="354" t="str">
        <f>IF(R93="","",MAX((O93-AR93)*'1042Ai Domanda'!$B$31,0))</f>
        <v/>
      </c>
      <c r="U93" s="360" t="str">
        <f t="shared" si="50"/>
        <v/>
      </c>
      <c r="V93" s="214"/>
      <c r="W93" s="215"/>
      <c r="X93" s="164" t="str">
        <f>'1042Bi Dati di base lav.'!L89</f>
        <v/>
      </c>
      <c r="Y93" s="216" t="str">
        <f t="shared" si="42"/>
        <v/>
      </c>
      <c r="Z93" s="217" t="str">
        <f>IF(A93="","",'1042Bi Dati di base lav.'!P89-'1042Bi Dati di base lav.'!Q89)</f>
        <v/>
      </c>
      <c r="AA93" s="217" t="str">
        <f t="shared" si="51"/>
        <v/>
      </c>
      <c r="AB93" s="218" t="str">
        <f t="shared" si="33"/>
        <v/>
      </c>
      <c r="AC93" s="218" t="str">
        <f t="shared" si="43"/>
        <v/>
      </c>
      <c r="AD93" s="218" t="str">
        <f t="shared" si="44"/>
        <v/>
      </c>
      <c r="AE93" s="219" t="str">
        <f t="shared" si="34"/>
        <v/>
      </c>
      <c r="AF93" s="219" t="str">
        <f>IF(K93="","",K93*AF$8 - MAX('1042Bi Dati di base lav.'!R89-M93,0))</f>
        <v/>
      </c>
      <c r="AG93" s="219" t="str">
        <f t="shared" si="45"/>
        <v/>
      </c>
      <c r="AH93" s="219" t="str">
        <f t="shared" si="52"/>
        <v/>
      </c>
      <c r="AI93" s="219" t="str">
        <f t="shared" si="46"/>
        <v/>
      </c>
      <c r="AJ93" s="219" t="str">
        <f>IF(OR($C93="",K93="",O93=""),"",MAX(P93+'1042Bi Dati di base lav.'!S89-O93,0))</f>
        <v/>
      </c>
      <c r="AK93" s="219" t="str">
        <f>IF('1042Bi Dati di base lav.'!S89="","",'1042Bi Dati di base lav.'!S89)</f>
        <v/>
      </c>
      <c r="AL93" s="219" t="str">
        <f t="shared" si="53"/>
        <v/>
      </c>
      <c r="AM93" s="220" t="str">
        <f t="shared" si="54"/>
        <v/>
      </c>
      <c r="AN93" s="221" t="str">
        <f t="shared" si="55"/>
        <v/>
      </c>
      <c r="AO93" s="219" t="str">
        <f t="shared" si="56"/>
        <v/>
      </c>
      <c r="AP93" s="219" t="str">
        <f>IF(E93="","",'1042Bi Dati di base lav.'!O89)</f>
        <v/>
      </c>
      <c r="AQ93" s="222">
        <f>IF('1042Bi Dati di base lav.'!X89&gt;0,AG93,0)</f>
        <v>0</v>
      </c>
      <c r="AR93" s="223">
        <f>IF('1042Bi Dati di base lav.'!X89&gt;0,'1042Bi Dati di base lav.'!S89,0)</f>
        <v>0</v>
      </c>
      <c r="AS93" s="219" t="str">
        <f t="shared" si="47"/>
        <v/>
      </c>
      <c r="AT93" s="219">
        <f>'1042Bi Dati di base lav.'!O89</f>
        <v>0</v>
      </c>
      <c r="AU93" s="219">
        <f t="shared" si="35"/>
        <v>0</v>
      </c>
    </row>
    <row r="94" spans="1:47" s="57" customFormat="1" ht="16.899999999999999" customHeight="1">
      <c r="A94" s="225" t="str">
        <f>IF('1042Bi Dati di base lav.'!A90="","",'1042Bi Dati di base lav.'!A90)</f>
        <v/>
      </c>
      <c r="B94" s="226" t="str">
        <f>IF('1042Bi Dati di base lav.'!B90="","",'1042Bi Dati di base lav.'!B90)</f>
        <v/>
      </c>
      <c r="C94" s="227" t="str">
        <f>IF('1042Bi Dati di base lav.'!C90="","",'1042Bi Dati di base lav.'!C90)</f>
        <v/>
      </c>
      <c r="D94" s="349" t="str">
        <f>IF('1042Bi Dati di base lav.'!AI90="","",IF('1042Bi Dati di base lav.'!AI90*E94&gt;'1042Ai Domanda'!$B$28,'1042Ai Domanda'!$B$28/E94,'1042Bi Dati di base lav.'!AI90))</f>
        <v/>
      </c>
      <c r="E94" s="335" t="str">
        <f>IF('1042Bi Dati di base lav.'!M90="","",'1042Bi Dati di base lav.'!M90)</f>
        <v/>
      </c>
      <c r="F94" s="341" t="str">
        <f>IF('1042Bi Dati di base lav.'!N90="","",'1042Bi Dati di base lav.'!N90)</f>
        <v/>
      </c>
      <c r="G94" s="337" t="str">
        <f>IF('1042Bi Dati di base lav.'!O90="","",'1042Bi Dati di base lav.'!O90)</f>
        <v/>
      </c>
      <c r="H94" s="350" t="str">
        <f>IF('1042Bi Dati di base lav.'!P90="","",'1042Bi Dati di base lav.'!P90)</f>
        <v/>
      </c>
      <c r="I94" s="351" t="str">
        <f>IF('1042Bi Dati di base lav.'!Q90="","",'1042Bi Dati di base lav.'!Q90)</f>
        <v/>
      </c>
      <c r="J94" s="352" t="str">
        <f t="shared" si="48"/>
        <v/>
      </c>
      <c r="K94" s="353" t="str">
        <f t="shared" si="26"/>
        <v/>
      </c>
      <c r="L94" s="354" t="str">
        <f>IF('1042Bi Dati di base lav.'!R90="","",'1042Bi Dati di base lav.'!R90)</f>
        <v/>
      </c>
      <c r="M94" s="355" t="str">
        <f t="shared" si="27"/>
        <v/>
      </c>
      <c r="N94" s="356" t="str">
        <f t="shared" si="28"/>
        <v/>
      </c>
      <c r="O94" s="357" t="str">
        <f t="shared" si="29"/>
        <v/>
      </c>
      <c r="P94" s="358" t="str">
        <f t="shared" si="30"/>
        <v/>
      </c>
      <c r="Q94" s="346" t="str">
        <f t="shared" si="49"/>
        <v/>
      </c>
      <c r="R94" s="359" t="str">
        <f t="shared" si="31"/>
        <v/>
      </c>
      <c r="S94" s="356" t="str">
        <f t="shared" si="32"/>
        <v/>
      </c>
      <c r="T94" s="354" t="str">
        <f>IF(R94="","",MAX((O94-AR94)*'1042Ai Domanda'!$B$31,0))</f>
        <v/>
      </c>
      <c r="U94" s="360" t="str">
        <f t="shared" si="50"/>
        <v/>
      </c>
      <c r="V94" s="214"/>
      <c r="W94" s="215"/>
      <c r="X94" s="164" t="str">
        <f>'1042Bi Dati di base lav.'!L90</f>
        <v/>
      </c>
      <c r="Y94" s="216" t="str">
        <f t="shared" si="42"/>
        <v/>
      </c>
      <c r="Z94" s="217" t="str">
        <f>IF(A94="","",'1042Bi Dati di base lav.'!P90-'1042Bi Dati di base lav.'!Q90)</f>
        <v/>
      </c>
      <c r="AA94" s="217" t="str">
        <f t="shared" si="51"/>
        <v/>
      </c>
      <c r="AB94" s="218" t="str">
        <f t="shared" si="33"/>
        <v/>
      </c>
      <c r="AC94" s="218" t="str">
        <f t="shared" si="43"/>
        <v/>
      </c>
      <c r="AD94" s="218" t="str">
        <f t="shared" si="44"/>
        <v/>
      </c>
      <c r="AE94" s="219" t="str">
        <f t="shared" si="34"/>
        <v/>
      </c>
      <c r="AF94" s="219" t="str">
        <f>IF(K94="","",K94*AF$8 - MAX('1042Bi Dati di base lav.'!R90-M94,0))</f>
        <v/>
      </c>
      <c r="AG94" s="219" t="str">
        <f t="shared" si="45"/>
        <v/>
      </c>
      <c r="AH94" s="219" t="str">
        <f t="shared" si="52"/>
        <v/>
      </c>
      <c r="AI94" s="219" t="str">
        <f t="shared" si="46"/>
        <v/>
      </c>
      <c r="AJ94" s="219" t="str">
        <f>IF(OR($C94="",K94="",O94=""),"",MAX(P94+'1042Bi Dati di base lav.'!S90-O94,0))</f>
        <v/>
      </c>
      <c r="AK94" s="219" t="str">
        <f>IF('1042Bi Dati di base lav.'!S90="","",'1042Bi Dati di base lav.'!S90)</f>
        <v/>
      </c>
      <c r="AL94" s="219" t="str">
        <f t="shared" si="53"/>
        <v/>
      </c>
      <c r="AM94" s="220" t="str">
        <f t="shared" si="54"/>
        <v/>
      </c>
      <c r="AN94" s="221" t="str">
        <f t="shared" si="55"/>
        <v/>
      </c>
      <c r="AO94" s="219" t="str">
        <f t="shared" si="56"/>
        <v/>
      </c>
      <c r="AP94" s="219" t="str">
        <f>IF(E94="","",'1042Bi Dati di base lav.'!O90)</f>
        <v/>
      </c>
      <c r="AQ94" s="222">
        <f>IF('1042Bi Dati di base lav.'!X90&gt;0,AG94,0)</f>
        <v>0</v>
      </c>
      <c r="AR94" s="223">
        <f>IF('1042Bi Dati di base lav.'!X90&gt;0,'1042Bi Dati di base lav.'!S90,0)</f>
        <v>0</v>
      </c>
      <c r="AS94" s="219" t="str">
        <f t="shared" si="47"/>
        <v/>
      </c>
      <c r="AT94" s="219">
        <f>'1042Bi Dati di base lav.'!O90</f>
        <v>0</v>
      </c>
      <c r="AU94" s="219">
        <f t="shared" si="35"/>
        <v>0</v>
      </c>
    </row>
    <row r="95" spans="1:47" s="57" customFormat="1" ht="16.899999999999999" customHeight="1">
      <c r="A95" s="225" t="str">
        <f>IF('1042Bi Dati di base lav.'!A91="","",'1042Bi Dati di base lav.'!A91)</f>
        <v/>
      </c>
      <c r="B95" s="226" t="str">
        <f>IF('1042Bi Dati di base lav.'!B91="","",'1042Bi Dati di base lav.'!B91)</f>
        <v/>
      </c>
      <c r="C95" s="227" t="str">
        <f>IF('1042Bi Dati di base lav.'!C91="","",'1042Bi Dati di base lav.'!C91)</f>
        <v/>
      </c>
      <c r="D95" s="349" t="str">
        <f>IF('1042Bi Dati di base lav.'!AI91="","",IF('1042Bi Dati di base lav.'!AI91*E95&gt;'1042Ai Domanda'!$B$28,'1042Ai Domanda'!$B$28/E95,'1042Bi Dati di base lav.'!AI91))</f>
        <v/>
      </c>
      <c r="E95" s="335" t="str">
        <f>IF('1042Bi Dati di base lav.'!M91="","",'1042Bi Dati di base lav.'!M91)</f>
        <v/>
      </c>
      <c r="F95" s="341" t="str">
        <f>IF('1042Bi Dati di base lav.'!N91="","",'1042Bi Dati di base lav.'!N91)</f>
        <v/>
      </c>
      <c r="G95" s="337" t="str">
        <f>IF('1042Bi Dati di base lav.'!O91="","",'1042Bi Dati di base lav.'!O91)</f>
        <v/>
      </c>
      <c r="H95" s="350" t="str">
        <f>IF('1042Bi Dati di base lav.'!P91="","",'1042Bi Dati di base lav.'!P91)</f>
        <v/>
      </c>
      <c r="I95" s="351" t="str">
        <f>IF('1042Bi Dati di base lav.'!Q91="","",'1042Bi Dati di base lav.'!Q91)</f>
        <v/>
      </c>
      <c r="J95" s="352" t="str">
        <f t="shared" si="48"/>
        <v/>
      </c>
      <c r="K95" s="353" t="str">
        <f t="shared" si="26"/>
        <v/>
      </c>
      <c r="L95" s="354" t="str">
        <f>IF('1042Bi Dati di base lav.'!R91="","",'1042Bi Dati di base lav.'!R91)</f>
        <v/>
      </c>
      <c r="M95" s="355" t="str">
        <f t="shared" si="27"/>
        <v/>
      </c>
      <c r="N95" s="356" t="str">
        <f t="shared" si="28"/>
        <v/>
      </c>
      <c r="O95" s="357" t="str">
        <f t="shared" si="29"/>
        <v/>
      </c>
      <c r="P95" s="358" t="str">
        <f t="shared" si="30"/>
        <v/>
      </c>
      <c r="Q95" s="346" t="str">
        <f t="shared" si="49"/>
        <v/>
      </c>
      <c r="R95" s="359" t="str">
        <f t="shared" si="31"/>
        <v/>
      </c>
      <c r="S95" s="356" t="str">
        <f t="shared" si="32"/>
        <v/>
      </c>
      <c r="T95" s="354" t="str">
        <f>IF(R95="","",MAX((O95-AR95)*'1042Ai Domanda'!$B$31,0))</f>
        <v/>
      </c>
      <c r="U95" s="360" t="str">
        <f t="shared" si="50"/>
        <v/>
      </c>
      <c r="V95" s="214"/>
      <c r="W95" s="215"/>
      <c r="X95" s="164" t="str">
        <f>'1042Bi Dati di base lav.'!L91</f>
        <v/>
      </c>
      <c r="Y95" s="216" t="str">
        <f t="shared" si="42"/>
        <v/>
      </c>
      <c r="Z95" s="217" t="str">
        <f>IF(A95="","",'1042Bi Dati di base lav.'!P91-'1042Bi Dati di base lav.'!Q91)</f>
        <v/>
      </c>
      <c r="AA95" s="217" t="str">
        <f t="shared" si="51"/>
        <v/>
      </c>
      <c r="AB95" s="218" t="str">
        <f t="shared" si="33"/>
        <v/>
      </c>
      <c r="AC95" s="218" t="str">
        <f t="shared" si="43"/>
        <v/>
      </c>
      <c r="AD95" s="218" t="str">
        <f t="shared" si="44"/>
        <v/>
      </c>
      <c r="AE95" s="219" t="str">
        <f t="shared" si="34"/>
        <v/>
      </c>
      <c r="AF95" s="219" t="str">
        <f>IF(K95="","",K95*AF$8 - MAX('1042Bi Dati di base lav.'!R91-M95,0))</f>
        <v/>
      </c>
      <c r="AG95" s="219" t="str">
        <f t="shared" si="45"/>
        <v/>
      </c>
      <c r="AH95" s="219" t="str">
        <f t="shared" si="52"/>
        <v/>
      </c>
      <c r="AI95" s="219" t="str">
        <f t="shared" si="46"/>
        <v/>
      </c>
      <c r="AJ95" s="219" t="str">
        <f>IF(OR($C95="",K95="",O95=""),"",MAX(P95+'1042Bi Dati di base lav.'!S91-O95,0))</f>
        <v/>
      </c>
      <c r="AK95" s="219" t="str">
        <f>IF('1042Bi Dati di base lav.'!S91="","",'1042Bi Dati di base lav.'!S91)</f>
        <v/>
      </c>
      <c r="AL95" s="219" t="str">
        <f t="shared" si="53"/>
        <v/>
      </c>
      <c r="AM95" s="220" t="str">
        <f t="shared" si="54"/>
        <v/>
      </c>
      <c r="AN95" s="221" t="str">
        <f t="shared" si="55"/>
        <v/>
      </c>
      <c r="AO95" s="219" t="str">
        <f t="shared" si="56"/>
        <v/>
      </c>
      <c r="AP95" s="219" t="str">
        <f>IF(E95="","",'1042Bi Dati di base lav.'!O91)</f>
        <v/>
      </c>
      <c r="AQ95" s="222">
        <f>IF('1042Bi Dati di base lav.'!X91&gt;0,AG95,0)</f>
        <v>0</v>
      </c>
      <c r="AR95" s="223">
        <f>IF('1042Bi Dati di base lav.'!X91&gt;0,'1042Bi Dati di base lav.'!S91,0)</f>
        <v>0</v>
      </c>
      <c r="AS95" s="219" t="str">
        <f t="shared" si="47"/>
        <v/>
      </c>
      <c r="AT95" s="219">
        <f>'1042Bi Dati di base lav.'!O91</f>
        <v>0</v>
      </c>
      <c r="AU95" s="219">
        <f t="shared" si="35"/>
        <v>0</v>
      </c>
    </row>
    <row r="96" spans="1:47" s="57" customFormat="1" ht="16.899999999999999" customHeight="1">
      <c r="A96" s="225" t="str">
        <f>IF('1042Bi Dati di base lav.'!A92="","",'1042Bi Dati di base lav.'!A92)</f>
        <v/>
      </c>
      <c r="B96" s="226" t="str">
        <f>IF('1042Bi Dati di base lav.'!B92="","",'1042Bi Dati di base lav.'!B92)</f>
        <v/>
      </c>
      <c r="C96" s="227" t="str">
        <f>IF('1042Bi Dati di base lav.'!C92="","",'1042Bi Dati di base lav.'!C92)</f>
        <v/>
      </c>
      <c r="D96" s="349" t="str">
        <f>IF('1042Bi Dati di base lav.'!AI92="","",IF('1042Bi Dati di base lav.'!AI92*E96&gt;'1042Ai Domanda'!$B$28,'1042Ai Domanda'!$B$28/E96,'1042Bi Dati di base lav.'!AI92))</f>
        <v/>
      </c>
      <c r="E96" s="335" t="str">
        <f>IF('1042Bi Dati di base lav.'!M92="","",'1042Bi Dati di base lav.'!M92)</f>
        <v/>
      </c>
      <c r="F96" s="341" t="str">
        <f>IF('1042Bi Dati di base lav.'!N92="","",'1042Bi Dati di base lav.'!N92)</f>
        <v/>
      </c>
      <c r="G96" s="337" t="str">
        <f>IF('1042Bi Dati di base lav.'!O92="","",'1042Bi Dati di base lav.'!O92)</f>
        <v/>
      </c>
      <c r="H96" s="350" t="str">
        <f>IF('1042Bi Dati di base lav.'!P92="","",'1042Bi Dati di base lav.'!P92)</f>
        <v/>
      </c>
      <c r="I96" s="351" t="str">
        <f>IF('1042Bi Dati di base lav.'!Q92="","",'1042Bi Dati di base lav.'!Q92)</f>
        <v/>
      </c>
      <c r="J96" s="352" t="str">
        <f t="shared" si="48"/>
        <v/>
      </c>
      <c r="K96" s="353" t="str">
        <f t="shared" si="26"/>
        <v/>
      </c>
      <c r="L96" s="354" t="str">
        <f>IF('1042Bi Dati di base lav.'!R92="","",'1042Bi Dati di base lav.'!R92)</f>
        <v/>
      </c>
      <c r="M96" s="355" t="str">
        <f t="shared" si="27"/>
        <v/>
      </c>
      <c r="N96" s="356" t="str">
        <f t="shared" si="28"/>
        <v/>
      </c>
      <c r="O96" s="357" t="str">
        <f t="shared" si="29"/>
        <v/>
      </c>
      <c r="P96" s="358" t="str">
        <f t="shared" si="30"/>
        <v/>
      </c>
      <c r="Q96" s="346" t="str">
        <f t="shared" si="49"/>
        <v/>
      </c>
      <c r="R96" s="359" t="str">
        <f t="shared" si="31"/>
        <v/>
      </c>
      <c r="S96" s="356" t="str">
        <f t="shared" si="32"/>
        <v/>
      </c>
      <c r="T96" s="354" t="str">
        <f>IF(R96="","",MAX((O96-AR96)*'1042Ai Domanda'!$B$31,0))</f>
        <v/>
      </c>
      <c r="U96" s="360" t="str">
        <f t="shared" si="50"/>
        <v/>
      </c>
      <c r="V96" s="214"/>
      <c r="W96" s="215"/>
      <c r="X96" s="164" t="str">
        <f>'1042Bi Dati di base lav.'!L92</f>
        <v/>
      </c>
      <c r="Y96" s="216" t="str">
        <f t="shared" si="42"/>
        <v/>
      </c>
      <c r="Z96" s="217" t="str">
        <f>IF(A96="","",'1042Bi Dati di base lav.'!P92-'1042Bi Dati di base lav.'!Q92)</f>
        <v/>
      </c>
      <c r="AA96" s="217" t="str">
        <f t="shared" si="51"/>
        <v/>
      </c>
      <c r="AB96" s="218" t="str">
        <f t="shared" si="33"/>
        <v/>
      </c>
      <c r="AC96" s="218" t="str">
        <f t="shared" si="43"/>
        <v/>
      </c>
      <c r="AD96" s="218" t="str">
        <f t="shared" si="44"/>
        <v/>
      </c>
      <c r="AE96" s="219" t="str">
        <f t="shared" si="34"/>
        <v/>
      </c>
      <c r="AF96" s="219" t="str">
        <f>IF(K96="","",K96*AF$8 - MAX('1042Bi Dati di base lav.'!R92-M96,0))</f>
        <v/>
      </c>
      <c r="AG96" s="219" t="str">
        <f t="shared" si="45"/>
        <v/>
      </c>
      <c r="AH96" s="219" t="str">
        <f t="shared" si="52"/>
        <v/>
      </c>
      <c r="AI96" s="219" t="str">
        <f t="shared" si="46"/>
        <v/>
      </c>
      <c r="AJ96" s="219" t="str">
        <f>IF(OR($C96="",K96="",O96=""),"",MAX(P96+'1042Bi Dati di base lav.'!S92-O96,0))</f>
        <v/>
      </c>
      <c r="AK96" s="219" t="str">
        <f>IF('1042Bi Dati di base lav.'!S92="","",'1042Bi Dati di base lav.'!S92)</f>
        <v/>
      </c>
      <c r="AL96" s="219" t="str">
        <f t="shared" si="53"/>
        <v/>
      </c>
      <c r="AM96" s="220" t="str">
        <f t="shared" si="54"/>
        <v/>
      </c>
      <c r="AN96" s="221" t="str">
        <f t="shared" si="55"/>
        <v/>
      </c>
      <c r="AO96" s="219" t="str">
        <f t="shared" si="56"/>
        <v/>
      </c>
      <c r="AP96" s="219" t="str">
        <f>IF(E96="","",'1042Bi Dati di base lav.'!O92)</f>
        <v/>
      </c>
      <c r="AQ96" s="222">
        <f>IF('1042Bi Dati di base lav.'!X92&gt;0,AG96,0)</f>
        <v>0</v>
      </c>
      <c r="AR96" s="223">
        <f>IF('1042Bi Dati di base lav.'!X92&gt;0,'1042Bi Dati di base lav.'!S92,0)</f>
        <v>0</v>
      </c>
      <c r="AS96" s="219" t="str">
        <f t="shared" si="47"/>
        <v/>
      </c>
      <c r="AT96" s="219">
        <f>'1042Bi Dati di base lav.'!O92</f>
        <v>0</v>
      </c>
      <c r="AU96" s="219">
        <f t="shared" si="35"/>
        <v>0</v>
      </c>
    </row>
    <row r="97" spans="1:47" s="57" customFormat="1" ht="16.899999999999999" customHeight="1">
      <c r="A97" s="225" t="str">
        <f>IF('1042Bi Dati di base lav.'!A93="","",'1042Bi Dati di base lav.'!A93)</f>
        <v/>
      </c>
      <c r="B97" s="226" t="str">
        <f>IF('1042Bi Dati di base lav.'!B93="","",'1042Bi Dati di base lav.'!B93)</f>
        <v/>
      </c>
      <c r="C97" s="227" t="str">
        <f>IF('1042Bi Dati di base lav.'!C93="","",'1042Bi Dati di base lav.'!C93)</f>
        <v/>
      </c>
      <c r="D97" s="349" t="str">
        <f>IF('1042Bi Dati di base lav.'!AI93="","",IF('1042Bi Dati di base lav.'!AI93*E97&gt;'1042Ai Domanda'!$B$28,'1042Ai Domanda'!$B$28/E97,'1042Bi Dati di base lav.'!AI93))</f>
        <v/>
      </c>
      <c r="E97" s="335" t="str">
        <f>IF('1042Bi Dati di base lav.'!M93="","",'1042Bi Dati di base lav.'!M93)</f>
        <v/>
      </c>
      <c r="F97" s="341" t="str">
        <f>IF('1042Bi Dati di base lav.'!N93="","",'1042Bi Dati di base lav.'!N93)</f>
        <v/>
      </c>
      <c r="G97" s="337" t="str">
        <f>IF('1042Bi Dati di base lav.'!O93="","",'1042Bi Dati di base lav.'!O93)</f>
        <v/>
      </c>
      <c r="H97" s="350" t="str">
        <f>IF('1042Bi Dati di base lav.'!P93="","",'1042Bi Dati di base lav.'!P93)</f>
        <v/>
      </c>
      <c r="I97" s="351" t="str">
        <f>IF('1042Bi Dati di base lav.'!Q93="","",'1042Bi Dati di base lav.'!Q93)</f>
        <v/>
      </c>
      <c r="J97" s="352" t="str">
        <f t="shared" si="48"/>
        <v/>
      </c>
      <c r="K97" s="353" t="str">
        <f t="shared" ref="K97:K110" si="57">AA97</f>
        <v/>
      </c>
      <c r="L97" s="354" t="str">
        <f>IF('1042Bi Dati di base lav.'!R93="","",'1042Bi Dati di base lav.'!R93)</f>
        <v/>
      </c>
      <c r="M97" s="355" t="str">
        <f t="shared" ref="M97:M110" si="58">AD97</f>
        <v/>
      </c>
      <c r="N97" s="356" t="str">
        <f t="shared" ref="N97:N110" si="59">AF97</f>
        <v/>
      </c>
      <c r="O97" s="357" t="str">
        <f t="shared" ref="O97:O110" si="60">AG97</f>
        <v/>
      </c>
      <c r="P97" s="358" t="str">
        <f t="shared" ref="P97:P110" si="61">AH97</f>
        <v/>
      </c>
      <c r="Q97" s="346" t="str">
        <f t="shared" si="49"/>
        <v/>
      </c>
      <c r="R97" s="359" t="str">
        <f t="shared" ref="R97:R110" si="62">AI97</f>
        <v/>
      </c>
      <c r="S97" s="356" t="str">
        <f t="shared" ref="S97:S110" si="63">AL97</f>
        <v/>
      </c>
      <c r="T97" s="354" t="str">
        <f>IF(R97="","",MAX((O97-AR97)*'1042Ai Domanda'!$B$31,0))</f>
        <v/>
      </c>
      <c r="U97" s="360" t="str">
        <f t="shared" si="50"/>
        <v/>
      </c>
      <c r="V97" s="214"/>
      <c r="W97" s="215"/>
      <c r="X97" s="164" t="str">
        <f>'1042Bi Dati di base lav.'!L93</f>
        <v/>
      </c>
      <c r="Y97" s="216" t="str">
        <f t="shared" si="42"/>
        <v/>
      </c>
      <c r="Z97" s="217" t="str">
        <f>IF(A97="","",'1042Bi Dati di base lav.'!P93-'1042Bi Dati di base lav.'!Q93)</f>
        <v/>
      </c>
      <c r="AA97" s="217" t="str">
        <f t="shared" si="51"/>
        <v/>
      </c>
      <c r="AB97" s="218" t="str">
        <f t="shared" ref="AB97:AB110" si="64">IF(AA97="","",MAX(AA97,0))</f>
        <v/>
      </c>
      <c r="AC97" s="218" t="str">
        <f t="shared" si="43"/>
        <v/>
      </c>
      <c r="AD97" s="218" t="str">
        <f t="shared" si="44"/>
        <v/>
      </c>
      <c r="AE97" s="219" t="str">
        <f t="shared" ref="AE97:AE110" si="65">IF(AC97="","",AE$8)</f>
        <v/>
      </c>
      <c r="AF97" s="219" t="str">
        <f>IF(K97="","",K97*AF$8 - MAX('1042Bi Dati di base lav.'!R93-M97,0))</f>
        <v/>
      </c>
      <c r="AG97" s="219" t="str">
        <f t="shared" si="45"/>
        <v/>
      </c>
      <c r="AH97" s="219" t="str">
        <f t="shared" si="52"/>
        <v/>
      </c>
      <c r="AI97" s="219" t="str">
        <f t="shared" si="46"/>
        <v/>
      </c>
      <c r="AJ97" s="219" t="str">
        <f>IF(OR($C97="",K97="",O97=""),"",MAX(P97+'1042Bi Dati di base lav.'!S93-O97,0))</f>
        <v/>
      </c>
      <c r="AK97" s="219" t="str">
        <f>IF('1042Bi Dati di base lav.'!S93="","",'1042Bi Dati di base lav.'!S93)</f>
        <v/>
      </c>
      <c r="AL97" s="219" t="str">
        <f t="shared" si="53"/>
        <v/>
      </c>
      <c r="AM97" s="220" t="str">
        <f t="shared" si="54"/>
        <v/>
      </c>
      <c r="AN97" s="221" t="str">
        <f t="shared" si="55"/>
        <v/>
      </c>
      <c r="AO97" s="219" t="str">
        <f t="shared" si="56"/>
        <v/>
      </c>
      <c r="AP97" s="219" t="str">
        <f>IF(E97="","",'1042Bi Dati di base lav.'!O93)</f>
        <v/>
      </c>
      <c r="AQ97" s="222">
        <f>IF('1042Bi Dati di base lav.'!X93&gt;0,AG97,0)</f>
        <v>0</v>
      </c>
      <c r="AR97" s="223">
        <f>IF('1042Bi Dati di base lav.'!X93&gt;0,'1042Bi Dati di base lav.'!S93,0)</f>
        <v>0</v>
      </c>
      <c r="AS97" s="219" t="str">
        <f t="shared" si="47"/>
        <v/>
      </c>
      <c r="AT97" s="219">
        <f>'1042Bi Dati di base lav.'!O93</f>
        <v>0</v>
      </c>
      <c r="AU97" s="219">
        <f t="shared" ref="AU97:AU110" si="66">IF(AQ97="",0,MAX(AQ97-AR97,0))</f>
        <v>0</v>
      </c>
    </row>
    <row r="98" spans="1:47" s="57" customFormat="1" ht="16.899999999999999" customHeight="1">
      <c r="A98" s="225" t="str">
        <f>IF('1042Bi Dati di base lav.'!A94="","",'1042Bi Dati di base lav.'!A94)</f>
        <v/>
      </c>
      <c r="B98" s="226" t="str">
        <f>IF('1042Bi Dati di base lav.'!B94="","",'1042Bi Dati di base lav.'!B94)</f>
        <v/>
      </c>
      <c r="C98" s="227" t="str">
        <f>IF('1042Bi Dati di base lav.'!C94="","",'1042Bi Dati di base lav.'!C94)</f>
        <v/>
      </c>
      <c r="D98" s="349" t="str">
        <f>IF('1042Bi Dati di base lav.'!AI94="","",IF('1042Bi Dati di base lav.'!AI94*E98&gt;'1042Ai Domanda'!$B$28,'1042Ai Domanda'!$B$28/E98,'1042Bi Dati di base lav.'!AI94))</f>
        <v/>
      </c>
      <c r="E98" s="335" t="str">
        <f>IF('1042Bi Dati di base lav.'!M94="","",'1042Bi Dati di base lav.'!M94)</f>
        <v/>
      </c>
      <c r="F98" s="341" t="str">
        <f>IF('1042Bi Dati di base lav.'!N94="","",'1042Bi Dati di base lav.'!N94)</f>
        <v/>
      </c>
      <c r="G98" s="337" t="str">
        <f>IF('1042Bi Dati di base lav.'!O94="","",'1042Bi Dati di base lav.'!O94)</f>
        <v/>
      </c>
      <c r="H98" s="350" t="str">
        <f>IF('1042Bi Dati di base lav.'!P94="","",'1042Bi Dati di base lav.'!P94)</f>
        <v/>
      </c>
      <c r="I98" s="351" t="str">
        <f>IF('1042Bi Dati di base lav.'!Q94="","",'1042Bi Dati di base lav.'!Q94)</f>
        <v/>
      </c>
      <c r="J98" s="352" t="str">
        <f t="shared" si="48"/>
        <v/>
      </c>
      <c r="K98" s="353" t="str">
        <f t="shared" si="57"/>
        <v/>
      </c>
      <c r="L98" s="354" t="str">
        <f>IF('1042Bi Dati di base lav.'!R94="","",'1042Bi Dati di base lav.'!R94)</f>
        <v/>
      </c>
      <c r="M98" s="355" t="str">
        <f t="shared" si="58"/>
        <v/>
      </c>
      <c r="N98" s="356" t="str">
        <f t="shared" si="59"/>
        <v/>
      </c>
      <c r="O98" s="357" t="str">
        <f t="shared" si="60"/>
        <v/>
      </c>
      <c r="P98" s="358" t="str">
        <f t="shared" si="61"/>
        <v/>
      </c>
      <c r="Q98" s="346" t="str">
        <f t="shared" si="49"/>
        <v/>
      </c>
      <c r="R98" s="359" t="str">
        <f t="shared" si="62"/>
        <v/>
      </c>
      <c r="S98" s="356" t="str">
        <f t="shared" si="63"/>
        <v/>
      </c>
      <c r="T98" s="354" t="str">
        <f>IF(R98="","",MAX((O98-AR98)*'1042Ai Domanda'!$B$31,0))</f>
        <v/>
      </c>
      <c r="U98" s="360" t="str">
        <f t="shared" si="50"/>
        <v/>
      </c>
      <c r="V98" s="214"/>
      <c r="W98" s="215"/>
      <c r="X98" s="164" t="str">
        <f>'1042Bi Dati di base lav.'!L94</f>
        <v/>
      </c>
      <c r="Y98" s="216" t="str">
        <f t="shared" si="42"/>
        <v/>
      </c>
      <c r="Z98" s="217" t="str">
        <f>IF(A98="","",'1042Bi Dati di base lav.'!P94-'1042Bi Dati di base lav.'!Q94)</f>
        <v/>
      </c>
      <c r="AA98" s="217" t="str">
        <f t="shared" si="51"/>
        <v/>
      </c>
      <c r="AB98" s="218" t="str">
        <f t="shared" si="64"/>
        <v/>
      </c>
      <c r="AC98" s="218" t="str">
        <f t="shared" si="43"/>
        <v/>
      </c>
      <c r="AD98" s="218" t="str">
        <f t="shared" si="44"/>
        <v/>
      </c>
      <c r="AE98" s="219" t="str">
        <f t="shared" si="65"/>
        <v/>
      </c>
      <c r="AF98" s="219" t="str">
        <f>IF(K98="","",K98*AF$8 - MAX('1042Bi Dati di base lav.'!R94-M98,0))</f>
        <v/>
      </c>
      <c r="AG98" s="219" t="str">
        <f t="shared" si="45"/>
        <v/>
      </c>
      <c r="AH98" s="219" t="str">
        <f t="shared" si="52"/>
        <v/>
      </c>
      <c r="AI98" s="219" t="str">
        <f t="shared" si="46"/>
        <v/>
      </c>
      <c r="AJ98" s="219" t="str">
        <f>IF(OR($C98="",K98="",O98=""),"",MAX(P98+'1042Bi Dati di base lav.'!S94-O98,0))</f>
        <v/>
      </c>
      <c r="AK98" s="219" t="str">
        <f>IF('1042Bi Dati di base lav.'!S94="","",'1042Bi Dati di base lav.'!S94)</f>
        <v/>
      </c>
      <c r="AL98" s="219" t="str">
        <f t="shared" si="53"/>
        <v/>
      </c>
      <c r="AM98" s="220" t="str">
        <f t="shared" si="54"/>
        <v/>
      </c>
      <c r="AN98" s="221" t="str">
        <f t="shared" si="55"/>
        <v/>
      </c>
      <c r="AO98" s="219" t="str">
        <f t="shared" si="56"/>
        <v/>
      </c>
      <c r="AP98" s="219" t="str">
        <f>IF(E98="","",'1042Bi Dati di base lav.'!O94)</f>
        <v/>
      </c>
      <c r="AQ98" s="222">
        <f>IF('1042Bi Dati di base lav.'!X94&gt;0,AG98,0)</f>
        <v>0</v>
      </c>
      <c r="AR98" s="223">
        <f>IF('1042Bi Dati di base lav.'!X94&gt;0,'1042Bi Dati di base lav.'!S94,0)</f>
        <v>0</v>
      </c>
      <c r="AS98" s="219" t="str">
        <f t="shared" si="47"/>
        <v/>
      </c>
      <c r="AT98" s="219">
        <f>'1042Bi Dati di base lav.'!O94</f>
        <v>0</v>
      </c>
      <c r="AU98" s="219">
        <f t="shared" si="66"/>
        <v>0</v>
      </c>
    </row>
    <row r="99" spans="1:47" s="57" customFormat="1" ht="16.899999999999999" customHeight="1">
      <c r="A99" s="225" t="str">
        <f>IF('1042Bi Dati di base lav.'!A95="","",'1042Bi Dati di base lav.'!A95)</f>
        <v/>
      </c>
      <c r="B99" s="226" t="str">
        <f>IF('1042Bi Dati di base lav.'!B95="","",'1042Bi Dati di base lav.'!B95)</f>
        <v/>
      </c>
      <c r="C99" s="227" t="str">
        <f>IF('1042Bi Dati di base lav.'!C95="","",'1042Bi Dati di base lav.'!C95)</f>
        <v/>
      </c>
      <c r="D99" s="349" t="str">
        <f>IF('1042Bi Dati di base lav.'!AI95="","",IF('1042Bi Dati di base lav.'!AI95*E99&gt;'1042Ai Domanda'!$B$28,'1042Ai Domanda'!$B$28/E99,'1042Bi Dati di base lav.'!AI95))</f>
        <v/>
      </c>
      <c r="E99" s="335" t="str">
        <f>IF('1042Bi Dati di base lav.'!M95="","",'1042Bi Dati di base lav.'!M95)</f>
        <v/>
      </c>
      <c r="F99" s="341" t="str">
        <f>IF('1042Bi Dati di base lav.'!N95="","",'1042Bi Dati di base lav.'!N95)</f>
        <v/>
      </c>
      <c r="G99" s="337" t="str">
        <f>IF('1042Bi Dati di base lav.'!O95="","",'1042Bi Dati di base lav.'!O95)</f>
        <v/>
      </c>
      <c r="H99" s="350" t="str">
        <f>IF('1042Bi Dati di base lav.'!P95="","",'1042Bi Dati di base lav.'!P95)</f>
        <v/>
      </c>
      <c r="I99" s="351" t="str">
        <f>IF('1042Bi Dati di base lav.'!Q95="","",'1042Bi Dati di base lav.'!Q95)</f>
        <v/>
      </c>
      <c r="J99" s="352" t="str">
        <f t="shared" si="48"/>
        <v/>
      </c>
      <c r="K99" s="353" t="str">
        <f t="shared" si="57"/>
        <v/>
      </c>
      <c r="L99" s="354" t="str">
        <f>IF('1042Bi Dati di base lav.'!R95="","",'1042Bi Dati di base lav.'!R95)</f>
        <v/>
      </c>
      <c r="M99" s="355" t="str">
        <f t="shared" si="58"/>
        <v/>
      </c>
      <c r="N99" s="356" t="str">
        <f t="shared" si="59"/>
        <v/>
      </c>
      <c r="O99" s="357" t="str">
        <f t="shared" si="60"/>
        <v/>
      </c>
      <c r="P99" s="358" t="str">
        <f t="shared" si="61"/>
        <v/>
      </c>
      <c r="Q99" s="346" t="str">
        <f t="shared" si="49"/>
        <v/>
      </c>
      <c r="R99" s="359" t="str">
        <f t="shared" si="62"/>
        <v/>
      </c>
      <c r="S99" s="356" t="str">
        <f t="shared" si="63"/>
        <v/>
      </c>
      <c r="T99" s="354" t="str">
        <f>IF(R99="","",MAX((O99-AR99)*'1042Ai Domanda'!$B$31,0))</f>
        <v/>
      </c>
      <c r="U99" s="360" t="str">
        <f t="shared" si="50"/>
        <v/>
      </c>
      <c r="V99" s="214"/>
      <c r="W99" s="215"/>
      <c r="X99" s="164" t="str">
        <f>'1042Bi Dati di base lav.'!L95</f>
        <v/>
      </c>
      <c r="Y99" s="216" t="str">
        <f t="shared" si="42"/>
        <v/>
      </c>
      <c r="Z99" s="217" t="str">
        <f>IF(A99="","",'1042Bi Dati di base lav.'!P95-'1042Bi Dati di base lav.'!Q95)</f>
        <v/>
      </c>
      <c r="AA99" s="217" t="str">
        <f t="shared" si="51"/>
        <v/>
      </c>
      <c r="AB99" s="218" t="str">
        <f t="shared" si="64"/>
        <v/>
      </c>
      <c r="AC99" s="218" t="str">
        <f t="shared" si="43"/>
        <v/>
      </c>
      <c r="AD99" s="218" t="str">
        <f t="shared" si="44"/>
        <v/>
      </c>
      <c r="AE99" s="219" t="str">
        <f t="shared" si="65"/>
        <v/>
      </c>
      <c r="AF99" s="219" t="str">
        <f>IF(K99="","",K99*AF$8 - MAX('1042Bi Dati di base lav.'!R95-M99,0))</f>
        <v/>
      </c>
      <c r="AG99" s="219" t="str">
        <f t="shared" si="45"/>
        <v/>
      </c>
      <c r="AH99" s="219" t="str">
        <f t="shared" si="52"/>
        <v/>
      </c>
      <c r="AI99" s="219" t="str">
        <f t="shared" si="46"/>
        <v/>
      </c>
      <c r="AJ99" s="219" t="str">
        <f>IF(OR($C99="",K99="",O99=""),"",MAX(P99+'1042Bi Dati di base lav.'!S95-O99,0))</f>
        <v/>
      </c>
      <c r="AK99" s="219" t="str">
        <f>IF('1042Bi Dati di base lav.'!S95="","",'1042Bi Dati di base lav.'!S95)</f>
        <v/>
      </c>
      <c r="AL99" s="219" t="str">
        <f t="shared" si="53"/>
        <v/>
      </c>
      <c r="AM99" s="220" t="str">
        <f t="shared" si="54"/>
        <v/>
      </c>
      <c r="AN99" s="221" t="str">
        <f t="shared" si="55"/>
        <v/>
      </c>
      <c r="AO99" s="219" t="str">
        <f t="shared" si="56"/>
        <v/>
      </c>
      <c r="AP99" s="219" t="str">
        <f>IF(E99="","",'1042Bi Dati di base lav.'!O95)</f>
        <v/>
      </c>
      <c r="AQ99" s="222">
        <f>IF('1042Bi Dati di base lav.'!X95&gt;0,AG99,0)</f>
        <v>0</v>
      </c>
      <c r="AR99" s="223">
        <f>IF('1042Bi Dati di base lav.'!X95&gt;0,'1042Bi Dati di base lav.'!S95,0)</f>
        <v>0</v>
      </c>
      <c r="AS99" s="219" t="str">
        <f t="shared" si="47"/>
        <v/>
      </c>
      <c r="AT99" s="219">
        <f>'1042Bi Dati di base lav.'!O95</f>
        <v>0</v>
      </c>
      <c r="AU99" s="219">
        <f t="shared" si="66"/>
        <v>0</v>
      </c>
    </row>
    <row r="100" spans="1:47" s="57" customFormat="1" ht="16.899999999999999" customHeight="1">
      <c r="A100" s="225" t="str">
        <f>IF('1042Bi Dati di base lav.'!A96="","",'1042Bi Dati di base lav.'!A96)</f>
        <v/>
      </c>
      <c r="B100" s="226" t="str">
        <f>IF('1042Bi Dati di base lav.'!B96="","",'1042Bi Dati di base lav.'!B96)</f>
        <v/>
      </c>
      <c r="C100" s="227" t="str">
        <f>IF('1042Bi Dati di base lav.'!C96="","",'1042Bi Dati di base lav.'!C96)</f>
        <v/>
      </c>
      <c r="D100" s="349" t="str">
        <f>IF('1042Bi Dati di base lav.'!AI96="","",IF('1042Bi Dati di base lav.'!AI96*E100&gt;'1042Ai Domanda'!$B$28,'1042Ai Domanda'!$B$28/E100,'1042Bi Dati di base lav.'!AI96))</f>
        <v/>
      </c>
      <c r="E100" s="335" t="str">
        <f>IF('1042Bi Dati di base lav.'!M96="","",'1042Bi Dati di base lav.'!M96)</f>
        <v/>
      </c>
      <c r="F100" s="341" t="str">
        <f>IF('1042Bi Dati di base lav.'!N96="","",'1042Bi Dati di base lav.'!N96)</f>
        <v/>
      </c>
      <c r="G100" s="337" t="str">
        <f>IF('1042Bi Dati di base lav.'!O96="","",'1042Bi Dati di base lav.'!O96)</f>
        <v/>
      </c>
      <c r="H100" s="350" t="str">
        <f>IF('1042Bi Dati di base lav.'!P96="","",'1042Bi Dati di base lav.'!P96)</f>
        <v/>
      </c>
      <c r="I100" s="351" t="str">
        <f>IF('1042Bi Dati di base lav.'!Q96="","",'1042Bi Dati di base lav.'!Q96)</f>
        <v/>
      </c>
      <c r="J100" s="352" t="str">
        <f t="shared" si="48"/>
        <v/>
      </c>
      <c r="K100" s="353" t="str">
        <f t="shared" si="57"/>
        <v/>
      </c>
      <c r="L100" s="354" t="str">
        <f>IF('1042Bi Dati di base lav.'!R96="","",'1042Bi Dati di base lav.'!R96)</f>
        <v/>
      </c>
      <c r="M100" s="355" t="str">
        <f t="shared" si="58"/>
        <v/>
      </c>
      <c r="N100" s="356" t="str">
        <f t="shared" si="59"/>
        <v/>
      </c>
      <c r="O100" s="357" t="str">
        <f t="shared" si="60"/>
        <v/>
      </c>
      <c r="P100" s="358" t="str">
        <f t="shared" si="61"/>
        <v/>
      </c>
      <c r="Q100" s="346" t="str">
        <f t="shared" si="49"/>
        <v/>
      </c>
      <c r="R100" s="359" t="str">
        <f t="shared" si="62"/>
        <v/>
      </c>
      <c r="S100" s="356" t="str">
        <f t="shared" si="63"/>
        <v/>
      </c>
      <c r="T100" s="354" t="str">
        <f>IF(R100="","",MAX((O100-AR100)*'1042Ai Domanda'!$B$31,0))</f>
        <v/>
      </c>
      <c r="U100" s="360" t="str">
        <f t="shared" si="50"/>
        <v/>
      </c>
      <c r="V100" s="214"/>
      <c r="W100" s="215"/>
      <c r="X100" s="164" t="str">
        <f>'1042Bi Dati di base lav.'!L96</f>
        <v/>
      </c>
      <c r="Y100" s="216" t="str">
        <f t="shared" si="42"/>
        <v/>
      </c>
      <c r="Z100" s="217" t="str">
        <f>IF(A100="","",'1042Bi Dati di base lav.'!P96-'1042Bi Dati di base lav.'!Q96)</f>
        <v/>
      </c>
      <c r="AA100" s="217" t="str">
        <f t="shared" si="51"/>
        <v/>
      </c>
      <c r="AB100" s="218" t="str">
        <f t="shared" si="64"/>
        <v/>
      </c>
      <c r="AC100" s="218" t="str">
        <f t="shared" si="43"/>
        <v/>
      </c>
      <c r="AD100" s="218" t="str">
        <f t="shared" si="44"/>
        <v/>
      </c>
      <c r="AE100" s="219" t="str">
        <f t="shared" si="65"/>
        <v/>
      </c>
      <c r="AF100" s="219" t="str">
        <f>IF(K100="","",K100*AF$8 - MAX('1042Bi Dati di base lav.'!R96-M100,0))</f>
        <v/>
      </c>
      <c r="AG100" s="219" t="str">
        <f t="shared" si="45"/>
        <v/>
      </c>
      <c r="AH100" s="219" t="str">
        <f t="shared" si="52"/>
        <v/>
      </c>
      <c r="AI100" s="219" t="str">
        <f t="shared" si="46"/>
        <v/>
      </c>
      <c r="AJ100" s="219" t="str">
        <f>IF(OR($C100="",K100="",O100=""),"",MAX(P100+'1042Bi Dati di base lav.'!S96-O100,0))</f>
        <v/>
      </c>
      <c r="AK100" s="219" t="str">
        <f>IF('1042Bi Dati di base lav.'!S96="","",'1042Bi Dati di base lav.'!S96)</f>
        <v/>
      </c>
      <c r="AL100" s="219" t="str">
        <f t="shared" si="53"/>
        <v/>
      </c>
      <c r="AM100" s="220" t="str">
        <f t="shared" si="54"/>
        <v/>
      </c>
      <c r="AN100" s="221" t="str">
        <f t="shared" si="55"/>
        <v/>
      </c>
      <c r="AO100" s="219" t="str">
        <f t="shared" si="56"/>
        <v/>
      </c>
      <c r="AP100" s="219" t="str">
        <f>IF(E100="","",'1042Bi Dati di base lav.'!O96)</f>
        <v/>
      </c>
      <c r="AQ100" s="222">
        <f>IF('1042Bi Dati di base lav.'!X96&gt;0,AG100,0)</f>
        <v>0</v>
      </c>
      <c r="AR100" s="223">
        <f>IF('1042Bi Dati di base lav.'!X96&gt;0,'1042Bi Dati di base lav.'!S96,0)</f>
        <v>0</v>
      </c>
      <c r="AS100" s="219" t="str">
        <f t="shared" si="47"/>
        <v/>
      </c>
      <c r="AT100" s="219">
        <f>'1042Bi Dati di base lav.'!O96</f>
        <v>0</v>
      </c>
      <c r="AU100" s="219">
        <f t="shared" si="66"/>
        <v>0</v>
      </c>
    </row>
    <row r="101" spans="1:47" s="57" customFormat="1" ht="16.899999999999999" customHeight="1">
      <c r="A101" s="225" t="str">
        <f>IF('1042Bi Dati di base lav.'!A97="","",'1042Bi Dati di base lav.'!A97)</f>
        <v/>
      </c>
      <c r="B101" s="226" t="str">
        <f>IF('1042Bi Dati di base lav.'!B97="","",'1042Bi Dati di base lav.'!B97)</f>
        <v/>
      </c>
      <c r="C101" s="227" t="str">
        <f>IF('1042Bi Dati di base lav.'!C97="","",'1042Bi Dati di base lav.'!C97)</f>
        <v/>
      </c>
      <c r="D101" s="349" t="str">
        <f>IF('1042Bi Dati di base lav.'!AI97="","",IF('1042Bi Dati di base lav.'!AI97*E101&gt;'1042Ai Domanda'!$B$28,'1042Ai Domanda'!$B$28/E101,'1042Bi Dati di base lav.'!AI97))</f>
        <v/>
      </c>
      <c r="E101" s="335" t="str">
        <f>IF('1042Bi Dati di base lav.'!M97="","",'1042Bi Dati di base lav.'!M97)</f>
        <v/>
      </c>
      <c r="F101" s="341" t="str">
        <f>IF('1042Bi Dati di base lav.'!N97="","",'1042Bi Dati di base lav.'!N97)</f>
        <v/>
      </c>
      <c r="G101" s="337" t="str">
        <f>IF('1042Bi Dati di base lav.'!O97="","",'1042Bi Dati di base lav.'!O97)</f>
        <v/>
      </c>
      <c r="H101" s="350" t="str">
        <f>IF('1042Bi Dati di base lav.'!P97="","",'1042Bi Dati di base lav.'!P97)</f>
        <v/>
      </c>
      <c r="I101" s="351" t="str">
        <f>IF('1042Bi Dati di base lav.'!Q97="","",'1042Bi Dati di base lav.'!Q97)</f>
        <v/>
      </c>
      <c r="J101" s="352" t="str">
        <f t="shared" si="48"/>
        <v/>
      </c>
      <c r="K101" s="353" t="str">
        <f t="shared" si="57"/>
        <v/>
      </c>
      <c r="L101" s="354" t="str">
        <f>IF('1042Bi Dati di base lav.'!R97="","",'1042Bi Dati di base lav.'!R97)</f>
        <v/>
      </c>
      <c r="M101" s="355" t="str">
        <f t="shared" si="58"/>
        <v/>
      </c>
      <c r="N101" s="356" t="str">
        <f t="shared" si="59"/>
        <v/>
      </c>
      <c r="O101" s="357" t="str">
        <f t="shared" si="60"/>
        <v/>
      </c>
      <c r="P101" s="358" t="str">
        <f t="shared" si="61"/>
        <v/>
      </c>
      <c r="Q101" s="346" t="str">
        <f t="shared" si="49"/>
        <v/>
      </c>
      <c r="R101" s="359" t="str">
        <f t="shared" si="62"/>
        <v/>
      </c>
      <c r="S101" s="356" t="str">
        <f t="shared" si="63"/>
        <v/>
      </c>
      <c r="T101" s="354" t="str">
        <f>IF(R101="","",MAX((O101-AR101)*'1042Ai Domanda'!$B$31,0))</f>
        <v/>
      </c>
      <c r="U101" s="360" t="str">
        <f t="shared" si="50"/>
        <v/>
      </c>
      <c r="V101" s="214"/>
      <c r="W101" s="215"/>
      <c r="X101" s="164" t="str">
        <f>'1042Bi Dati di base lav.'!L97</f>
        <v/>
      </c>
      <c r="Y101" s="216" t="str">
        <f t="shared" si="42"/>
        <v/>
      </c>
      <c r="Z101" s="217" t="str">
        <f>IF(A101="","",'1042Bi Dati di base lav.'!P97-'1042Bi Dati di base lav.'!Q97)</f>
        <v/>
      </c>
      <c r="AA101" s="217" t="str">
        <f t="shared" si="51"/>
        <v/>
      </c>
      <c r="AB101" s="218" t="str">
        <f t="shared" si="64"/>
        <v/>
      </c>
      <c r="AC101" s="218" t="str">
        <f t="shared" si="43"/>
        <v/>
      </c>
      <c r="AD101" s="218" t="str">
        <f t="shared" si="44"/>
        <v/>
      </c>
      <c r="AE101" s="219" t="str">
        <f t="shared" si="65"/>
        <v/>
      </c>
      <c r="AF101" s="219" t="str">
        <f>IF(K101="","",K101*AF$8 - MAX('1042Bi Dati di base lav.'!R97-M101,0))</f>
        <v/>
      </c>
      <c r="AG101" s="219" t="str">
        <f t="shared" si="45"/>
        <v/>
      </c>
      <c r="AH101" s="219" t="str">
        <f t="shared" si="52"/>
        <v/>
      </c>
      <c r="AI101" s="219" t="str">
        <f t="shared" si="46"/>
        <v/>
      </c>
      <c r="AJ101" s="219" t="str">
        <f>IF(OR($C101="",K101="",O101=""),"",MAX(P101+'1042Bi Dati di base lav.'!S97-O101,0))</f>
        <v/>
      </c>
      <c r="AK101" s="219" t="str">
        <f>IF('1042Bi Dati di base lav.'!S97="","",'1042Bi Dati di base lav.'!S97)</f>
        <v/>
      </c>
      <c r="AL101" s="219" t="str">
        <f t="shared" si="53"/>
        <v/>
      </c>
      <c r="AM101" s="220" t="str">
        <f t="shared" si="54"/>
        <v/>
      </c>
      <c r="AN101" s="221" t="str">
        <f t="shared" si="55"/>
        <v/>
      </c>
      <c r="AO101" s="219" t="str">
        <f t="shared" si="56"/>
        <v/>
      </c>
      <c r="AP101" s="219" t="str">
        <f>IF(E101="","",'1042Bi Dati di base lav.'!O97)</f>
        <v/>
      </c>
      <c r="AQ101" s="222">
        <f>IF('1042Bi Dati di base lav.'!X97&gt;0,AG101,0)</f>
        <v>0</v>
      </c>
      <c r="AR101" s="223">
        <f>IF('1042Bi Dati di base lav.'!X97&gt;0,'1042Bi Dati di base lav.'!S97,0)</f>
        <v>0</v>
      </c>
      <c r="AS101" s="219" t="str">
        <f t="shared" si="47"/>
        <v/>
      </c>
      <c r="AT101" s="219">
        <f>'1042Bi Dati di base lav.'!O97</f>
        <v>0</v>
      </c>
      <c r="AU101" s="219">
        <f t="shared" si="66"/>
        <v>0</v>
      </c>
    </row>
    <row r="102" spans="1:47" s="57" customFormat="1" ht="16.899999999999999" customHeight="1">
      <c r="A102" s="225" t="str">
        <f>IF('1042Bi Dati di base lav.'!A98="","",'1042Bi Dati di base lav.'!A98)</f>
        <v/>
      </c>
      <c r="B102" s="226" t="str">
        <f>IF('1042Bi Dati di base lav.'!B98="","",'1042Bi Dati di base lav.'!B98)</f>
        <v/>
      </c>
      <c r="C102" s="227" t="str">
        <f>IF('1042Bi Dati di base lav.'!C98="","",'1042Bi Dati di base lav.'!C98)</f>
        <v/>
      </c>
      <c r="D102" s="349" t="str">
        <f>IF('1042Bi Dati di base lav.'!AI98="","",IF('1042Bi Dati di base lav.'!AI98*E102&gt;'1042Ai Domanda'!$B$28,'1042Ai Domanda'!$B$28/E102,'1042Bi Dati di base lav.'!AI98))</f>
        <v/>
      </c>
      <c r="E102" s="335" t="str">
        <f>IF('1042Bi Dati di base lav.'!M98="","",'1042Bi Dati di base lav.'!M98)</f>
        <v/>
      </c>
      <c r="F102" s="341" t="str">
        <f>IF('1042Bi Dati di base lav.'!N98="","",'1042Bi Dati di base lav.'!N98)</f>
        <v/>
      </c>
      <c r="G102" s="337" t="str">
        <f>IF('1042Bi Dati di base lav.'!O98="","",'1042Bi Dati di base lav.'!O98)</f>
        <v/>
      </c>
      <c r="H102" s="350" t="str">
        <f>IF('1042Bi Dati di base lav.'!P98="","",'1042Bi Dati di base lav.'!P98)</f>
        <v/>
      </c>
      <c r="I102" s="351" t="str">
        <f>IF('1042Bi Dati di base lav.'!Q98="","",'1042Bi Dati di base lav.'!Q98)</f>
        <v/>
      </c>
      <c r="J102" s="352" t="str">
        <f t="shared" si="48"/>
        <v/>
      </c>
      <c r="K102" s="353" t="str">
        <f t="shared" si="57"/>
        <v/>
      </c>
      <c r="L102" s="354" t="str">
        <f>IF('1042Bi Dati di base lav.'!R98="","",'1042Bi Dati di base lav.'!R98)</f>
        <v/>
      </c>
      <c r="M102" s="355" t="str">
        <f t="shared" si="58"/>
        <v/>
      </c>
      <c r="N102" s="356" t="str">
        <f t="shared" si="59"/>
        <v/>
      </c>
      <c r="O102" s="357" t="str">
        <f t="shared" si="60"/>
        <v/>
      </c>
      <c r="P102" s="358" t="str">
        <f t="shared" si="61"/>
        <v/>
      </c>
      <c r="Q102" s="346" t="str">
        <f t="shared" si="49"/>
        <v/>
      </c>
      <c r="R102" s="359" t="str">
        <f t="shared" si="62"/>
        <v/>
      </c>
      <c r="S102" s="356" t="str">
        <f t="shared" si="63"/>
        <v/>
      </c>
      <c r="T102" s="354" t="str">
        <f>IF(R102="","",MAX((O102-AR102)*'1042Ai Domanda'!$B$31,0))</f>
        <v/>
      </c>
      <c r="U102" s="360" t="str">
        <f t="shared" si="50"/>
        <v/>
      </c>
      <c r="V102" s="214"/>
      <c r="W102" s="215"/>
      <c r="X102" s="164" t="str">
        <f>'1042Bi Dati di base lav.'!L98</f>
        <v/>
      </c>
      <c r="Y102" s="216" t="str">
        <f t="shared" si="42"/>
        <v/>
      </c>
      <c r="Z102" s="217" t="str">
        <f>IF(A102="","",'1042Bi Dati di base lav.'!P98-'1042Bi Dati di base lav.'!Q98)</f>
        <v/>
      </c>
      <c r="AA102" s="217" t="str">
        <f t="shared" si="51"/>
        <v/>
      </c>
      <c r="AB102" s="218" t="str">
        <f t="shared" si="64"/>
        <v/>
      </c>
      <c r="AC102" s="218" t="str">
        <f t="shared" si="43"/>
        <v/>
      </c>
      <c r="AD102" s="218" t="str">
        <f t="shared" si="44"/>
        <v/>
      </c>
      <c r="AE102" s="219" t="str">
        <f t="shared" si="65"/>
        <v/>
      </c>
      <c r="AF102" s="219" t="str">
        <f>IF(K102="","",K102*AF$8 - MAX('1042Bi Dati di base lav.'!R98-M102,0))</f>
        <v/>
      </c>
      <c r="AG102" s="219" t="str">
        <f t="shared" si="45"/>
        <v/>
      </c>
      <c r="AH102" s="219" t="str">
        <f t="shared" si="52"/>
        <v/>
      </c>
      <c r="AI102" s="219" t="str">
        <f t="shared" si="46"/>
        <v/>
      </c>
      <c r="AJ102" s="219" t="str">
        <f>IF(OR($C102="",K102="",O102=""),"",MAX(P102+'1042Bi Dati di base lav.'!S98-O102,0))</f>
        <v/>
      </c>
      <c r="AK102" s="219" t="str">
        <f>IF('1042Bi Dati di base lav.'!S98="","",'1042Bi Dati di base lav.'!S98)</f>
        <v/>
      </c>
      <c r="AL102" s="219" t="str">
        <f t="shared" si="53"/>
        <v/>
      </c>
      <c r="AM102" s="220" t="str">
        <f t="shared" si="54"/>
        <v/>
      </c>
      <c r="AN102" s="221" t="str">
        <f t="shared" si="55"/>
        <v/>
      </c>
      <c r="AO102" s="219" t="str">
        <f t="shared" si="56"/>
        <v/>
      </c>
      <c r="AP102" s="219" t="str">
        <f>IF(E102="","",'1042Bi Dati di base lav.'!O98)</f>
        <v/>
      </c>
      <c r="AQ102" s="222">
        <f>IF('1042Bi Dati di base lav.'!X98&gt;0,AG102,0)</f>
        <v>0</v>
      </c>
      <c r="AR102" s="223">
        <f>IF('1042Bi Dati di base lav.'!X98&gt;0,'1042Bi Dati di base lav.'!S98,0)</f>
        <v>0</v>
      </c>
      <c r="AS102" s="219" t="str">
        <f t="shared" si="47"/>
        <v/>
      </c>
      <c r="AT102" s="219">
        <f>'1042Bi Dati di base lav.'!O98</f>
        <v>0</v>
      </c>
      <c r="AU102" s="219">
        <f t="shared" si="66"/>
        <v>0</v>
      </c>
    </row>
    <row r="103" spans="1:47" s="57" customFormat="1" ht="16.899999999999999" customHeight="1">
      <c r="A103" s="225" t="str">
        <f>IF('1042Bi Dati di base lav.'!A99="","",'1042Bi Dati di base lav.'!A99)</f>
        <v/>
      </c>
      <c r="B103" s="226" t="str">
        <f>IF('1042Bi Dati di base lav.'!B99="","",'1042Bi Dati di base lav.'!B99)</f>
        <v/>
      </c>
      <c r="C103" s="227" t="str">
        <f>IF('1042Bi Dati di base lav.'!C99="","",'1042Bi Dati di base lav.'!C99)</f>
        <v/>
      </c>
      <c r="D103" s="349" t="str">
        <f>IF('1042Bi Dati di base lav.'!AI99="","",IF('1042Bi Dati di base lav.'!AI99*E103&gt;'1042Ai Domanda'!$B$28,'1042Ai Domanda'!$B$28/E103,'1042Bi Dati di base lav.'!AI99))</f>
        <v/>
      </c>
      <c r="E103" s="335" t="str">
        <f>IF('1042Bi Dati di base lav.'!M99="","",'1042Bi Dati di base lav.'!M99)</f>
        <v/>
      </c>
      <c r="F103" s="341" t="str">
        <f>IF('1042Bi Dati di base lav.'!N99="","",'1042Bi Dati di base lav.'!N99)</f>
        <v/>
      </c>
      <c r="G103" s="337" t="str">
        <f>IF('1042Bi Dati di base lav.'!O99="","",'1042Bi Dati di base lav.'!O99)</f>
        <v/>
      </c>
      <c r="H103" s="350" t="str">
        <f>IF('1042Bi Dati di base lav.'!P99="","",'1042Bi Dati di base lav.'!P99)</f>
        <v/>
      </c>
      <c r="I103" s="351" t="str">
        <f>IF('1042Bi Dati di base lav.'!Q99="","",'1042Bi Dati di base lav.'!Q99)</f>
        <v/>
      </c>
      <c r="J103" s="352" t="str">
        <f t="shared" si="48"/>
        <v/>
      </c>
      <c r="K103" s="353" t="str">
        <f t="shared" si="57"/>
        <v/>
      </c>
      <c r="L103" s="354" t="str">
        <f>IF('1042Bi Dati di base lav.'!R99="","",'1042Bi Dati di base lav.'!R99)</f>
        <v/>
      </c>
      <c r="M103" s="355" t="str">
        <f t="shared" si="58"/>
        <v/>
      </c>
      <c r="N103" s="356" t="str">
        <f t="shared" si="59"/>
        <v/>
      </c>
      <c r="O103" s="357" t="str">
        <f t="shared" si="60"/>
        <v/>
      </c>
      <c r="P103" s="358" t="str">
        <f t="shared" si="61"/>
        <v/>
      </c>
      <c r="Q103" s="346" t="str">
        <f t="shared" si="49"/>
        <v/>
      </c>
      <c r="R103" s="359" t="str">
        <f t="shared" si="62"/>
        <v/>
      </c>
      <c r="S103" s="356" t="str">
        <f t="shared" si="63"/>
        <v/>
      </c>
      <c r="T103" s="354" t="str">
        <f>IF(R103="","",MAX((O103-AR103)*'1042Ai Domanda'!$B$31,0))</f>
        <v/>
      </c>
      <c r="U103" s="360" t="str">
        <f t="shared" si="50"/>
        <v/>
      </c>
      <c r="V103" s="214"/>
      <c r="W103" s="215"/>
      <c r="X103" s="164" t="str">
        <f>'1042Bi Dati di base lav.'!L99</f>
        <v/>
      </c>
      <c r="Y103" s="216" t="str">
        <f t="shared" si="42"/>
        <v/>
      </c>
      <c r="Z103" s="217" t="str">
        <f>IF(A103="","",'1042Bi Dati di base lav.'!P99-'1042Bi Dati di base lav.'!Q99)</f>
        <v/>
      </c>
      <c r="AA103" s="217" t="str">
        <f t="shared" si="51"/>
        <v/>
      </c>
      <c r="AB103" s="218" t="str">
        <f t="shared" si="64"/>
        <v/>
      </c>
      <c r="AC103" s="218" t="str">
        <f t="shared" si="43"/>
        <v/>
      </c>
      <c r="AD103" s="218" t="str">
        <f t="shared" si="44"/>
        <v/>
      </c>
      <c r="AE103" s="219" t="str">
        <f t="shared" si="65"/>
        <v/>
      </c>
      <c r="AF103" s="219" t="str">
        <f>IF(K103="","",K103*AF$8 - MAX('1042Bi Dati di base lav.'!R99-M103,0))</f>
        <v/>
      </c>
      <c r="AG103" s="219" t="str">
        <f t="shared" si="45"/>
        <v/>
      </c>
      <c r="AH103" s="219" t="str">
        <f t="shared" si="52"/>
        <v/>
      </c>
      <c r="AI103" s="219" t="str">
        <f t="shared" si="46"/>
        <v/>
      </c>
      <c r="AJ103" s="219" t="str">
        <f>IF(OR($C103="",K103="",O103=""),"",MAX(P103+'1042Bi Dati di base lav.'!S99-O103,0))</f>
        <v/>
      </c>
      <c r="AK103" s="219" t="str">
        <f>IF('1042Bi Dati di base lav.'!S99="","",'1042Bi Dati di base lav.'!S99)</f>
        <v/>
      </c>
      <c r="AL103" s="219" t="str">
        <f t="shared" si="53"/>
        <v/>
      </c>
      <c r="AM103" s="220" t="str">
        <f t="shared" si="54"/>
        <v/>
      </c>
      <c r="AN103" s="221" t="str">
        <f t="shared" si="55"/>
        <v/>
      </c>
      <c r="AO103" s="219" t="str">
        <f t="shared" si="56"/>
        <v/>
      </c>
      <c r="AP103" s="219" t="str">
        <f>IF(E103="","",'1042Bi Dati di base lav.'!O99)</f>
        <v/>
      </c>
      <c r="AQ103" s="222">
        <f>IF('1042Bi Dati di base lav.'!X99&gt;0,AG103,0)</f>
        <v>0</v>
      </c>
      <c r="AR103" s="223">
        <f>IF('1042Bi Dati di base lav.'!X99&gt;0,'1042Bi Dati di base lav.'!S99,0)</f>
        <v>0</v>
      </c>
      <c r="AS103" s="219" t="str">
        <f t="shared" si="47"/>
        <v/>
      </c>
      <c r="AT103" s="219">
        <f>'1042Bi Dati di base lav.'!O99</f>
        <v>0</v>
      </c>
      <c r="AU103" s="219">
        <f t="shared" si="66"/>
        <v>0</v>
      </c>
    </row>
    <row r="104" spans="1:47" s="57" customFormat="1" ht="16.899999999999999" customHeight="1">
      <c r="A104" s="225" t="str">
        <f>IF('1042Bi Dati di base lav.'!A100="","",'1042Bi Dati di base lav.'!A100)</f>
        <v/>
      </c>
      <c r="B104" s="226" t="str">
        <f>IF('1042Bi Dati di base lav.'!B100="","",'1042Bi Dati di base lav.'!B100)</f>
        <v/>
      </c>
      <c r="C104" s="227" t="str">
        <f>IF('1042Bi Dati di base lav.'!C100="","",'1042Bi Dati di base lav.'!C100)</f>
        <v/>
      </c>
      <c r="D104" s="349" t="str">
        <f>IF('1042Bi Dati di base lav.'!AI100="","",IF('1042Bi Dati di base lav.'!AI100*E104&gt;'1042Ai Domanda'!$B$28,'1042Ai Domanda'!$B$28/E104,'1042Bi Dati di base lav.'!AI100))</f>
        <v/>
      </c>
      <c r="E104" s="335" t="str">
        <f>IF('1042Bi Dati di base lav.'!M100="","",'1042Bi Dati di base lav.'!M100)</f>
        <v/>
      </c>
      <c r="F104" s="341" t="str">
        <f>IF('1042Bi Dati di base lav.'!N100="","",'1042Bi Dati di base lav.'!N100)</f>
        <v/>
      </c>
      <c r="G104" s="337" t="str">
        <f>IF('1042Bi Dati di base lav.'!O100="","",'1042Bi Dati di base lav.'!O100)</f>
        <v/>
      </c>
      <c r="H104" s="350" t="str">
        <f>IF('1042Bi Dati di base lav.'!P100="","",'1042Bi Dati di base lav.'!P100)</f>
        <v/>
      </c>
      <c r="I104" s="351" t="str">
        <f>IF('1042Bi Dati di base lav.'!Q100="","",'1042Bi Dati di base lav.'!Q100)</f>
        <v/>
      </c>
      <c r="J104" s="352" t="str">
        <f t="shared" si="48"/>
        <v/>
      </c>
      <c r="K104" s="353" t="str">
        <f t="shared" si="57"/>
        <v/>
      </c>
      <c r="L104" s="354" t="str">
        <f>IF('1042Bi Dati di base lav.'!R100="","",'1042Bi Dati di base lav.'!R100)</f>
        <v/>
      </c>
      <c r="M104" s="355" t="str">
        <f t="shared" si="58"/>
        <v/>
      </c>
      <c r="N104" s="356" t="str">
        <f t="shared" si="59"/>
        <v/>
      </c>
      <c r="O104" s="357" t="str">
        <f t="shared" si="60"/>
        <v/>
      </c>
      <c r="P104" s="358" t="str">
        <f t="shared" si="61"/>
        <v/>
      </c>
      <c r="Q104" s="346" t="str">
        <f t="shared" si="49"/>
        <v/>
      </c>
      <c r="R104" s="359" t="str">
        <f t="shared" si="62"/>
        <v/>
      </c>
      <c r="S104" s="356" t="str">
        <f t="shared" si="63"/>
        <v/>
      </c>
      <c r="T104" s="354" t="str">
        <f>IF(R104="","",MAX((O104-AR104)*'1042Ai Domanda'!$B$31,0))</f>
        <v/>
      </c>
      <c r="U104" s="360" t="str">
        <f t="shared" si="50"/>
        <v/>
      </c>
      <c r="V104" s="214"/>
      <c r="W104" s="215"/>
      <c r="X104" s="164" t="str">
        <f>'1042Bi Dati di base lav.'!L100</f>
        <v/>
      </c>
      <c r="Y104" s="216" t="str">
        <f t="shared" si="42"/>
        <v/>
      </c>
      <c r="Z104" s="217" t="str">
        <f>IF(A104="","",'1042Bi Dati di base lav.'!P100-'1042Bi Dati di base lav.'!Q100)</f>
        <v/>
      </c>
      <c r="AA104" s="217" t="str">
        <f t="shared" si="51"/>
        <v/>
      </c>
      <c r="AB104" s="218" t="str">
        <f t="shared" si="64"/>
        <v/>
      </c>
      <c r="AC104" s="218" t="str">
        <f t="shared" si="43"/>
        <v/>
      </c>
      <c r="AD104" s="218" t="str">
        <f t="shared" si="44"/>
        <v/>
      </c>
      <c r="AE104" s="219" t="str">
        <f t="shared" si="65"/>
        <v/>
      </c>
      <c r="AF104" s="219" t="str">
        <f>IF(K104="","",K104*AF$8 - MAX('1042Bi Dati di base lav.'!R100-M104,0))</f>
        <v/>
      </c>
      <c r="AG104" s="219" t="str">
        <f t="shared" si="45"/>
        <v/>
      </c>
      <c r="AH104" s="219" t="str">
        <f t="shared" si="52"/>
        <v/>
      </c>
      <c r="AI104" s="219" t="str">
        <f t="shared" si="46"/>
        <v/>
      </c>
      <c r="AJ104" s="219" t="str">
        <f>IF(OR($C104="",K104="",O104=""),"",MAX(P104+'1042Bi Dati di base lav.'!S100-O104,0))</f>
        <v/>
      </c>
      <c r="AK104" s="219" t="str">
        <f>IF('1042Bi Dati di base lav.'!S100="","",'1042Bi Dati di base lav.'!S100)</f>
        <v/>
      </c>
      <c r="AL104" s="219" t="str">
        <f t="shared" si="53"/>
        <v/>
      </c>
      <c r="AM104" s="220" t="str">
        <f t="shared" si="54"/>
        <v/>
      </c>
      <c r="AN104" s="221" t="str">
        <f t="shared" si="55"/>
        <v/>
      </c>
      <c r="AO104" s="219" t="str">
        <f t="shared" si="56"/>
        <v/>
      </c>
      <c r="AP104" s="219" t="str">
        <f>IF(E104="","",'1042Bi Dati di base lav.'!O100)</f>
        <v/>
      </c>
      <c r="AQ104" s="222">
        <f>IF('1042Bi Dati di base lav.'!X100&gt;0,AG104,0)</f>
        <v>0</v>
      </c>
      <c r="AR104" s="223">
        <f>IF('1042Bi Dati di base lav.'!X100&gt;0,'1042Bi Dati di base lav.'!S100,0)</f>
        <v>0</v>
      </c>
      <c r="AS104" s="219" t="str">
        <f t="shared" si="47"/>
        <v/>
      </c>
      <c r="AT104" s="219">
        <f>'1042Bi Dati di base lav.'!O100</f>
        <v>0</v>
      </c>
      <c r="AU104" s="219">
        <f t="shared" si="66"/>
        <v>0</v>
      </c>
    </row>
    <row r="105" spans="1:47" s="57" customFormat="1" ht="16.899999999999999" customHeight="1">
      <c r="A105" s="225" t="str">
        <f>IF('1042Bi Dati di base lav.'!A101="","",'1042Bi Dati di base lav.'!A101)</f>
        <v/>
      </c>
      <c r="B105" s="226" t="str">
        <f>IF('1042Bi Dati di base lav.'!B101="","",'1042Bi Dati di base lav.'!B101)</f>
        <v/>
      </c>
      <c r="C105" s="227" t="str">
        <f>IF('1042Bi Dati di base lav.'!C101="","",'1042Bi Dati di base lav.'!C101)</f>
        <v/>
      </c>
      <c r="D105" s="349" t="str">
        <f>IF('1042Bi Dati di base lav.'!AI101="","",IF('1042Bi Dati di base lav.'!AI101*E105&gt;'1042Ai Domanda'!$B$28,'1042Ai Domanda'!$B$28/E105,'1042Bi Dati di base lav.'!AI101))</f>
        <v/>
      </c>
      <c r="E105" s="335" t="str">
        <f>IF('1042Bi Dati di base lav.'!M101="","",'1042Bi Dati di base lav.'!M101)</f>
        <v/>
      </c>
      <c r="F105" s="341" t="str">
        <f>IF('1042Bi Dati di base lav.'!N101="","",'1042Bi Dati di base lav.'!N101)</f>
        <v/>
      </c>
      <c r="G105" s="337" t="str">
        <f>IF('1042Bi Dati di base lav.'!O101="","",'1042Bi Dati di base lav.'!O101)</f>
        <v/>
      </c>
      <c r="H105" s="350" t="str">
        <f>IF('1042Bi Dati di base lav.'!P101="","",'1042Bi Dati di base lav.'!P101)</f>
        <v/>
      </c>
      <c r="I105" s="351" t="str">
        <f>IF('1042Bi Dati di base lav.'!Q101="","",'1042Bi Dati di base lav.'!Q101)</f>
        <v/>
      </c>
      <c r="J105" s="352" t="str">
        <f t="shared" si="48"/>
        <v/>
      </c>
      <c r="K105" s="353" t="str">
        <f t="shared" si="57"/>
        <v/>
      </c>
      <c r="L105" s="354" t="str">
        <f>IF('1042Bi Dati di base lav.'!R101="","",'1042Bi Dati di base lav.'!R101)</f>
        <v/>
      </c>
      <c r="M105" s="355" t="str">
        <f t="shared" si="58"/>
        <v/>
      </c>
      <c r="N105" s="356" t="str">
        <f t="shared" si="59"/>
        <v/>
      </c>
      <c r="O105" s="357" t="str">
        <f t="shared" si="60"/>
        <v/>
      </c>
      <c r="P105" s="358" t="str">
        <f t="shared" si="61"/>
        <v/>
      </c>
      <c r="Q105" s="346" t="str">
        <f t="shared" si="49"/>
        <v/>
      </c>
      <c r="R105" s="359" t="str">
        <f t="shared" si="62"/>
        <v/>
      </c>
      <c r="S105" s="356" t="str">
        <f t="shared" si="63"/>
        <v/>
      </c>
      <c r="T105" s="354" t="str">
        <f>IF(R105="","",MAX((O105-AR105)*'1042Ai Domanda'!$B$31,0))</f>
        <v/>
      </c>
      <c r="U105" s="360" t="str">
        <f t="shared" si="50"/>
        <v/>
      </c>
      <c r="V105" s="214"/>
      <c r="W105" s="215"/>
      <c r="X105" s="164" t="str">
        <f>'1042Bi Dati di base lav.'!L101</f>
        <v/>
      </c>
      <c r="Y105" s="216" t="str">
        <f t="shared" si="42"/>
        <v/>
      </c>
      <c r="Z105" s="217" t="str">
        <f>IF(A105="","",'1042Bi Dati di base lav.'!P101-'1042Bi Dati di base lav.'!Q101)</f>
        <v/>
      </c>
      <c r="AA105" s="217" t="str">
        <f t="shared" si="51"/>
        <v/>
      </c>
      <c r="AB105" s="218" t="str">
        <f t="shared" si="64"/>
        <v/>
      </c>
      <c r="AC105" s="218" t="str">
        <f t="shared" si="43"/>
        <v/>
      </c>
      <c r="AD105" s="218" t="str">
        <f t="shared" si="44"/>
        <v/>
      </c>
      <c r="AE105" s="219" t="str">
        <f t="shared" si="65"/>
        <v/>
      </c>
      <c r="AF105" s="219" t="str">
        <f>IF(K105="","",K105*AF$8 - MAX('1042Bi Dati di base lav.'!R101-M105,0))</f>
        <v/>
      </c>
      <c r="AG105" s="219" t="str">
        <f t="shared" si="45"/>
        <v/>
      </c>
      <c r="AH105" s="219" t="str">
        <f t="shared" si="52"/>
        <v/>
      </c>
      <c r="AI105" s="219" t="str">
        <f t="shared" si="46"/>
        <v/>
      </c>
      <c r="AJ105" s="219" t="str">
        <f>IF(OR($C105="",K105="",O105=""),"",MAX(P105+'1042Bi Dati di base lav.'!S101-O105,0))</f>
        <v/>
      </c>
      <c r="AK105" s="219" t="str">
        <f>IF('1042Bi Dati di base lav.'!S101="","",'1042Bi Dati di base lav.'!S101)</f>
        <v/>
      </c>
      <c r="AL105" s="219" t="str">
        <f t="shared" si="53"/>
        <v/>
      </c>
      <c r="AM105" s="220" t="str">
        <f t="shared" si="54"/>
        <v/>
      </c>
      <c r="AN105" s="221" t="str">
        <f t="shared" si="55"/>
        <v/>
      </c>
      <c r="AO105" s="219" t="str">
        <f t="shared" si="56"/>
        <v/>
      </c>
      <c r="AP105" s="219" t="str">
        <f>IF(E105="","",'1042Bi Dati di base lav.'!O101)</f>
        <v/>
      </c>
      <c r="AQ105" s="222">
        <f>IF('1042Bi Dati di base lav.'!X101&gt;0,AG105,0)</f>
        <v>0</v>
      </c>
      <c r="AR105" s="223">
        <f>IF('1042Bi Dati di base lav.'!X101&gt;0,'1042Bi Dati di base lav.'!S101,0)</f>
        <v>0</v>
      </c>
      <c r="AS105" s="219" t="str">
        <f t="shared" si="47"/>
        <v/>
      </c>
      <c r="AT105" s="219">
        <f>'1042Bi Dati di base lav.'!O101</f>
        <v>0</v>
      </c>
      <c r="AU105" s="219">
        <f t="shared" si="66"/>
        <v>0</v>
      </c>
    </row>
    <row r="106" spans="1:47" s="57" customFormat="1" ht="16.899999999999999" customHeight="1">
      <c r="A106" s="225" t="str">
        <f>IF('1042Bi Dati di base lav.'!A102="","",'1042Bi Dati di base lav.'!A102)</f>
        <v/>
      </c>
      <c r="B106" s="226" t="str">
        <f>IF('1042Bi Dati di base lav.'!B102="","",'1042Bi Dati di base lav.'!B102)</f>
        <v/>
      </c>
      <c r="C106" s="227" t="str">
        <f>IF('1042Bi Dati di base lav.'!C102="","",'1042Bi Dati di base lav.'!C102)</f>
        <v/>
      </c>
      <c r="D106" s="349" t="str">
        <f>IF('1042Bi Dati di base lav.'!AI102="","",IF('1042Bi Dati di base lav.'!AI102*E106&gt;'1042Ai Domanda'!$B$28,'1042Ai Domanda'!$B$28/E106,'1042Bi Dati di base lav.'!AI102))</f>
        <v/>
      </c>
      <c r="E106" s="335" t="str">
        <f>IF('1042Bi Dati di base lav.'!M102="","",'1042Bi Dati di base lav.'!M102)</f>
        <v/>
      </c>
      <c r="F106" s="341" t="str">
        <f>IF('1042Bi Dati di base lav.'!N102="","",'1042Bi Dati di base lav.'!N102)</f>
        <v/>
      </c>
      <c r="G106" s="337" t="str">
        <f>IF('1042Bi Dati di base lav.'!O102="","",'1042Bi Dati di base lav.'!O102)</f>
        <v/>
      </c>
      <c r="H106" s="350" t="str">
        <f>IF('1042Bi Dati di base lav.'!P102="","",'1042Bi Dati di base lav.'!P102)</f>
        <v/>
      </c>
      <c r="I106" s="351" t="str">
        <f>IF('1042Bi Dati di base lav.'!Q102="","",'1042Bi Dati di base lav.'!Q102)</f>
        <v/>
      </c>
      <c r="J106" s="352" t="str">
        <f t="shared" si="48"/>
        <v/>
      </c>
      <c r="K106" s="353" t="str">
        <f t="shared" si="57"/>
        <v/>
      </c>
      <c r="L106" s="354" t="str">
        <f>IF('1042Bi Dati di base lav.'!R102="","",'1042Bi Dati di base lav.'!R102)</f>
        <v/>
      </c>
      <c r="M106" s="355" t="str">
        <f t="shared" si="58"/>
        <v/>
      </c>
      <c r="N106" s="356" t="str">
        <f t="shared" si="59"/>
        <v/>
      </c>
      <c r="O106" s="357" t="str">
        <f t="shared" si="60"/>
        <v/>
      </c>
      <c r="P106" s="358" t="str">
        <f t="shared" si="61"/>
        <v/>
      </c>
      <c r="Q106" s="346" t="str">
        <f t="shared" si="49"/>
        <v/>
      </c>
      <c r="R106" s="359" t="str">
        <f t="shared" si="62"/>
        <v/>
      </c>
      <c r="S106" s="356" t="str">
        <f t="shared" si="63"/>
        <v/>
      </c>
      <c r="T106" s="354" t="str">
        <f>IF(R106="","",MAX((O106-AR106)*'1042Ai Domanda'!$B$31,0))</f>
        <v/>
      </c>
      <c r="U106" s="360" t="str">
        <f t="shared" si="50"/>
        <v/>
      </c>
      <c r="V106" s="214"/>
      <c r="W106" s="215"/>
      <c r="X106" s="164" t="str">
        <f>'1042Bi Dati di base lav.'!L102</f>
        <v/>
      </c>
      <c r="Y106" s="216" t="str">
        <f t="shared" si="42"/>
        <v/>
      </c>
      <c r="Z106" s="217" t="str">
        <f>IF(A106="","",'1042Bi Dati di base lav.'!P102-'1042Bi Dati di base lav.'!Q102)</f>
        <v/>
      </c>
      <c r="AA106" s="217" t="str">
        <f t="shared" si="51"/>
        <v/>
      </c>
      <c r="AB106" s="218" t="str">
        <f t="shared" si="64"/>
        <v/>
      </c>
      <c r="AC106" s="218" t="str">
        <f t="shared" si="43"/>
        <v/>
      </c>
      <c r="AD106" s="218" t="str">
        <f t="shared" si="44"/>
        <v/>
      </c>
      <c r="AE106" s="219" t="str">
        <f t="shared" si="65"/>
        <v/>
      </c>
      <c r="AF106" s="219" t="str">
        <f>IF(K106="","",K106*AF$8 - MAX('1042Bi Dati di base lav.'!R102-M106,0))</f>
        <v/>
      </c>
      <c r="AG106" s="219" t="str">
        <f t="shared" si="45"/>
        <v/>
      </c>
      <c r="AH106" s="219" t="str">
        <f t="shared" si="52"/>
        <v/>
      </c>
      <c r="AI106" s="219" t="str">
        <f t="shared" si="46"/>
        <v/>
      </c>
      <c r="AJ106" s="219" t="str">
        <f>IF(OR($C106="",K106="",O106=""),"",MAX(P106+'1042Bi Dati di base lav.'!S102-O106,0))</f>
        <v/>
      </c>
      <c r="AK106" s="219" t="str">
        <f>IF('1042Bi Dati di base lav.'!S102="","",'1042Bi Dati di base lav.'!S102)</f>
        <v/>
      </c>
      <c r="AL106" s="219" t="str">
        <f t="shared" si="53"/>
        <v/>
      </c>
      <c r="AM106" s="220" t="str">
        <f t="shared" si="54"/>
        <v/>
      </c>
      <c r="AN106" s="221" t="str">
        <f t="shared" si="55"/>
        <v/>
      </c>
      <c r="AO106" s="219" t="str">
        <f t="shared" si="56"/>
        <v/>
      </c>
      <c r="AP106" s="219" t="str">
        <f>IF(E106="","",'1042Bi Dati di base lav.'!O102)</f>
        <v/>
      </c>
      <c r="AQ106" s="222">
        <f>IF('1042Bi Dati di base lav.'!X102&gt;0,AG106,0)</f>
        <v>0</v>
      </c>
      <c r="AR106" s="223">
        <f>IF('1042Bi Dati di base lav.'!X102&gt;0,'1042Bi Dati di base lav.'!S102,0)</f>
        <v>0</v>
      </c>
      <c r="AS106" s="219" t="str">
        <f t="shared" si="47"/>
        <v/>
      </c>
      <c r="AT106" s="219">
        <f>'1042Bi Dati di base lav.'!O102</f>
        <v>0</v>
      </c>
      <c r="AU106" s="219">
        <f t="shared" si="66"/>
        <v>0</v>
      </c>
    </row>
    <row r="107" spans="1:47" s="57" customFormat="1" ht="16.899999999999999" customHeight="1">
      <c r="A107" s="225" t="str">
        <f>IF('1042Bi Dati di base lav.'!A103="","",'1042Bi Dati di base lav.'!A103)</f>
        <v/>
      </c>
      <c r="B107" s="226" t="str">
        <f>IF('1042Bi Dati di base lav.'!B103="","",'1042Bi Dati di base lav.'!B103)</f>
        <v/>
      </c>
      <c r="C107" s="227" t="str">
        <f>IF('1042Bi Dati di base lav.'!C103="","",'1042Bi Dati di base lav.'!C103)</f>
        <v/>
      </c>
      <c r="D107" s="349" t="str">
        <f>IF('1042Bi Dati di base lav.'!AI103="","",IF('1042Bi Dati di base lav.'!AI103*E107&gt;'1042Ai Domanda'!$B$28,'1042Ai Domanda'!$B$28/E107,'1042Bi Dati di base lav.'!AI103))</f>
        <v/>
      </c>
      <c r="E107" s="335" t="str">
        <f>IF('1042Bi Dati di base lav.'!M103="","",'1042Bi Dati di base lav.'!M103)</f>
        <v/>
      </c>
      <c r="F107" s="341" t="str">
        <f>IF('1042Bi Dati di base lav.'!N103="","",'1042Bi Dati di base lav.'!N103)</f>
        <v/>
      </c>
      <c r="G107" s="337" t="str">
        <f>IF('1042Bi Dati di base lav.'!O103="","",'1042Bi Dati di base lav.'!O103)</f>
        <v/>
      </c>
      <c r="H107" s="350" t="str">
        <f>IF('1042Bi Dati di base lav.'!P103="","",'1042Bi Dati di base lav.'!P103)</f>
        <v/>
      </c>
      <c r="I107" s="351" t="str">
        <f>IF('1042Bi Dati di base lav.'!Q103="","",'1042Bi Dati di base lav.'!Q103)</f>
        <v/>
      </c>
      <c r="J107" s="352" t="str">
        <f t="shared" si="48"/>
        <v/>
      </c>
      <c r="K107" s="353" t="str">
        <f t="shared" si="57"/>
        <v/>
      </c>
      <c r="L107" s="354" t="str">
        <f>IF('1042Bi Dati di base lav.'!R103="","",'1042Bi Dati di base lav.'!R103)</f>
        <v/>
      </c>
      <c r="M107" s="355" t="str">
        <f t="shared" si="58"/>
        <v/>
      </c>
      <c r="N107" s="356" t="str">
        <f t="shared" si="59"/>
        <v/>
      </c>
      <c r="O107" s="357" t="str">
        <f t="shared" si="60"/>
        <v/>
      </c>
      <c r="P107" s="358" t="str">
        <f t="shared" si="61"/>
        <v/>
      </c>
      <c r="Q107" s="346" t="str">
        <f t="shared" si="49"/>
        <v/>
      </c>
      <c r="R107" s="359" t="str">
        <f t="shared" si="62"/>
        <v/>
      </c>
      <c r="S107" s="356" t="str">
        <f t="shared" si="63"/>
        <v/>
      </c>
      <c r="T107" s="354" t="str">
        <f>IF(R107="","",MAX((O107-AR107)*'1042Ai Domanda'!$B$31,0))</f>
        <v/>
      </c>
      <c r="U107" s="360" t="str">
        <f t="shared" si="50"/>
        <v/>
      </c>
      <c r="V107" s="214"/>
      <c r="W107" s="215"/>
      <c r="X107" s="164" t="str">
        <f>'1042Bi Dati di base lav.'!L103</f>
        <v/>
      </c>
      <c r="Y107" s="216" t="str">
        <f t="shared" si="42"/>
        <v/>
      </c>
      <c r="Z107" s="217" t="str">
        <f>IF(A107="","",'1042Bi Dati di base lav.'!P103-'1042Bi Dati di base lav.'!Q103)</f>
        <v/>
      </c>
      <c r="AA107" s="217" t="str">
        <f t="shared" si="51"/>
        <v/>
      </c>
      <c r="AB107" s="218" t="str">
        <f t="shared" si="64"/>
        <v/>
      </c>
      <c r="AC107" s="218" t="str">
        <f t="shared" si="43"/>
        <v/>
      </c>
      <c r="AD107" s="218" t="str">
        <f t="shared" si="44"/>
        <v/>
      </c>
      <c r="AE107" s="219" t="str">
        <f t="shared" si="65"/>
        <v/>
      </c>
      <c r="AF107" s="219" t="str">
        <f>IF(K107="","",K107*AF$8 - MAX('1042Bi Dati di base lav.'!R103-M107,0))</f>
        <v/>
      </c>
      <c r="AG107" s="219" t="str">
        <f t="shared" si="45"/>
        <v/>
      </c>
      <c r="AH107" s="219" t="str">
        <f t="shared" si="52"/>
        <v/>
      </c>
      <c r="AI107" s="219" t="str">
        <f t="shared" si="46"/>
        <v/>
      </c>
      <c r="AJ107" s="219" t="str">
        <f>IF(OR($C107="",K107="",O107=""),"",MAX(P107+'1042Bi Dati di base lav.'!S103-O107,0))</f>
        <v/>
      </c>
      <c r="AK107" s="219" t="str">
        <f>IF('1042Bi Dati di base lav.'!S103="","",'1042Bi Dati di base lav.'!S103)</f>
        <v/>
      </c>
      <c r="AL107" s="219" t="str">
        <f t="shared" si="53"/>
        <v/>
      </c>
      <c r="AM107" s="220" t="str">
        <f t="shared" si="54"/>
        <v/>
      </c>
      <c r="AN107" s="221" t="str">
        <f t="shared" si="55"/>
        <v/>
      </c>
      <c r="AO107" s="219" t="str">
        <f t="shared" si="56"/>
        <v/>
      </c>
      <c r="AP107" s="219" t="str">
        <f>IF(E107="","",'1042Bi Dati di base lav.'!O103)</f>
        <v/>
      </c>
      <c r="AQ107" s="222">
        <f>IF('1042Bi Dati di base lav.'!X103&gt;0,AG107,0)</f>
        <v>0</v>
      </c>
      <c r="AR107" s="223">
        <f>IF('1042Bi Dati di base lav.'!X103&gt;0,'1042Bi Dati di base lav.'!S103,0)</f>
        <v>0</v>
      </c>
      <c r="AS107" s="219" t="str">
        <f t="shared" si="47"/>
        <v/>
      </c>
      <c r="AT107" s="219">
        <f>'1042Bi Dati di base lav.'!O103</f>
        <v>0</v>
      </c>
      <c r="AU107" s="219">
        <f t="shared" si="66"/>
        <v>0</v>
      </c>
    </row>
    <row r="108" spans="1:47" s="57" customFormat="1" ht="16.899999999999999" customHeight="1">
      <c r="A108" s="225" t="str">
        <f>IF('1042Bi Dati di base lav.'!A104="","",'1042Bi Dati di base lav.'!A104)</f>
        <v/>
      </c>
      <c r="B108" s="226" t="str">
        <f>IF('1042Bi Dati di base lav.'!B104="","",'1042Bi Dati di base lav.'!B104)</f>
        <v/>
      </c>
      <c r="C108" s="227" t="str">
        <f>IF('1042Bi Dati di base lav.'!C104="","",'1042Bi Dati di base lav.'!C104)</f>
        <v/>
      </c>
      <c r="D108" s="349" t="str">
        <f>IF('1042Bi Dati di base lav.'!AI104="","",IF('1042Bi Dati di base lav.'!AI104*E108&gt;'1042Ai Domanda'!$B$28,'1042Ai Domanda'!$B$28/E108,'1042Bi Dati di base lav.'!AI104))</f>
        <v/>
      </c>
      <c r="E108" s="335" t="str">
        <f>IF('1042Bi Dati di base lav.'!M104="","",'1042Bi Dati di base lav.'!M104)</f>
        <v/>
      </c>
      <c r="F108" s="341" t="str">
        <f>IF('1042Bi Dati di base lav.'!N104="","",'1042Bi Dati di base lav.'!N104)</f>
        <v/>
      </c>
      <c r="G108" s="337" t="str">
        <f>IF('1042Bi Dati di base lav.'!O104="","",'1042Bi Dati di base lav.'!O104)</f>
        <v/>
      </c>
      <c r="H108" s="350" t="str">
        <f>IF('1042Bi Dati di base lav.'!P104="","",'1042Bi Dati di base lav.'!P104)</f>
        <v/>
      </c>
      <c r="I108" s="351" t="str">
        <f>IF('1042Bi Dati di base lav.'!Q104="","",'1042Bi Dati di base lav.'!Q104)</f>
        <v/>
      </c>
      <c r="J108" s="352" t="str">
        <f t="shared" si="48"/>
        <v/>
      </c>
      <c r="K108" s="353" t="str">
        <f t="shared" si="57"/>
        <v/>
      </c>
      <c r="L108" s="354" t="str">
        <f>IF('1042Bi Dati di base lav.'!R104="","",'1042Bi Dati di base lav.'!R104)</f>
        <v/>
      </c>
      <c r="M108" s="355" t="str">
        <f t="shared" si="58"/>
        <v/>
      </c>
      <c r="N108" s="356" t="str">
        <f t="shared" si="59"/>
        <v/>
      </c>
      <c r="O108" s="357" t="str">
        <f t="shared" si="60"/>
        <v/>
      </c>
      <c r="P108" s="358" t="str">
        <f t="shared" si="61"/>
        <v/>
      </c>
      <c r="Q108" s="346" t="str">
        <f t="shared" si="49"/>
        <v/>
      </c>
      <c r="R108" s="359" t="str">
        <f t="shared" si="62"/>
        <v/>
      </c>
      <c r="S108" s="356" t="str">
        <f t="shared" si="63"/>
        <v/>
      </c>
      <c r="T108" s="354" t="str">
        <f>IF(R108="","",MAX((O108-AR108)*'1042Ai Domanda'!$B$31,0))</f>
        <v/>
      </c>
      <c r="U108" s="360" t="str">
        <f t="shared" si="50"/>
        <v/>
      </c>
      <c r="V108" s="214"/>
      <c r="W108" s="215"/>
      <c r="X108" s="164" t="str">
        <f>'1042Bi Dati di base lav.'!L104</f>
        <v/>
      </c>
      <c r="Y108" s="216" t="str">
        <f t="shared" si="42"/>
        <v/>
      </c>
      <c r="Z108" s="217" t="str">
        <f>IF(A108="","",'1042Bi Dati di base lav.'!P104-'1042Bi Dati di base lav.'!Q104)</f>
        <v/>
      </c>
      <c r="AA108" s="217" t="str">
        <f t="shared" si="51"/>
        <v/>
      </c>
      <c r="AB108" s="218" t="str">
        <f t="shared" si="64"/>
        <v/>
      </c>
      <c r="AC108" s="218" t="str">
        <f t="shared" si="43"/>
        <v/>
      </c>
      <c r="AD108" s="218" t="str">
        <f t="shared" si="44"/>
        <v/>
      </c>
      <c r="AE108" s="219" t="str">
        <f t="shared" si="65"/>
        <v/>
      </c>
      <c r="AF108" s="219" t="str">
        <f>IF(K108="","",K108*AF$8 - MAX('1042Bi Dati di base lav.'!R104-M108,0))</f>
        <v/>
      </c>
      <c r="AG108" s="219" t="str">
        <f t="shared" si="45"/>
        <v/>
      </c>
      <c r="AH108" s="219" t="str">
        <f t="shared" si="52"/>
        <v/>
      </c>
      <c r="AI108" s="219" t="str">
        <f t="shared" si="46"/>
        <v/>
      </c>
      <c r="AJ108" s="219" t="str">
        <f>IF(OR($C108="",K108="",O108=""),"",MAX(P108+'1042Bi Dati di base lav.'!S104-O108,0))</f>
        <v/>
      </c>
      <c r="AK108" s="219" t="str">
        <f>IF('1042Bi Dati di base lav.'!S104="","",'1042Bi Dati di base lav.'!S104)</f>
        <v/>
      </c>
      <c r="AL108" s="219" t="str">
        <f t="shared" si="53"/>
        <v/>
      </c>
      <c r="AM108" s="220" t="str">
        <f t="shared" si="54"/>
        <v/>
      </c>
      <c r="AN108" s="221" t="str">
        <f t="shared" si="55"/>
        <v/>
      </c>
      <c r="AO108" s="219" t="str">
        <f t="shared" si="56"/>
        <v/>
      </c>
      <c r="AP108" s="219" t="str">
        <f>IF(E108="","",'1042Bi Dati di base lav.'!O104)</f>
        <v/>
      </c>
      <c r="AQ108" s="222">
        <f>IF('1042Bi Dati di base lav.'!X104&gt;0,AG108,0)</f>
        <v>0</v>
      </c>
      <c r="AR108" s="223">
        <f>IF('1042Bi Dati di base lav.'!X104&gt;0,'1042Bi Dati di base lav.'!S104,0)</f>
        <v>0</v>
      </c>
      <c r="AS108" s="219" t="str">
        <f t="shared" si="47"/>
        <v/>
      </c>
      <c r="AT108" s="219">
        <f>'1042Bi Dati di base lav.'!O104</f>
        <v>0</v>
      </c>
      <c r="AU108" s="219">
        <f t="shared" si="66"/>
        <v>0</v>
      </c>
    </row>
    <row r="109" spans="1:47" s="57" customFormat="1" ht="16.899999999999999" customHeight="1">
      <c r="A109" s="225" t="str">
        <f>IF('1042Bi Dati di base lav.'!A105="","",'1042Bi Dati di base lav.'!A105)</f>
        <v/>
      </c>
      <c r="B109" s="226" t="str">
        <f>IF('1042Bi Dati di base lav.'!B105="","",'1042Bi Dati di base lav.'!B105)</f>
        <v/>
      </c>
      <c r="C109" s="227" t="str">
        <f>IF('1042Bi Dati di base lav.'!C105="","",'1042Bi Dati di base lav.'!C105)</f>
        <v/>
      </c>
      <c r="D109" s="349" t="str">
        <f>IF('1042Bi Dati di base lav.'!AI105="","",IF('1042Bi Dati di base lav.'!AI105*E109&gt;'1042Ai Domanda'!$B$28,'1042Ai Domanda'!$B$28/E109,'1042Bi Dati di base lav.'!AI105))</f>
        <v/>
      </c>
      <c r="E109" s="335" t="str">
        <f>IF('1042Bi Dati di base lav.'!M105="","",'1042Bi Dati di base lav.'!M105)</f>
        <v/>
      </c>
      <c r="F109" s="341" t="str">
        <f>IF('1042Bi Dati di base lav.'!N105="","",'1042Bi Dati di base lav.'!N105)</f>
        <v/>
      </c>
      <c r="G109" s="337" t="str">
        <f>IF('1042Bi Dati di base lav.'!O105="","",'1042Bi Dati di base lav.'!O105)</f>
        <v/>
      </c>
      <c r="H109" s="350" t="str">
        <f>IF('1042Bi Dati di base lav.'!P105="","",'1042Bi Dati di base lav.'!P105)</f>
        <v/>
      </c>
      <c r="I109" s="351" t="str">
        <f>IF('1042Bi Dati di base lav.'!Q105="","",'1042Bi Dati di base lav.'!Q105)</f>
        <v/>
      </c>
      <c r="J109" s="352" t="str">
        <f t="shared" si="48"/>
        <v/>
      </c>
      <c r="K109" s="353" t="str">
        <f t="shared" si="57"/>
        <v/>
      </c>
      <c r="L109" s="354" t="str">
        <f>IF('1042Bi Dati di base lav.'!R105="","",'1042Bi Dati di base lav.'!R105)</f>
        <v/>
      </c>
      <c r="M109" s="355" t="str">
        <f t="shared" si="58"/>
        <v/>
      </c>
      <c r="N109" s="356" t="str">
        <f t="shared" si="59"/>
        <v/>
      </c>
      <c r="O109" s="357" t="str">
        <f t="shared" si="60"/>
        <v/>
      </c>
      <c r="P109" s="358" t="str">
        <f t="shared" si="61"/>
        <v/>
      </c>
      <c r="Q109" s="346" t="str">
        <f t="shared" si="49"/>
        <v/>
      </c>
      <c r="R109" s="359" t="str">
        <f t="shared" si="62"/>
        <v/>
      </c>
      <c r="S109" s="356" t="str">
        <f t="shared" si="63"/>
        <v/>
      </c>
      <c r="T109" s="354" t="str">
        <f>IF(R109="","",MAX((O109-AR109)*'1042Ai Domanda'!$B$31,0))</f>
        <v/>
      </c>
      <c r="U109" s="360" t="str">
        <f t="shared" si="50"/>
        <v/>
      </c>
      <c r="V109" s="214"/>
      <c r="W109" s="215"/>
      <c r="X109" s="164" t="str">
        <f>'1042Bi Dati di base lav.'!L105</f>
        <v/>
      </c>
      <c r="Y109" s="216" t="str">
        <f t="shared" si="42"/>
        <v/>
      </c>
      <c r="Z109" s="217" t="str">
        <f>IF(A109="","",'1042Bi Dati di base lav.'!P105-'1042Bi Dati di base lav.'!Q105)</f>
        <v/>
      </c>
      <c r="AA109" s="217" t="str">
        <f t="shared" si="51"/>
        <v/>
      </c>
      <c r="AB109" s="218" t="str">
        <f t="shared" si="64"/>
        <v/>
      </c>
      <c r="AC109" s="218" t="str">
        <f t="shared" si="43"/>
        <v/>
      </c>
      <c r="AD109" s="218" t="str">
        <f t="shared" si="44"/>
        <v/>
      </c>
      <c r="AE109" s="219" t="str">
        <f t="shared" si="65"/>
        <v/>
      </c>
      <c r="AF109" s="219" t="str">
        <f>IF(K109="","",K109*AF$8 - MAX('1042Bi Dati di base lav.'!R105-M109,0))</f>
        <v/>
      </c>
      <c r="AG109" s="219" t="str">
        <f t="shared" si="45"/>
        <v/>
      </c>
      <c r="AH109" s="219" t="str">
        <f t="shared" si="52"/>
        <v/>
      </c>
      <c r="AI109" s="219" t="str">
        <f t="shared" si="46"/>
        <v/>
      </c>
      <c r="AJ109" s="219" t="str">
        <f>IF(OR($C109="",K109="",O109=""),"",MAX(P109+'1042Bi Dati di base lav.'!S105-O109,0))</f>
        <v/>
      </c>
      <c r="AK109" s="219" t="str">
        <f>IF('1042Bi Dati di base lav.'!S105="","",'1042Bi Dati di base lav.'!S105)</f>
        <v/>
      </c>
      <c r="AL109" s="219" t="str">
        <f t="shared" si="53"/>
        <v/>
      </c>
      <c r="AM109" s="220" t="str">
        <f t="shared" si="54"/>
        <v/>
      </c>
      <c r="AN109" s="221" t="str">
        <f t="shared" si="55"/>
        <v/>
      </c>
      <c r="AO109" s="219" t="str">
        <f t="shared" si="56"/>
        <v/>
      </c>
      <c r="AP109" s="219" t="str">
        <f>IF(E109="","",'1042Bi Dati di base lav.'!O105)</f>
        <v/>
      </c>
      <c r="AQ109" s="222">
        <f>IF('1042Bi Dati di base lav.'!X105&gt;0,AG109,0)</f>
        <v>0</v>
      </c>
      <c r="AR109" s="223">
        <f>IF('1042Bi Dati di base lav.'!X105&gt;0,'1042Bi Dati di base lav.'!S105,0)</f>
        <v>0</v>
      </c>
      <c r="AS109" s="219" t="str">
        <f t="shared" si="47"/>
        <v/>
      </c>
      <c r="AT109" s="219">
        <f>'1042Bi Dati di base lav.'!O105</f>
        <v>0</v>
      </c>
      <c r="AU109" s="219">
        <f t="shared" si="66"/>
        <v>0</v>
      </c>
    </row>
    <row r="110" spans="1:47" s="57" customFormat="1" ht="16.899999999999999" customHeight="1">
      <c r="A110" s="225" t="str">
        <f>IF('1042Bi Dati di base lav.'!A106="","",'1042Bi Dati di base lav.'!A106)</f>
        <v/>
      </c>
      <c r="B110" s="226" t="str">
        <f>IF('1042Bi Dati di base lav.'!B106="","",'1042Bi Dati di base lav.'!B106)</f>
        <v/>
      </c>
      <c r="C110" s="227" t="str">
        <f>IF('1042Bi Dati di base lav.'!C106="","",'1042Bi Dati di base lav.'!C106)</f>
        <v/>
      </c>
      <c r="D110" s="349" t="str">
        <f>IF('1042Bi Dati di base lav.'!AI106="","",IF('1042Bi Dati di base lav.'!AI106*E110&gt;'1042Ai Domanda'!$B$28,'1042Ai Domanda'!$B$28/E110,'1042Bi Dati di base lav.'!AI106))</f>
        <v/>
      </c>
      <c r="E110" s="335" t="str">
        <f>IF('1042Bi Dati di base lav.'!M106="","",'1042Bi Dati di base lav.'!M106)</f>
        <v/>
      </c>
      <c r="F110" s="341" t="str">
        <f>IF('1042Bi Dati di base lav.'!N106="","",'1042Bi Dati di base lav.'!N106)</f>
        <v/>
      </c>
      <c r="G110" s="337" t="str">
        <f>IF('1042Bi Dati di base lav.'!O106="","",'1042Bi Dati di base lav.'!O106)</f>
        <v/>
      </c>
      <c r="H110" s="350" t="str">
        <f>IF('1042Bi Dati di base lav.'!P106="","",'1042Bi Dati di base lav.'!P106)</f>
        <v/>
      </c>
      <c r="I110" s="351" t="str">
        <f>IF('1042Bi Dati di base lav.'!Q106="","",'1042Bi Dati di base lav.'!Q106)</f>
        <v/>
      </c>
      <c r="J110" s="352" t="str">
        <f t="shared" si="48"/>
        <v/>
      </c>
      <c r="K110" s="353" t="str">
        <f t="shared" si="57"/>
        <v/>
      </c>
      <c r="L110" s="354" t="str">
        <f>IF('1042Bi Dati di base lav.'!R106="","",'1042Bi Dati di base lav.'!R106)</f>
        <v/>
      </c>
      <c r="M110" s="355" t="str">
        <f t="shared" si="58"/>
        <v/>
      </c>
      <c r="N110" s="356" t="str">
        <f t="shared" si="59"/>
        <v/>
      </c>
      <c r="O110" s="357" t="str">
        <f t="shared" si="60"/>
        <v/>
      </c>
      <c r="P110" s="358" t="str">
        <f t="shared" si="61"/>
        <v/>
      </c>
      <c r="Q110" s="346" t="str">
        <f t="shared" si="49"/>
        <v/>
      </c>
      <c r="R110" s="359" t="str">
        <f t="shared" si="62"/>
        <v/>
      </c>
      <c r="S110" s="356" t="str">
        <f t="shared" si="63"/>
        <v/>
      </c>
      <c r="T110" s="354" t="str">
        <f>IF(R110="","",MAX((O110-AR110)*'1042Ai Domanda'!$B$31,0))</f>
        <v/>
      </c>
      <c r="U110" s="360" t="str">
        <f t="shared" si="50"/>
        <v/>
      </c>
      <c r="V110" s="214"/>
      <c r="W110" s="215"/>
      <c r="X110" s="164" t="str">
        <f>'1042Bi Dati di base lav.'!L106</f>
        <v/>
      </c>
      <c r="Y110" s="216" t="str">
        <f t="shared" si="42"/>
        <v/>
      </c>
      <c r="Z110" s="217" t="str">
        <f>IF(A110="","",'1042Bi Dati di base lav.'!P106-'1042Bi Dati di base lav.'!Q106)</f>
        <v/>
      </c>
      <c r="AA110" s="217" t="str">
        <f t="shared" si="51"/>
        <v/>
      </c>
      <c r="AB110" s="218" t="str">
        <f t="shared" si="64"/>
        <v/>
      </c>
      <c r="AC110" s="218" t="str">
        <f t="shared" si="43"/>
        <v/>
      </c>
      <c r="AD110" s="218" t="str">
        <f t="shared" si="44"/>
        <v/>
      </c>
      <c r="AE110" s="219" t="str">
        <f t="shared" si="65"/>
        <v/>
      </c>
      <c r="AF110" s="219" t="str">
        <f>IF(K110="","",K110*AF$8 - MAX('1042Bi Dati di base lav.'!R106-M110,0))</f>
        <v/>
      </c>
      <c r="AG110" s="219" t="str">
        <f t="shared" si="45"/>
        <v/>
      </c>
      <c r="AH110" s="219" t="str">
        <f t="shared" si="52"/>
        <v/>
      </c>
      <c r="AI110" s="219" t="str">
        <f t="shared" si="46"/>
        <v/>
      </c>
      <c r="AJ110" s="219" t="str">
        <f>IF(OR($C110="",K110="",O110=""),"",MAX(P110+'1042Bi Dati di base lav.'!S106-O110,0))</f>
        <v/>
      </c>
      <c r="AK110" s="219" t="str">
        <f>IF('1042Bi Dati di base lav.'!S106="","",'1042Bi Dati di base lav.'!S106)</f>
        <v/>
      </c>
      <c r="AL110" s="219" t="str">
        <f t="shared" si="53"/>
        <v/>
      </c>
      <c r="AM110" s="220" t="str">
        <f t="shared" si="54"/>
        <v/>
      </c>
      <c r="AN110" s="221" t="str">
        <f t="shared" si="55"/>
        <v/>
      </c>
      <c r="AO110" s="219" t="str">
        <f t="shared" si="56"/>
        <v/>
      </c>
      <c r="AP110" s="219" t="str">
        <f>IF(E110="","",'1042Bi Dati di base lav.'!O106)</f>
        <v/>
      </c>
      <c r="AQ110" s="222">
        <f>IF('1042Bi Dati di base lav.'!X106&gt;0,AG110,0)</f>
        <v>0</v>
      </c>
      <c r="AR110" s="223">
        <f>IF('1042Bi Dati di base lav.'!X106&gt;0,'1042Bi Dati di base lav.'!S106,0)</f>
        <v>0</v>
      </c>
      <c r="AS110" s="219" t="str">
        <f t="shared" si="47"/>
        <v/>
      </c>
      <c r="AT110" s="219">
        <f>'1042Bi Dati di base lav.'!O106</f>
        <v>0</v>
      </c>
      <c r="AU110" s="219">
        <f t="shared" si="66"/>
        <v>0</v>
      </c>
    </row>
    <row r="111" spans="1:47" s="57" customFormat="1" ht="16.899999999999999" customHeight="1">
      <c r="A111" s="225" t="str">
        <f>IF('1042Bi Dati di base lav.'!A107="","",'1042Bi Dati di base lav.'!A107)</f>
        <v/>
      </c>
      <c r="B111" s="226" t="str">
        <f>IF('1042Bi Dati di base lav.'!B107="","",'1042Bi Dati di base lav.'!B107)</f>
        <v/>
      </c>
      <c r="C111" s="227" t="str">
        <f>IF('1042Bi Dati di base lav.'!C107="","",'1042Bi Dati di base lav.'!C107)</f>
        <v/>
      </c>
      <c r="D111" s="349" t="str">
        <f>IF('1042Bi Dati di base lav.'!AI107="","",IF('1042Bi Dati di base lav.'!AI107*E111&gt;'1042Ai Domanda'!$B$28,'1042Ai Domanda'!$B$28/E111,'1042Bi Dati di base lav.'!AI107))</f>
        <v/>
      </c>
      <c r="E111" s="335" t="str">
        <f>IF('1042Bi Dati di base lav.'!M107="","",'1042Bi Dati di base lav.'!M107)</f>
        <v/>
      </c>
      <c r="F111" s="341" t="str">
        <f>IF('1042Bi Dati di base lav.'!N107="","",'1042Bi Dati di base lav.'!N107)</f>
        <v/>
      </c>
      <c r="G111" s="337" t="str">
        <f>IF('1042Bi Dati di base lav.'!O107="","",'1042Bi Dati di base lav.'!O107)</f>
        <v/>
      </c>
      <c r="H111" s="350" t="str">
        <f>IF('1042Bi Dati di base lav.'!P107="","",'1042Bi Dati di base lav.'!P107)</f>
        <v/>
      </c>
      <c r="I111" s="351" t="str">
        <f>IF('1042Bi Dati di base lav.'!Q107="","",'1042Bi Dati di base lav.'!Q107)</f>
        <v/>
      </c>
      <c r="J111" s="352" t="str">
        <f t="shared" ref="J111:J174" si="67">Z111</f>
        <v/>
      </c>
      <c r="K111" s="353" t="str">
        <f t="shared" ref="K111:K174" si="68">AA111</f>
        <v/>
      </c>
      <c r="L111" s="354" t="str">
        <f>IF('1042Bi Dati di base lav.'!R107="","",'1042Bi Dati di base lav.'!R107)</f>
        <v/>
      </c>
      <c r="M111" s="355" t="str">
        <f t="shared" ref="M111:M174" si="69">AD111</f>
        <v/>
      </c>
      <c r="N111" s="356" t="str">
        <f t="shared" ref="N111:N174" si="70">AF111</f>
        <v/>
      </c>
      <c r="O111" s="357" t="str">
        <f t="shared" ref="O111:O174" si="71">AG111</f>
        <v/>
      </c>
      <c r="P111" s="358" t="str">
        <f t="shared" ref="P111:P174" si="72">AH111</f>
        <v/>
      </c>
      <c r="Q111" s="346" t="str">
        <f t="shared" ref="Q111:Q174" si="73">AJ111</f>
        <v/>
      </c>
      <c r="R111" s="359" t="str">
        <f t="shared" ref="R111:R174" si="74">AI111</f>
        <v/>
      </c>
      <c r="S111" s="356" t="str">
        <f t="shared" ref="S111:S174" si="75">AL111</f>
        <v/>
      </c>
      <c r="T111" s="354" t="str">
        <f>IF(R111="","",MAX((O111-AR111)*'1042Ai Domanda'!$B$31,0))</f>
        <v/>
      </c>
      <c r="U111" s="360" t="str">
        <f t="shared" ref="U111:U174" si="76">IF(T111="","",S111+T111)</f>
        <v/>
      </c>
      <c r="V111" s="214"/>
      <c r="W111" s="215"/>
      <c r="X111" s="164" t="str">
        <f>'1042Bi Dati di base lav.'!L107</f>
        <v/>
      </c>
      <c r="Y111" s="216" t="str">
        <f t="shared" ref="Y111:Y174" si="77">IF($A111="","",D111)</f>
        <v/>
      </c>
      <c r="Z111" s="217" t="str">
        <f>IF(A111="","",'1042Bi Dati di base lav.'!P107-'1042Bi Dati di base lav.'!Q107)</f>
        <v/>
      </c>
      <c r="AA111" s="217" t="str">
        <f t="shared" ref="AA111:AA174" si="78">IF(OR($C111="",E111="",F111="",G111=""),"",E111-(F111+G111+Z111))</f>
        <v/>
      </c>
      <c r="AB111" s="218" t="str">
        <f t="shared" ref="AB111:AB174" si="79">IF(AA111="","",MAX(AA111,0))</f>
        <v/>
      </c>
      <c r="AC111" s="218" t="str">
        <f t="shared" ref="AC111:AC174" si="80">IF(K111="","",AC$8)</f>
        <v/>
      </c>
      <c r="AD111" s="218" t="str">
        <f t="shared" ref="AD111:AD174" si="81">IF(K111="","",K111*AD$8)</f>
        <v/>
      </c>
      <c r="AE111" s="219" t="str">
        <f t="shared" ref="AE111:AE174" si="82">IF(AC111="","",AE$8)</f>
        <v/>
      </c>
      <c r="AF111" s="219" t="str">
        <f>IF(K111="","",K111*AF$8 - MAX('1042Bi Dati di base lav.'!R107-M111,0))</f>
        <v/>
      </c>
      <c r="AG111" s="219" t="str">
        <f t="shared" ref="AG111:AG174" si="83">IF(OR($C111="",K111="",D111="",N111&lt;0),"",MAX(N111*D111,0))</f>
        <v/>
      </c>
      <c r="AH111" s="219" t="str">
        <f t="shared" ref="AH111:AH174" si="84">IF(OR($C111="",O111=""),"",O111*0.8)</f>
        <v/>
      </c>
      <c r="AI111" s="219" t="str">
        <f t="shared" ref="AI111:AI174" si="85">IF(OR($C111="",D111="",O111=""),"",AI$6/5*X111*D111*0.8)</f>
        <v/>
      </c>
      <c r="AJ111" s="219" t="str">
        <f>IF(OR($C111="",K111="",O111=""),"",MAX(P111+'1042Bi Dati di base lav.'!S107-O111,0))</f>
        <v/>
      </c>
      <c r="AK111" s="219" t="str">
        <f>IF('1042Bi Dati di base lav.'!S107="","",'1042Bi Dati di base lav.'!S107)</f>
        <v/>
      </c>
      <c r="AL111" s="219" t="str">
        <f t="shared" ref="AL111:AL174" si="86">IF(OR($C111="",O111=""),"",MAX(P111-R111-AJ111,0))</f>
        <v/>
      </c>
      <c r="AM111" s="220" t="str">
        <f t="shared" ref="AM111:AM174" si="87">IF(E111="","",1)</f>
        <v/>
      </c>
      <c r="AN111" s="221" t="str">
        <f t="shared" ref="AN111:AN174" si="88">IF(S111="","",IF(ROUND(S111,2)&lt;=0,0,1))</f>
        <v/>
      </c>
      <c r="AO111" s="219" t="str">
        <f t="shared" ref="AO111:AO174" si="89">IF(E111="","",E111)</f>
        <v/>
      </c>
      <c r="AP111" s="219" t="str">
        <f>IF(E111="","",'1042Bi Dati di base lav.'!O107)</f>
        <v/>
      </c>
      <c r="AQ111" s="222">
        <f>IF('1042Bi Dati di base lav.'!X107&gt;0,AG111,0)</f>
        <v>0</v>
      </c>
      <c r="AR111" s="223">
        <f>IF('1042Bi Dati di base lav.'!X107&gt;0,'1042Bi Dati di base lav.'!S107,0)</f>
        <v>0</v>
      </c>
      <c r="AS111" s="219" t="str">
        <f t="shared" ref="AS111:AS174" si="90">E111</f>
        <v/>
      </c>
      <c r="AT111" s="219">
        <f>'1042Bi Dati di base lav.'!O107</f>
        <v>0</v>
      </c>
      <c r="AU111" s="219">
        <f t="shared" ref="AU111:AU174" si="91">IF(AQ111="",0,MAX(AQ111-AR111,0))</f>
        <v>0</v>
      </c>
    </row>
    <row r="112" spans="1:47" s="57" customFormat="1" ht="16.899999999999999" customHeight="1">
      <c r="A112" s="225" t="str">
        <f>IF('1042Bi Dati di base lav.'!A108="","",'1042Bi Dati di base lav.'!A108)</f>
        <v/>
      </c>
      <c r="B112" s="226" t="str">
        <f>IF('1042Bi Dati di base lav.'!B108="","",'1042Bi Dati di base lav.'!B108)</f>
        <v/>
      </c>
      <c r="C112" s="227" t="str">
        <f>IF('1042Bi Dati di base lav.'!C108="","",'1042Bi Dati di base lav.'!C108)</f>
        <v/>
      </c>
      <c r="D112" s="349" t="str">
        <f>IF('1042Bi Dati di base lav.'!AI108="","",IF('1042Bi Dati di base lav.'!AI108*E112&gt;'1042Ai Domanda'!$B$28,'1042Ai Domanda'!$B$28/E112,'1042Bi Dati di base lav.'!AI108))</f>
        <v/>
      </c>
      <c r="E112" s="335" t="str">
        <f>IF('1042Bi Dati di base lav.'!M108="","",'1042Bi Dati di base lav.'!M108)</f>
        <v/>
      </c>
      <c r="F112" s="341" t="str">
        <f>IF('1042Bi Dati di base lav.'!N108="","",'1042Bi Dati di base lav.'!N108)</f>
        <v/>
      </c>
      <c r="G112" s="337" t="str">
        <f>IF('1042Bi Dati di base lav.'!O108="","",'1042Bi Dati di base lav.'!O108)</f>
        <v/>
      </c>
      <c r="H112" s="350" t="str">
        <f>IF('1042Bi Dati di base lav.'!P108="","",'1042Bi Dati di base lav.'!P108)</f>
        <v/>
      </c>
      <c r="I112" s="351" t="str">
        <f>IF('1042Bi Dati di base lav.'!Q108="","",'1042Bi Dati di base lav.'!Q108)</f>
        <v/>
      </c>
      <c r="J112" s="352" t="str">
        <f t="shared" si="67"/>
        <v/>
      </c>
      <c r="K112" s="353" t="str">
        <f t="shared" si="68"/>
        <v/>
      </c>
      <c r="L112" s="354" t="str">
        <f>IF('1042Bi Dati di base lav.'!R108="","",'1042Bi Dati di base lav.'!R108)</f>
        <v/>
      </c>
      <c r="M112" s="355" t="str">
        <f t="shared" si="69"/>
        <v/>
      </c>
      <c r="N112" s="356" t="str">
        <f t="shared" si="70"/>
        <v/>
      </c>
      <c r="O112" s="357" t="str">
        <f t="shared" si="71"/>
        <v/>
      </c>
      <c r="P112" s="358" t="str">
        <f t="shared" si="72"/>
        <v/>
      </c>
      <c r="Q112" s="346" t="str">
        <f t="shared" si="73"/>
        <v/>
      </c>
      <c r="R112" s="359" t="str">
        <f t="shared" si="74"/>
        <v/>
      </c>
      <c r="S112" s="356" t="str">
        <f t="shared" si="75"/>
        <v/>
      </c>
      <c r="T112" s="354" t="str">
        <f>IF(R112="","",MAX((O112-AR112)*'1042Ai Domanda'!$B$31,0))</f>
        <v/>
      </c>
      <c r="U112" s="360" t="str">
        <f t="shared" si="76"/>
        <v/>
      </c>
      <c r="V112" s="214"/>
      <c r="W112" s="215"/>
      <c r="X112" s="164" t="str">
        <f>'1042Bi Dati di base lav.'!L108</f>
        <v/>
      </c>
      <c r="Y112" s="216" t="str">
        <f t="shared" si="77"/>
        <v/>
      </c>
      <c r="Z112" s="217" t="str">
        <f>IF(A112="","",'1042Bi Dati di base lav.'!P108-'1042Bi Dati di base lav.'!Q108)</f>
        <v/>
      </c>
      <c r="AA112" s="217" t="str">
        <f t="shared" si="78"/>
        <v/>
      </c>
      <c r="AB112" s="218" t="str">
        <f t="shared" si="79"/>
        <v/>
      </c>
      <c r="AC112" s="218" t="str">
        <f t="shared" si="80"/>
        <v/>
      </c>
      <c r="AD112" s="218" t="str">
        <f t="shared" si="81"/>
        <v/>
      </c>
      <c r="AE112" s="219" t="str">
        <f t="shared" si="82"/>
        <v/>
      </c>
      <c r="AF112" s="219" t="str">
        <f>IF(K112="","",K112*AF$8 - MAX('1042Bi Dati di base lav.'!R108-M112,0))</f>
        <v/>
      </c>
      <c r="AG112" s="219" t="str">
        <f t="shared" si="83"/>
        <v/>
      </c>
      <c r="AH112" s="219" t="str">
        <f t="shared" si="84"/>
        <v/>
      </c>
      <c r="AI112" s="219" t="str">
        <f t="shared" si="85"/>
        <v/>
      </c>
      <c r="AJ112" s="219" t="str">
        <f>IF(OR($C112="",K112="",O112=""),"",MAX(P112+'1042Bi Dati di base lav.'!S108-O112,0))</f>
        <v/>
      </c>
      <c r="AK112" s="219" t="str">
        <f>IF('1042Bi Dati di base lav.'!S108="","",'1042Bi Dati di base lav.'!S108)</f>
        <v/>
      </c>
      <c r="AL112" s="219" t="str">
        <f t="shared" si="86"/>
        <v/>
      </c>
      <c r="AM112" s="220" t="str">
        <f t="shared" si="87"/>
        <v/>
      </c>
      <c r="AN112" s="221" t="str">
        <f t="shared" si="88"/>
        <v/>
      </c>
      <c r="AO112" s="219" t="str">
        <f t="shared" si="89"/>
        <v/>
      </c>
      <c r="AP112" s="219" t="str">
        <f>IF(E112="","",'1042Bi Dati di base lav.'!O108)</f>
        <v/>
      </c>
      <c r="AQ112" s="222">
        <f>IF('1042Bi Dati di base lav.'!X108&gt;0,AG112,0)</f>
        <v>0</v>
      </c>
      <c r="AR112" s="223">
        <f>IF('1042Bi Dati di base lav.'!X108&gt;0,'1042Bi Dati di base lav.'!S108,0)</f>
        <v>0</v>
      </c>
      <c r="AS112" s="219" t="str">
        <f t="shared" si="90"/>
        <v/>
      </c>
      <c r="AT112" s="219">
        <f>'1042Bi Dati di base lav.'!O108</f>
        <v>0</v>
      </c>
      <c r="AU112" s="219">
        <f t="shared" si="91"/>
        <v>0</v>
      </c>
    </row>
    <row r="113" spans="1:47" s="57" customFormat="1" ht="16.899999999999999" customHeight="1">
      <c r="A113" s="225" t="str">
        <f>IF('1042Bi Dati di base lav.'!A109="","",'1042Bi Dati di base lav.'!A109)</f>
        <v/>
      </c>
      <c r="B113" s="226" t="str">
        <f>IF('1042Bi Dati di base lav.'!B109="","",'1042Bi Dati di base lav.'!B109)</f>
        <v/>
      </c>
      <c r="C113" s="227" t="str">
        <f>IF('1042Bi Dati di base lav.'!C109="","",'1042Bi Dati di base lav.'!C109)</f>
        <v/>
      </c>
      <c r="D113" s="349" t="str">
        <f>IF('1042Bi Dati di base lav.'!AI109="","",IF('1042Bi Dati di base lav.'!AI109*E113&gt;'1042Ai Domanda'!$B$28,'1042Ai Domanda'!$B$28/E113,'1042Bi Dati di base lav.'!AI109))</f>
        <v/>
      </c>
      <c r="E113" s="335" t="str">
        <f>IF('1042Bi Dati di base lav.'!M109="","",'1042Bi Dati di base lav.'!M109)</f>
        <v/>
      </c>
      <c r="F113" s="341" t="str">
        <f>IF('1042Bi Dati di base lav.'!N109="","",'1042Bi Dati di base lav.'!N109)</f>
        <v/>
      </c>
      <c r="G113" s="337" t="str">
        <f>IF('1042Bi Dati di base lav.'!O109="","",'1042Bi Dati di base lav.'!O109)</f>
        <v/>
      </c>
      <c r="H113" s="350" t="str">
        <f>IF('1042Bi Dati di base lav.'!P109="","",'1042Bi Dati di base lav.'!P109)</f>
        <v/>
      </c>
      <c r="I113" s="351" t="str">
        <f>IF('1042Bi Dati di base lav.'!Q109="","",'1042Bi Dati di base lav.'!Q109)</f>
        <v/>
      </c>
      <c r="J113" s="352" t="str">
        <f t="shared" si="67"/>
        <v/>
      </c>
      <c r="K113" s="353" t="str">
        <f t="shared" si="68"/>
        <v/>
      </c>
      <c r="L113" s="354" t="str">
        <f>IF('1042Bi Dati di base lav.'!R109="","",'1042Bi Dati di base lav.'!R109)</f>
        <v/>
      </c>
      <c r="M113" s="355" t="str">
        <f t="shared" si="69"/>
        <v/>
      </c>
      <c r="N113" s="356" t="str">
        <f t="shared" si="70"/>
        <v/>
      </c>
      <c r="O113" s="357" t="str">
        <f t="shared" si="71"/>
        <v/>
      </c>
      <c r="P113" s="358" t="str">
        <f t="shared" si="72"/>
        <v/>
      </c>
      <c r="Q113" s="346" t="str">
        <f t="shared" si="73"/>
        <v/>
      </c>
      <c r="R113" s="359" t="str">
        <f t="shared" si="74"/>
        <v/>
      </c>
      <c r="S113" s="356" t="str">
        <f t="shared" si="75"/>
        <v/>
      </c>
      <c r="T113" s="354" t="str">
        <f>IF(R113="","",MAX((O113-AR113)*'1042Ai Domanda'!$B$31,0))</f>
        <v/>
      </c>
      <c r="U113" s="360" t="str">
        <f t="shared" si="76"/>
        <v/>
      </c>
      <c r="V113" s="214"/>
      <c r="W113" s="215"/>
      <c r="X113" s="164" t="str">
        <f>'1042Bi Dati di base lav.'!L109</f>
        <v/>
      </c>
      <c r="Y113" s="216" t="str">
        <f t="shared" si="77"/>
        <v/>
      </c>
      <c r="Z113" s="217" t="str">
        <f>IF(A113="","",'1042Bi Dati di base lav.'!P109-'1042Bi Dati di base lav.'!Q109)</f>
        <v/>
      </c>
      <c r="AA113" s="217" t="str">
        <f t="shared" si="78"/>
        <v/>
      </c>
      <c r="AB113" s="218" t="str">
        <f t="shared" si="79"/>
        <v/>
      </c>
      <c r="AC113" s="218" t="str">
        <f t="shared" si="80"/>
        <v/>
      </c>
      <c r="AD113" s="218" t="str">
        <f t="shared" si="81"/>
        <v/>
      </c>
      <c r="AE113" s="219" t="str">
        <f t="shared" si="82"/>
        <v/>
      </c>
      <c r="AF113" s="219" t="str">
        <f>IF(K113="","",K113*AF$8 - MAX('1042Bi Dati di base lav.'!R109-M113,0))</f>
        <v/>
      </c>
      <c r="AG113" s="219" t="str">
        <f t="shared" si="83"/>
        <v/>
      </c>
      <c r="AH113" s="219" t="str">
        <f t="shared" si="84"/>
        <v/>
      </c>
      <c r="AI113" s="219" t="str">
        <f t="shared" si="85"/>
        <v/>
      </c>
      <c r="AJ113" s="219" t="str">
        <f>IF(OR($C113="",K113="",O113=""),"",MAX(P113+'1042Bi Dati di base lav.'!S109-O113,0))</f>
        <v/>
      </c>
      <c r="AK113" s="219" t="str">
        <f>IF('1042Bi Dati di base lav.'!S109="","",'1042Bi Dati di base lav.'!S109)</f>
        <v/>
      </c>
      <c r="AL113" s="219" t="str">
        <f t="shared" si="86"/>
        <v/>
      </c>
      <c r="AM113" s="220" t="str">
        <f t="shared" si="87"/>
        <v/>
      </c>
      <c r="AN113" s="221" t="str">
        <f t="shared" si="88"/>
        <v/>
      </c>
      <c r="AO113" s="219" t="str">
        <f t="shared" si="89"/>
        <v/>
      </c>
      <c r="AP113" s="219" t="str">
        <f>IF(E113="","",'1042Bi Dati di base lav.'!O109)</f>
        <v/>
      </c>
      <c r="AQ113" s="222">
        <f>IF('1042Bi Dati di base lav.'!X109&gt;0,AG113,0)</f>
        <v>0</v>
      </c>
      <c r="AR113" s="223">
        <f>IF('1042Bi Dati di base lav.'!X109&gt;0,'1042Bi Dati di base lav.'!S109,0)</f>
        <v>0</v>
      </c>
      <c r="AS113" s="219" t="str">
        <f t="shared" si="90"/>
        <v/>
      </c>
      <c r="AT113" s="219">
        <f>'1042Bi Dati di base lav.'!O109</f>
        <v>0</v>
      </c>
      <c r="AU113" s="219">
        <f t="shared" si="91"/>
        <v>0</v>
      </c>
    </row>
    <row r="114" spans="1:47" s="57" customFormat="1" ht="16.899999999999999" customHeight="1">
      <c r="A114" s="225" t="str">
        <f>IF('1042Bi Dati di base lav.'!A110="","",'1042Bi Dati di base lav.'!A110)</f>
        <v/>
      </c>
      <c r="B114" s="226" t="str">
        <f>IF('1042Bi Dati di base lav.'!B110="","",'1042Bi Dati di base lav.'!B110)</f>
        <v/>
      </c>
      <c r="C114" s="227" t="str">
        <f>IF('1042Bi Dati di base lav.'!C110="","",'1042Bi Dati di base lav.'!C110)</f>
        <v/>
      </c>
      <c r="D114" s="349" t="str">
        <f>IF('1042Bi Dati di base lav.'!AI110="","",IF('1042Bi Dati di base lav.'!AI110*E114&gt;'1042Ai Domanda'!$B$28,'1042Ai Domanda'!$B$28/E114,'1042Bi Dati di base lav.'!AI110))</f>
        <v/>
      </c>
      <c r="E114" s="335" t="str">
        <f>IF('1042Bi Dati di base lav.'!M110="","",'1042Bi Dati di base lav.'!M110)</f>
        <v/>
      </c>
      <c r="F114" s="341" t="str">
        <f>IF('1042Bi Dati di base lav.'!N110="","",'1042Bi Dati di base lav.'!N110)</f>
        <v/>
      </c>
      <c r="G114" s="337" t="str">
        <f>IF('1042Bi Dati di base lav.'!O110="","",'1042Bi Dati di base lav.'!O110)</f>
        <v/>
      </c>
      <c r="H114" s="350" t="str">
        <f>IF('1042Bi Dati di base lav.'!P110="","",'1042Bi Dati di base lav.'!P110)</f>
        <v/>
      </c>
      <c r="I114" s="351" t="str">
        <f>IF('1042Bi Dati di base lav.'!Q110="","",'1042Bi Dati di base lav.'!Q110)</f>
        <v/>
      </c>
      <c r="J114" s="352" t="str">
        <f t="shared" si="67"/>
        <v/>
      </c>
      <c r="K114" s="353" t="str">
        <f t="shared" si="68"/>
        <v/>
      </c>
      <c r="L114" s="354" t="str">
        <f>IF('1042Bi Dati di base lav.'!R110="","",'1042Bi Dati di base lav.'!R110)</f>
        <v/>
      </c>
      <c r="M114" s="355" t="str">
        <f t="shared" si="69"/>
        <v/>
      </c>
      <c r="N114" s="356" t="str">
        <f t="shared" si="70"/>
        <v/>
      </c>
      <c r="O114" s="357" t="str">
        <f t="shared" si="71"/>
        <v/>
      </c>
      <c r="P114" s="358" t="str">
        <f t="shared" si="72"/>
        <v/>
      </c>
      <c r="Q114" s="346" t="str">
        <f t="shared" si="73"/>
        <v/>
      </c>
      <c r="R114" s="359" t="str">
        <f t="shared" si="74"/>
        <v/>
      </c>
      <c r="S114" s="356" t="str">
        <f t="shared" si="75"/>
        <v/>
      </c>
      <c r="T114" s="354" t="str">
        <f>IF(R114="","",MAX((O114-AR114)*'1042Ai Domanda'!$B$31,0))</f>
        <v/>
      </c>
      <c r="U114" s="360" t="str">
        <f t="shared" si="76"/>
        <v/>
      </c>
      <c r="V114" s="214"/>
      <c r="W114" s="215"/>
      <c r="X114" s="164" t="str">
        <f>'1042Bi Dati di base lav.'!L110</f>
        <v/>
      </c>
      <c r="Y114" s="216" t="str">
        <f t="shared" si="77"/>
        <v/>
      </c>
      <c r="Z114" s="217" t="str">
        <f>IF(A114="","",'1042Bi Dati di base lav.'!P110-'1042Bi Dati di base lav.'!Q110)</f>
        <v/>
      </c>
      <c r="AA114" s="217" t="str">
        <f t="shared" si="78"/>
        <v/>
      </c>
      <c r="AB114" s="218" t="str">
        <f t="shared" si="79"/>
        <v/>
      </c>
      <c r="AC114" s="218" t="str">
        <f t="shared" si="80"/>
        <v/>
      </c>
      <c r="AD114" s="218" t="str">
        <f t="shared" si="81"/>
        <v/>
      </c>
      <c r="AE114" s="219" t="str">
        <f t="shared" si="82"/>
        <v/>
      </c>
      <c r="AF114" s="219" t="str">
        <f>IF(K114="","",K114*AF$8 - MAX('1042Bi Dati di base lav.'!R110-M114,0))</f>
        <v/>
      </c>
      <c r="AG114" s="219" t="str">
        <f t="shared" si="83"/>
        <v/>
      </c>
      <c r="AH114" s="219" t="str">
        <f t="shared" si="84"/>
        <v/>
      </c>
      <c r="AI114" s="219" t="str">
        <f t="shared" si="85"/>
        <v/>
      </c>
      <c r="AJ114" s="219" t="str">
        <f>IF(OR($C114="",K114="",O114=""),"",MAX(P114+'1042Bi Dati di base lav.'!S110-O114,0))</f>
        <v/>
      </c>
      <c r="AK114" s="219" t="str">
        <f>IF('1042Bi Dati di base lav.'!S110="","",'1042Bi Dati di base lav.'!S110)</f>
        <v/>
      </c>
      <c r="AL114" s="219" t="str">
        <f t="shared" si="86"/>
        <v/>
      </c>
      <c r="AM114" s="220" t="str">
        <f t="shared" si="87"/>
        <v/>
      </c>
      <c r="AN114" s="221" t="str">
        <f t="shared" si="88"/>
        <v/>
      </c>
      <c r="AO114" s="219" t="str">
        <f t="shared" si="89"/>
        <v/>
      </c>
      <c r="AP114" s="219" t="str">
        <f>IF(E114="","",'1042Bi Dati di base lav.'!O110)</f>
        <v/>
      </c>
      <c r="AQ114" s="222">
        <f>IF('1042Bi Dati di base lav.'!X110&gt;0,AG114,0)</f>
        <v>0</v>
      </c>
      <c r="AR114" s="223">
        <f>IF('1042Bi Dati di base lav.'!X110&gt;0,'1042Bi Dati di base lav.'!S110,0)</f>
        <v>0</v>
      </c>
      <c r="AS114" s="219" t="str">
        <f t="shared" si="90"/>
        <v/>
      </c>
      <c r="AT114" s="219">
        <f>'1042Bi Dati di base lav.'!O110</f>
        <v>0</v>
      </c>
      <c r="AU114" s="219">
        <f t="shared" si="91"/>
        <v>0</v>
      </c>
    </row>
    <row r="115" spans="1:47" s="57" customFormat="1" ht="16.899999999999999" customHeight="1">
      <c r="A115" s="225" t="str">
        <f>IF('1042Bi Dati di base lav.'!A111="","",'1042Bi Dati di base lav.'!A111)</f>
        <v/>
      </c>
      <c r="B115" s="226" t="str">
        <f>IF('1042Bi Dati di base lav.'!B111="","",'1042Bi Dati di base lav.'!B111)</f>
        <v/>
      </c>
      <c r="C115" s="227" t="str">
        <f>IF('1042Bi Dati di base lav.'!C111="","",'1042Bi Dati di base lav.'!C111)</f>
        <v/>
      </c>
      <c r="D115" s="349" t="str">
        <f>IF('1042Bi Dati di base lav.'!AI111="","",IF('1042Bi Dati di base lav.'!AI111*E115&gt;'1042Ai Domanda'!$B$28,'1042Ai Domanda'!$B$28/E115,'1042Bi Dati di base lav.'!AI111))</f>
        <v/>
      </c>
      <c r="E115" s="335" t="str">
        <f>IF('1042Bi Dati di base lav.'!M111="","",'1042Bi Dati di base lav.'!M111)</f>
        <v/>
      </c>
      <c r="F115" s="341" t="str">
        <f>IF('1042Bi Dati di base lav.'!N111="","",'1042Bi Dati di base lav.'!N111)</f>
        <v/>
      </c>
      <c r="G115" s="337" t="str">
        <f>IF('1042Bi Dati di base lav.'!O111="","",'1042Bi Dati di base lav.'!O111)</f>
        <v/>
      </c>
      <c r="H115" s="350" t="str">
        <f>IF('1042Bi Dati di base lav.'!P111="","",'1042Bi Dati di base lav.'!P111)</f>
        <v/>
      </c>
      <c r="I115" s="351" t="str">
        <f>IF('1042Bi Dati di base lav.'!Q111="","",'1042Bi Dati di base lav.'!Q111)</f>
        <v/>
      </c>
      <c r="J115" s="352" t="str">
        <f t="shared" si="67"/>
        <v/>
      </c>
      <c r="K115" s="353" t="str">
        <f t="shared" si="68"/>
        <v/>
      </c>
      <c r="L115" s="354" t="str">
        <f>IF('1042Bi Dati di base lav.'!R111="","",'1042Bi Dati di base lav.'!R111)</f>
        <v/>
      </c>
      <c r="M115" s="355" t="str">
        <f t="shared" si="69"/>
        <v/>
      </c>
      <c r="N115" s="356" t="str">
        <f t="shared" si="70"/>
        <v/>
      </c>
      <c r="O115" s="357" t="str">
        <f t="shared" si="71"/>
        <v/>
      </c>
      <c r="P115" s="358" t="str">
        <f t="shared" si="72"/>
        <v/>
      </c>
      <c r="Q115" s="346" t="str">
        <f t="shared" si="73"/>
        <v/>
      </c>
      <c r="R115" s="359" t="str">
        <f t="shared" si="74"/>
        <v/>
      </c>
      <c r="S115" s="356" t="str">
        <f t="shared" si="75"/>
        <v/>
      </c>
      <c r="T115" s="354" t="str">
        <f>IF(R115="","",MAX((O115-AR115)*'1042Ai Domanda'!$B$31,0))</f>
        <v/>
      </c>
      <c r="U115" s="360" t="str">
        <f t="shared" si="76"/>
        <v/>
      </c>
      <c r="V115" s="214"/>
      <c r="W115" s="215"/>
      <c r="X115" s="164" t="str">
        <f>'1042Bi Dati di base lav.'!L111</f>
        <v/>
      </c>
      <c r="Y115" s="216" t="str">
        <f t="shared" si="77"/>
        <v/>
      </c>
      <c r="Z115" s="217" t="str">
        <f>IF(A115="","",'1042Bi Dati di base lav.'!P111-'1042Bi Dati di base lav.'!Q111)</f>
        <v/>
      </c>
      <c r="AA115" s="217" t="str">
        <f t="shared" si="78"/>
        <v/>
      </c>
      <c r="AB115" s="218" t="str">
        <f t="shared" si="79"/>
        <v/>
      </c>
      <c r="AC115" s="218" t="str">
        <f t="shared" si="80"/>
        <v/>
      </c>
      <c r="AD115" s="218" t="str">
        <f t="shared" si="81"/>
        <v/>
      </c>
      <c r="AE115" s="219" t="str">
        <f t="shared" si="82"/>
        <v/>
      </c>
      <c r="AF115" s="219" t="str">
        <f>IF(K115="","",K115*AF$8 - MAX('1042Bi Dati di base lav.'!R111-M115,0))</f>
        <v/>
      </c>
      <c r="AG115" s="219" t="str">
        <f t="shared" si="83"/>
        <v/>
      </c>
      <c r="AH115" s="219" t="str">
        <f t="shared" si="84"/>
        <v/>
      </c>
      <c r="AI115" s="219" t="str">
        <f t="shared" si="85"/>
        <v/>
      </c>
      <c r="AJ115" s="219" t="str">
        <f>IF(OR($C115="",K115="",O115=""),"",MAX(P115+'1042Bi Dati di base lav.'!S111-O115,0))</f>
        <v/>
      </c>
      <c r="AK115" s="219" t="str">
        <f>IF('1042Bi Dati di base lav.'!S111="","",'1042Bi Dati di base lav.'!S111)</f>
        <v/>
      </c>
      <c r="AL115" s="219" t="str">
        <f t="shared" si="86"/>
        <v/>
      </c>
      <c r="AM115" s="220" t="str">
        <f t="shared" si="87"/>
        <v/>
      </c>
      <c r="AN115" s="221" t="str">
        <f t="shared" si="88"/>
        <v/>
      </c>
      <c r="AO115" s="219" t="str">
        <f t="shared" si="89"/>
        <v/>
      </c>
      <c r="AP115" s="219" t="str">
        <f>IF(E115="","",'1042Bi Dati di base lav.'!O111)</f>
        <v/>
      </c>
      <c r="AQ115" s="222">
        <f>IF('1042Bi Dati di base lav.'!X111&gt;0,AG115,0)</f>
        <v>0</v>
      </c>
      <c r="AR115" s="223">
        <f>IF('1042Bi Dati di base lav.'!X111&gt;0,'1042Bi Dati di base lav.'!S111,0)</f>
        <v>0</v>
      </c>
      <c r="AS115" s="219" t="str">
        <f t="shared" si="90"/>
        <v/>
      </c>
      <c r="AT115" s="219">
        <f>'1042Bi Dati di base lav.'!O111</f>
        <v>0</v>
      </c>
      <c r="AU115" s="219">
        <f t="shared" si="91"/>
        <v>0</v>
      </c>
    </row>
    <row r="116" spans="1:47" s="57" customFormat="1" ht="16.899999999999999" customHeight="1">
      <c r="A116" s="225" t="str">
        <f>IF('1042Bi Dati di base lav.'!A112="","",'1042Bi Dati di base lav.'!A112)</f>
        <v/>
      </c>
      <c r="B116" s="226" t="str">
        <f>IF('1042Bi Dati di base lav.'!B112="","",'1042Bi Dati di base lav.'!B112)</f>
        <v/>
      </c>
      <c r="C116" s="227" t="str">
        <f>IF('1042Bi Dati di base lav.'!C112="","",'1042Bi Dati di base lav.'!C112)</f>
        <v/>
      </c>
      <c r="D116" s="349" t="str">
        <f>IF('1042Bi Dati di base lav.'!AI112="","",IF('1042Bi Dati di base lav.'!AI112*E116&gt;'1042Ai Domanda'!$B$28,'1042Ai Domanda'!$B$28/E116,'1042Bi Dati di base lav.'!AI112))</f>
        <v/>
      </c>
      <c r="E116" s="335" t="str">
        <f>IF('1042Bi Dati di base lav.'!M112="","",'1042Bi Dati di base lav.'!M112)</f>
        <v/>
      </c>
      <c r="F116" s="341" t="str">
        <f>IF('1042Bi Dati di base lav.'!N112="","",'1042Bi Dati di base lav.'!N112)</f>
        <v/>
      </c>
      <c r="G116" s="337" t="str">
        <f>IF('1042Bi Dati di base lav.'!O112="","",'1042Bi Dati di base lav.'!O112)</f>
        <v/>
      </c>
      <c r="H116" s="350" t="str">
        <f>IF('1042Bi Dati di base lav.'!P112="","",'1042Bi Dati di base lav.'!P112)</f>
        <v/>
      </c>
      <c r="I116" s="351" t="str">
        <f>IF('1042Bi Dati di base lav.'!Q112="","",'1042Bi Dati di base lav.'!Q112)</f>
        <v/>
      </c>
      <c r="J116" s="352" t="str">
        <f t="shared" si="67"/>
        <v/>
      </c>
      <c r="K116" s="353" t="str">
        <f t="shared" si="68"/>
        <v/>
      </c>
      <c r="L116" s="354" t="str">
        <f>IF('1042Bi Dati di base lav.'!R112="","",'1042Bi Dati di base lav.'!R112)</f>
        <v/>
      </c>
      <c r="M116" s="355" t="str">
        <f t="shared" si="69"/>
        <v/>
      </c>
      <c r="N116" s="356" t="str">
        <f t="shared" si="70"/>
        <v/>
      </c>
      <c r="O116" s="357" t="str">
        <f t="shared" si="71"/>
        <v/>
      </c>
      <c r="P116" s="358" t="str">
        <f t="shared" si="72"/>
        <v/>
      </c>
      <c r="Q116" s="346" t="str">
        <f t="shared" si="73"/>
        <v/>
      </c>
      <c r="R116" s="359" t="str">
        <f t="shared" si="74"/>
        <v/>
      </c>
      <c r="S116" s="356" t="str">
        <f t="shared" si="75"/>
        <v/>
      </c>
      <c r="T116" s="354" t="str">
        <f>IF(R116="","",MAX((O116-AR116)*'1042Ai Domanda'!$B$31,0))</f>
        <v/>
      </c>
      <c r="U116" s="360" t="str">
        <f t="shared" si="76"/>
        <v/>
      </c>
      <c r="V116" s="214"/>
      <c r="W116" s="215"/>
      <c r="X116" s="164" t="str">
        <f>'1042Bi Dati di base lav.'!L112</f>
        <v/>
      </c>
      <c r="Y116" s="216" t="str">
        <f t="shared" si="77"/>
        <v/>
      </c>
      <c r="Z116" s="217" t="str">
        <f>IF(A116="","",'1042Bi Dati di base lav.'!P112-'1042Bi Dati di base lav.'!Q112)</f>
        <v/>
      </c>
      <c r="AA116" s="217" t="str">
        <f t="shared" si="78"/>
        <v/>
      </c>
      <c r="AB116" s="218" t="str">
        <f t="shared" si="79"/>
        <v/>
      </c>
      <c r="AC116" s="218" t="str">
        <f t="shared" si="80"/>
        <v/>
      </c>
      <c r="AD116" s="218" t="str">
        <f t="shared" si="81"/>
        <v/>
      </c>
      <c r="AE116" s="219" t="str">
        <f t="shared" si="82"/>
        <v/>
      </c>
      <c r="AF116" s="219" t="str">
        <f>IF(K116="","",K116*AF$8 - MAX('1042Bi Dati di base lav.'!R112-M116,0))</f>
        <v/>
      </c>
      <c r="AG116" s="219" t="str">
        <f t="shared" si="83"/>
        <v/>
      </c>
      <c r="AH116" s="219" t="str">
        <f t="shared" si="84"/>
        <v/>
      </c>
      <c r="AI116" s="219" t="str">
        <f t="shared" si="85"/>
        <v/>
      </c>
      <c r="AJ116" s="219" t="str">
        <f>IF(OR($C116="",K116="",O116=""),"",MAX(P116+'1042Bi Dati di base lav.'!S112-O116,0))</f>
        <v/>
      </c>
      <c r="AK116" s="219" t="str">
        <f>IF('1042Bi Dati di base lav.'!S112="","",'1042Bi Dati di base lav.'!S112)</f>
        <v/>
      </c>
      <c r="AL116" s="219" t="str">
        <f t="shared" si="86"/>
        <v/>
      </c>
      <c r="AM116" s="220" t="str">
        <f t="shared" si="87"/>
        <v/>
      </c>
      <c r="AN116" s="221" t="str">
        <f t="shared" si="88"/>
        <v/>
      </c>
      <c r="AO116" s="219" t="str">
        <f t="shared" si="89"/>
        <v/>
      </c>
      <c r="AP116" s="219" t="str">
        <f>IF(E116="","",'1042Bi Dati di base lav.'!O112)</f>
        <v/>
      </c>
      <c r="AQ116" s="222">
        <f>IF('1042Bi Dati di base lav.'!X112&gt;0,AG116,0)</f>
        <v>0</v>
      </c>
      <c r="AR116" s="223">
        <f>IF('1042Bi Dati di base lav.'!X112&gt;0,'1042Bi Dati di base lav.'!S112,0)</f>
        <v>0</v>
      </c>
      <c r="AS116" s="219" t="str">
        <f t="shared" si="90"/>
        <v/>
      </c>
      <c r="AT116" s="219">
        <f>'1042Bi Dati di base lav.'!O112</f>
        <v>0</v>
      </c>
      <c r="AU116" s="219">
        <f t="shared" si="91"/>
        <v>0</v>
      </c>
    </row>
    <row r="117" spans="1:47" s="57" customFormat="1" ht="16.899999999999999" customHeight="1">
      <c r="A117" s="225" t="str">
        <f>IF('1042Bi Dati di base lav.'!A113="","",'1042Bi Dati di base lav.'!A113)</f>
        <v/>
      </c>
      <c r="B117" s="226" t="str">
        <f>IF('1042Bi Dati di base lav.'!B113="","",'1042Bi Dati di base lav.'!B113)</f>
        <v/>
      </c>
      <c r="C117" s="227" t="str">
        <f>IF('1042Bi Dati di base lav.'!C113="","",'1042Bi Dati di base lav.'!C113)</f>
        <v/>
      </c>
      <c r="D117" s="349" t="str">
        <f>IF('1042Bi Dati di base lav.'!AI113="","",IF('1042Bi Dati di base lav.'!AI113*E117&gt;'1042Ai Domanda'!$B$28,'1042Ai Domanda'!$B$28/E117,'1042Bi Dati di base lav.'!AI113))</f>
        <v/>
      </c>
      <c r="E117" s="335" t="str">
        <f>IF('1042Bi Dati di base lav.'!M113="","",'1042Bi Dati di base lav.'!M113)</f>
        <v/>
      </c>
      <c r="F117" s="341" t="str">
        <f>IF('1042Bi Dati di base lav.'!N113="","",'1042Bi Dati di base lav.'!N113)</f>
        <v/>
      </c>
      <c r="G117" s="337" t="str">
        <f>IF('1042Bi Dati di base lav.'!O113="","",'1042Bi Dati di base lav.'!O113)</f>
        <v/>
      </c>
      <c r="H117" s="350" t="str">
        <f>IF('1042Bi Dati di base lav.'!P113="","",'1042Bi Dati di base lav.'!P113)</f>
        <v/>
      </c>
      <c r="I117" s="351" t="str">
        <f>IF('1042Bi Dati di base lav.'!Q113="","",'1042Bi Dati di base lav.'!Q113)</f>
        <v/>
      </c>
      <c r="J117" s="352" t="str">
        <f t="shared" si="67"/>
        <v/>
      </c>
      <c r="K117" s="353" t="str">
        <f t="shared" si="68"/>
        <v/>
      </c>
      <c r="L117" s="354" t="str">
        <f>IF('1042Bi Dati di base lav.'!R113="","",'1042Bi Dati di base lav.'!R113)</f>
        <v/>
      </c>
      <c r="M117" s="355" t="str">
        <f t="shared" si="69"/>
        <v/>
      </c>
      <c r="N117" s="356" t="str">
        <f t="shared" si="70"/>
        <v/>
      </c>
      <c r="O117" s="357" t="str">
        <f t="shared" si="71"/>
        <v/>
      </c>
      <c r="P117" s="358" t="str">
        <f t="shared" si="72"/>
        <v/>
      </c>
      <c r="Q117" s="346" t="str">
        <f t="shared" si="73"/>
        <v/>
      </c>
      <c r="R117" s="359" t="str">
        <f t="shared" si="74"/>
        <v/>
      </c>
      <c r="S117" s="356" t="str">
        <f t="shared" si="75"/>
        <v/>
      </c>
      <c r="T117" s="354" t="str">
        <f>IF(R117="","",MAX((O117-AR117)*'1042Ai Domanda'!$B$31,0))</f>
        <v/>
      </c>
      <c r="U117" s="360" t="str">
        <f t="shared" si="76"/>
        <v/>
      </c>
      <c r="V117" s="214"/>
      <c r="W117" s="215"/>
      <c r="X117" s="164" t="str">
        <f>'1042Bi Dati di base lav.'!L113</f>
        <v/>
      </c>
      <c r="Y117" s="216" t="str">
        <f t="shared" si="77"/>
        <v/>
      </c>
      <c r="Z117" s="217" t="str">
        <f>IF(A117="","",'1042Bi Dati di base lav.'!P113-'1042Bi Dati di base lav.'!Q113)</f>
        <v/>
      </c>
      <c r="AA117" s="217" t="str">
        <f t="shared" si="78"/>
        <v/>
      </c>
      <c r="AB117" s="218" t="str">
        <f t="shared" si="79"/>
        <v/>
      </c>
      <c r="AC117" s="218" t="str">
        <f t="shared" si="80"/>
        <v/>
      </c>
      <c r="AD117" s="218" t="str">
        <f t="shared" si="81"/>
        <v/>
      </c>
      <c r="AE117" s="219" t="str">
        <f t="shared" si="82"/>
        <v/>
      </c>
      <c r="AF117" s="219" t="str">
        <f>IF(K117="","",K117*AF$8 - MAX('1042Bi Dati di base lav.'!R113-M117,0))</f>
        <v/>
      </c>
      <c r="AG117" s="219" t="str">
        <f t="shared" si="83"/>
        <v/>
      </c>
      <c r="AH117" s="219" t="str">
        <f t="shared" si="84"/>
        <v/>
      </c>
      <c r="AI117" s="219" t="str">
        <f t="shared" si="85"/>
        <v/>
      </c>
      <c r="AJ117" s="219" t="str">
        <f>IF(OR($C117="",K117="",O117=""),"",MAX(P117+'1042Bi Dati di base lav.'!S113-O117,0))</f>
        <v/>
      </c>
      <c r="AK117" s="219" t="str">
        <f>IF('1042Bi Dati di base lav.'!S113="","",'1042Bi Dati di base lav.'!S113)</f>
        <v/>
      </c>
      <c r="AL117" s="219" t="str">
        <f t="shared" si="86"/>
        <v/>
      </c>
      <c r="AM117" s="220" t="str">
        <f t="shared" si="87"/>
        <v/>
      </c>
      <c r="AN117" s="221" t="str">
        <f t="shared" si="88"/>
        <v/>
      </c>
      <c r="AO117" s="219" t="str">
        <f t="shared" si="89"/>
        <v/>
      </c>
      <c r="AP117" s="219" t="str">
        <f>IF(E117="","",'1042Bi Dati di base lav.'!O113)</f>
        <v/>
      </c>
      <c r="AQ117" s="222">
        <f>IF('1042Bi Dati di base lav.'!X113&gt;0,AG117,0)</f>
        <v>0</v>
      </c>
      <c r="AR117" s="223">
        <f>IF('1042Bi Dati di base lav.'!X113&gt;0,'1042Bi Dati di base lav.'!S113,0)</f>
        <v>0</v>
      </c>
      <c r="AS117" s="219" t="str">
        <f t="shared" si="90"/>
        <v/>
      </c>
      <c r="AT117" s="219">
        <f>'1042Bi Dati di base lav.'!O113</f>
        <v>0</v>
      </c>
      <c r="AU117" s="219">
        <f t="shared" si="91"/>
        <v>0</v>
      </c>
    </row>
    <row r="118" spans="1:47" s="57" customFormat="1" ht="16.899999999999999" customHeight="1">
      <c r="A118" s="225" t="str">
        <f>IF('1042Bi Dati di base lav.'!A114="","",'1042Bi Dati di base lav.'!A114)</f>
        <v/>
      </c>
      <c r="B118" s="226" t="str">
        <f>IF('1042Bi Dati di base lav.'!B114="","",'1042Bi Dati di base lav.'!B114)</f>
        <v/>
      </c>
      <c r="C118" s="227" t="str">
        <f>IF('1042Bi Dati di base lav.'!C114="","",'1042Bi Dati di base lav.'!C114)</f>
        <v/>
      </c>
      <c r="D118" s="349" t="str">
        <f>IF('1042Bi Dati di base lav.'!AI114="","",IF('1042Bi Dati di base lav.'!AI114*E118&gt;'1042Ai Domanda'!$B$28,'1042Ai Domanda'!$B$28/E118,'1042Bi Dati di base lav.'!AI114))</f>
        <v/>
      </c>
      <c r="E118" s="335" t="str">
        <f>IF('1042Bi Dati di base lav.'!M114="","",'1042Bi Dati di base lav.'!M114)</f>
        <v/>
      </c>
      <c r="F118" s="341" t="str">
        <f>IF('1042Bi Dati di base lav.'!N114="","",'1042Bi Dati di base lav.'!N114)</f>
        <v/>
      </c>
      <c r="G118" s="337" t="str">
        <f>IF('1042Bi Dati di base lav.'!O114="","",'1042Bi Dati di base lav.'!O114)</f>
        <v/>
      </c>
      <c r="H118" s="350" t="str">
        <f>IF('1042Bi Dati di base lav.'!P114="","",'1042Bi Dati di base lav.'!P114)</f>
        <v/>
      </c>
      <c r="I118" s="351" t="str">
        <f>IF('1042Bi Dati di base lav.'!Q114="","",'1042Bi Dati di base lav.'!Q114)</f>
        <v/>
      </c>
      <c r="J118" s="352" t="str">
        <f t="shared" si="67"/>
        <v/>
      </c>
      <c r="K118" s="353" t="str">
        <f t="shared" si="68"/>
        <v/>
      </c>
      <c r="L118" s="354" t="str">
        <f>IF('1042Bi Dati di base lav.'!R114="","",'1042Bi Dati di base lav.'!R114)</f>
        <v/>
      </c>
      <c r="M118" s="355" t="str">
        <f t="shared" si="69"/>
        <v/>
      </c>
      <c r="N118" s="356" t="str">
        <f t="shared" si="70"/>
        <v/>
      </c>
      <c r="O118" s="357" t="str">
        <f t="shared" si="71"/>
        <v/>
      </c>
      <c r="P118" s="358" t="str">
        <f t="shared" si="72"/>
        <v/>
      </c>
      <c r="Q118" s="346" t="str">
        <f t="shared" si="73"/>
        <v/>
      </c>
      <c r="R118" s="359" t="str">
        <f t="shared" si="74"/>
        <v/>
      </c>
      <c r="S118" s="356" t="str">
        <f t="shared" si="75"/>
        <v/>
      </c>
      <c r="T118" s="354" t="str">
        <f>IF(R118="","",MAX((O118-AR118)*'1042Ai Domanda'!$B$31,0))</f>
        <v/>
      </c>
      <c r="U118" s="360" t="str">
        <f t="shared" si="76"/>
        <v/>
      </c>
      <c r="V118" s="214"/>
      <c r="W118" s="215"/>
      <c r="X118" s="164" t="str">
        <f>'1042Bi Dati di base lav.'!L114</f>
        <v/>
      </c>
      <c r="Y118" s="216" t="str">
        <f t="shared" si="77"/>
        <v/>
      </c>
      <c r="Z118" s="217" t="str">
        <f>IF(A118="","",'1042Bi Dati di base lav.'!P114-'1042Bi Dati di base lav.'!Q114)</f>
        <v/>
      </c>
      <c r="AA118" s="217" t="str">
        <f t="shared" si="78"/>
        <v/>
      </c>
      <c r="AB118" s="218" t="str">
        <f t="shared" si="79"/>
        <v/>
      </c>
      <c r="AC118" s="218" t="str">
        <f t="shared" si="80"/>
        <v/>
      </c>
      <c r="AD118" s="218" t="str">
        <f t="shared" si="81"/>
        <v/>
      </c>
      <c r="AE118" s="219" t="str">
        <f t="shared" si="82"/>
        <v/>
      </c>
      <c r="AF118" s="219" t="str">
        <f>IF(K118="","",K118*AF$8 - MAX('1042Bi Dati di base lav.'!R114-M118,0))</f>
        <v/>
      </c>
      <c r="AG118" s="219" t="str">
        <f t="shared" si="83"/>
        <v/>
      </c>
      <c r="AH118" s="219" t="str">
        <f t="shared" si="84"/>
        <v/>
      </c>
      <c r="AI118" s="219" t="str">
        <f t="shared" si="85"/>
        <v/>
      </c>
      <c r="AJ118" s="219" t="str">
        <f>IF(OR($C118="",K118="",O118=""),"",MAX(P118+'1042Bi Dati di base lav.'!S114-O118,0))</f>
        <v/>
      </c>
      <c r="AK118" s="219" t="str">
        <f>IF('1042Bi Dati di base lav.'!S114="","",'1042Bi Dati di base lav.'!S114)</f>
        <v/>
      </c>
      <c r="AL118" s="219" t="str">
        <f t="shared" si="86"/>
        <v/>
      </c>
      <c r="AM118" s="220" t="str">
        <f t="shared" si="87"/>
        <v/>
      </c>
      <c r="AN118" s="221" t="str">
        <f t="shared" si="88"/>
        <v/>
      </c>
      <c r="AO118" s="219" t="str">
        <f t="shared" si="89"/>
        <v/>
      </c>
      <c r="AP118" s="219" t="str">
        <f>IF(E118="","",'1042Bi Dati di base lav.'!O114)</f>
        <v/>
      </c>
      <c r="AQ118" s="222">
        <f>IF('1042Bi Dati di base lav.'!X114&gt;0,AG118,0)</f>
        <v>0</v>
      </c>
      <c r="AR118" s="223">
        <f>IF('1042Bi Dati di base lav.'!X114&gt;0,'1042Bi Dati di base lav.'!S114,0)</f>
        <v>0</v>
      </c>
      <c r="AS118" s="219" t="str">
        <f t="shared" si="90"/>
        <v/>
      </c>
      <c r="AT118" s="219">
        <f>'1042Bi Dati di base lav.'!O114</f>
        <v>0</v>
      </c>
      <c r="AU118" s="219">
        <f t="shared" si="91"/>
        <v>0</v>
      </c>
    </row>
    <row r="119" spans="1:47" s="57" customFormat="1" ht="16.899999999999999" customHeight="1">
      <c r="A119" s="225" t="str">
        <f>IF('1042Bi Dati di base lav.'!A115="","",'1042Bi Dati di base lav.'!A115)</f>
        <v/>
      </c>
      <c r="B119" s="226" t="str">
        <f>IF('1042Bi Dati di base lav.'!B115="","",'1042Bi Dati di base lav.'!B115)</f>
        <v/>
      </c>
      <c r="C119" s="227" t="str">
        <f>IF('1042Bi Dati di base lav.'!C115="","",'1042Bi Dati di base lav.'!C115)</f>
        <v/>
      </c>
      <c r="D119" s="349" t="str">
        <f>IF('1042Bi Dati di base lav.'!AI115="","",IF('1042Bi Dati di base lav.'!AI115*E119&gt;'1042Ai Domanda'!$B$28,'1042Ai Domanda'!$B$28/E119,'1042Bi Dati di base lav.'!AI115))</f>
        <v/>
      </c>
      <c r="E119" s="335" t="str">
        <f>IF('1042Bi Dati di base lav.'!M115="","",'1042Bi Dati di base lav.'!M115)</f>
        <v/>
      </c>
      <c r="F119" s="341" t="str">
        <f>IF('1042Bi Dati di base lav.'!N115="","",'1042Bi Dati di base lav.'!N115)</f>
        <v/>
      </c>
      <c r="G119" s="337" t="str">
        <f>IF('1042Bi Dati di base lav.'!O115="","",'1042Bi Dati di base lav.'!O115)</f>
        <v/>
      </c>
      <c r="H119" s="350" t="str">
        <f>IF('1042Bi Dati di base lav.'!P115="","",'1042Bi Dati di base lav.'!P115)</f>
        <v/>
      </c>
      <c r="I119" s="351" t="str">
        <f>IF('1042Bi Dati di base lav.'!Q115="","",'1042Bi Dati di base lav.'!Q115)</f>
        <v/>
      </c>
      <c r="J119" s="352" t="str">
        <f t="shared" si="67"/>
        <v/>
      </c>
      <c r="K119" s="353" t="str">
        <f t="shared" si="68"/>
        <v/>
      </c>
      <c r="L119" s="354" t="str">
        <f>IF('1042Bi Dati di base lav.'!R115="","",'1042Bi Dati di base lav.'!R115)</f>
        <v/>
      </c>
      <c r="M119" s="355" t="str">
        <f t="shared" si="69"/>
        <v/>
      </c>
      <c r="N119" s="356" t="str">
        <f t="shared" si="70"/>
        <v/>
      </c>
      <c r="O119" s="357" t="str">
        <f t="shared" si="71"/>
        <v/>
      </c>
      <c r="P119" s="358" t="str">
        <f t="shared" si="72"/>
        <v/>
      </c>
      <c r="Q119" s="346" t="str">
        <f t="shared" si="73"/>
        <v/>
      </c>
      <c r="R119" s="359" t="str">
        <f t="shared" si="74"/>
        <v/>
      </c>
      <c r="S119" s="356" t="str">
        <f t="shared" si="75"/>
        <v/>
      </c>
      <c r="T119" s="354" t="str">
        <f>IF(R119="","",MAX((O119-AR119)*'1042Ai Domanda'!$B$31,0))</f>
        <v/>
      </c>
      <c r="U119" s="360" t="str">
        <f t="shared" si="76"/>
        <v/>
      </c>
      <c r="V119" s="214"/>
      <c r="W119" s="215"/>
      <c r="X119" s="164" t="str">
        <f>'1042Bi Dati di base lav.'!L115</f>
        <v/>
      </c>
      <c r="Y119" s="216" t="str">
        <f t="shared" si="77"/>
        <v/>
      </c>
      <c r="Z119" s="217" t="str">
        <f>IF(A119="","",'1042Bi Dati di base lav.'!P115-'1042Bi Dati di base lav.'!Q115)</f>
        <v/>
      </c>
      <c r="AA119" s="217" t="str">
        <f t="shared" si="78"/>
        <v/>
      </c>
      <c r="AB119" s="218" t="str">
        <f t="shared" si="79"/>
        <v/>
      </c>
      <c r="AC119" s="218" t="str">
        <f t="shared" si="80"/>
        <v/>
      </c>
      <c r="AD119" s="218" t="str">
        <f t="shared" si="81"/>
        <v/>
      </c>
      <c r="AE119" s="219" t="str">
        <f t="shared" si="82"/>
        <v/>
      </c>
      <c r="AF119" s="219" t="str">
        <f>IF(K119="","",K119*AF$8 - MAX('1042Bi Dati di base lav.'!R115-M119,0))</f>
        <v/>
      </c>
      <c r="AG119" s="219" t="str">
        <f t="shared" si="83"/>
        <v/>
      </c>
      <c r="AH119" s="219" t="str">
        <f t="shared" si="84"/>
        <v/>
      </c>
      <c r="AI119" s="219" t="str">
        <f t="shared" si="85"/>
        <v/>
      </c>
      <c r="AJ119" s="219" t="str">
        <f>IF(OR($C119="",K119="",O119=""),"",MAX(P119+'1042Bi Dati di base lav.'!S115-O119,0))</f>
        <v/>
      </c>
      <c r="AK119" s="219" t="str">
        <f>IF('1042Bi Dati di base lav.'!S115="","",'1042Bi Dati di base lav.'!S115)</f>
        <v/>
      </c>
      <c r="AL119" s="219" t="str">
        <f t="shared" si="86"/>
        <v/>
      </c>
      <c r="AM119" s="220" t="str">
        <f t="shared" si="87"/>
        <v/>
      </c>
      <c r="AN119" s="221" t="str">
        <f t="shared" si="88"/>
        <v/>
      </c>
      <c r="AO119" s="219" t="str">
        <f t="shared" si="89"/>
        <v/>
      </c>
      <c r="AP119" s="219" t="str">
        <f>IF(E119="","",'1042Bi Dati di base lav.'!O115)</f>
        <v/>
      </c>
      <c r="AQ119" s="222">
        <f>IF('1042Bi Dati di base lav.'!X115&gt;0,AG119,0)</f>
        <v>0</v>
      </c>
      <c r="AR119" s="223">
        <f>IF('1042Bi Dati di base lav.'!X115&gt;0,'1042Bi Dati di base lav.'!S115,0)</f>
        <v>0</v>
      </c>
      <c r="AS119" s="219" t="str">
        <f t="shared" si="90"/>
        <v/>
      </c>
      <c r="AT119" s="219">
        <f>'1042Bi Dati di base lav.'!O115</f>
        <v>0</v>
      </c>
      <c r="AU119" s="219">
        <f t="shared" si="91"/>
        <v>0</v>
      </c>
    </row>
    <row r="120" spans="1:47" s="57" customFormat="1" ht="16.899999999999999" customHeight="1">
      <c r="A120" s="225" t="str">
        <f>IF('1042Bi Dati di base lav.'!A116="","",'1042Bi Dati di base lav.'!A116)</f>
        <v/>
      </c>
      <c r="B120" s="226" t="str">
        <f>IF('1042Bi Dati di base lav.'!B116="","",'1042Bi Dati di base lav.'!B116)</f>
        <v/>
      </c>
      <c r="C120" s="227" t="str">
        <f>IF('1042Bi Dati di base lav.'!C116="","",'1042Bi Dati di base lav.'!C116)</f>
        <v/>
      </c>
      <c r="D120" s="349" t="str">
        <f>IF('1042Bi Dati di base lav.'!AI116="","",IF('1042Bi Dati di base lav.'!AI116*E120&gt;'1042Ai Domanda'!$B$28,'1042Ai Domanda'!$B$28/E120,'1042Bi Dati di base lav.'!AI116))</f>
        <v/>
      </c>
      <c r="E120" s="335" t="str">
        <f>IF('1042Bi Dati di base lav.'!M116="","",'1042Bi Dati di base lav.'!M116)</f>
        <v/>
      </c>
      <c r="F120" s="341" t="str">
        <f>IF('1042Bi Dati di base lav.'!N116="","",'1042Bi Dati di base lav.'!N116)</f>
        <v/>
      </c>
      <c r="G120" s="337" t="str">
        <f>IF('1042Bi Dati di base lav.'!O116="","",'1042Bi Dati di base lav.'!O116)</f>
        <v/>
      </c>
      <c r="H120" s="350" t="str">
        <f>IF('1042Bi Dati di base lav.'!P116="","",'1042Bi Dati di base lav.'!P116)</f>
        <v/>
      </c>
      <c r="I120" s="351" t="str">
        <f>IF('1042Bi Dati di base lav.'!Q116="","",'1042Bi Dati di base lav.'!Q116)</f>
        <v/>
      </c>
      <c r="J120" s="352" t="str">
        <f t="shared" si="67"/>
        <v/>
      </c>
      <c r="K120" s="353" t="str">
        <f t="shared" si="68"/>
        <v/>
      </c>
      <c r="L120" s="354" t="str">
        <f>IF('1042Bi Dati di base lav.'!R116="","",'1042Bi Dati di base lav.'!R116)</f>
        <v/>
      </c>
      <c r="M120" s="355" t="str">
        <f t="shared" si="69"/>
        <v/>
      </c>
      <c r="N120" s="356" t="str">
        <f t="shared" si="70"/>
        <v/>
      </c>
      <c r="O120" s="357" t="str">
        <f t="shared" si="71"/>
        <v/>
      </c>
      <c r="P120" s="358" t="str">
        <f t="shared" si="72"/>
        <v/>
      </c>
      <c r="Q120" s="346" t="str">
        <f t="shared" si="73"/>
        <v/>
      </c>
      <c r="R120" s="359" t="str">
        <f t="shared" si="74"/>
        <v/>
      </c>
      <c r="S120" s="356" t="str">
        <f t="shared" si="75"/>
        <v/>
      </c>
      <c r="T120" s="354" t="str">
        <f>IF(R120="","",MAX((O120-AR120)*'1042Ai Domanda'!$B$31,0))</f>
        <v/>
      </c>
      <c r="U120" s="360" t="str">
        <f t="shared" si="76"/>
        <v/>
      </c>
      <c r="V120" s="214"/>
      <c r="W120" s="215"/>
      <c r="X120" s="164" t="str">
        <f>'1042Bi Dati di base lav.'!L116</f>
        <v/>
      </c>
      <c r="Y120" s="216" t="str">
        <f t="shared" si="77"/>
        <v/>
      </c>
      <c r="Z120" s="217" t="str">
        <f>IF(A120="","",'1042Bi Dati di base lav.'!P116-'1042Bi Dati di base lav.'!Q116)</f>
        <v/>
      </c>
      <c r="AA120" s="217" t="str">
        <f t="shared" si="78"/>
        <v/>
      </c>
      <c r="AB120" s="218" t="str">
        <f t="shared" si="79"/>
        <v/>
      </c>
      <c r="AC120" s="218" t="str">
        <f t="shared" si="80"/>
        <v/>
      </c>
      <c r="AD120" s="218" t="str">
        <f t="shared" si="81"/>
        <v/>
      </c>
      <c r="AE120" s="219" t="str">
        <f t="shared" si="82"/>
        <v/>
      </c>
      <c r="AF120" s="219" t="str">
        <f>IF(K120="","",K120*AF$8 - MAX('1042Bi Dati di base lav.'!R116-M120,0))</f>
        <v/>
      </c>
      <c r="AG120" s="219" t="str">
        <f t="shared" si="83"/>
        <v/>
      </c>
      <c r="AH120" s="219" t="str">
        <f t="shared" si="84"/>
        <v/>
      </c>
      <c r="AI120" s="219" t="str">
        <f t="shared" si="85"/>
        <v/>
      </c>
      <c r="AJ120" s="219" t="str">
        <f>IF(OR($C120="",K120="",O120=""),"",MAX(P120+'1042Bi Dati di base lav.'!S116-O120,0))</f>
        <v/>
      </c>
      <c r="AK120" s="219" t="str">
        <f>IF('1042Bi Dati di base lav.'!S116="","",'1042Bi Dati di base lav.'!S116)</f>
        <v/>
      </c>
      <c r="AL120" s="219" t="str">
        <f t="shared" si="86"/>
        <v/>
      </c>
      <c r="AM120" s="220" t="str">
        <f t="shared" si="87"/>
        <v/>
      </c>
      <c r="AN120" s="221" t="str">
        <f t="shared" si="88"/>
        <v/>
      </c>
      <c r="AO120" s="219" t="str">
        <f t="shared" si="89"/>
        <v/>
      </c>
      <c r="AP120" s="219" t="str">
        <f>IF(E120="","",'1042Bi Dati di base lav.'!O116)</f>
        <v/>
      </c>
      <c r="AQ120" s="222">
        <f>IF('1042Bi Dati di base lav.'!X116&gt;0,AG120,0)</f>
        <v>0</v>
      </c>
      <c r="AR120" s="223">
        <f>IF('1042Bi Dati di base lav.'!X116&gt;0,'1042Bi Dati di base lav.'!S116,0)</f>
        <v>0</v>
      </c>
      <c r="AS120" s="219" t="str">
        <f t="shared" si="90"/>
        <v/>
      </c>
      <c r="AT120" s="219">
        <f>'1042Bi Dati di base lav.'!O116</f>
        <v>0</v>
      </c>
      <c r="AU120" s="219">
        <f t="shared" si="91"/>
        <v>0</v>
      </c>
    </row>
    <row r="121" spans="1:47" s="57" customFormat="1" ht="16.899999999999999" customHeight="1">
      <c r="A121" s="225" t="str">
        <f>IF('1042Bi Dati di base lav.'!A117="","",'1042Bi Dati di base lav.'!A117)</f>
        <v/>
      </c>
      <c r="B121" s="226" t="str">
        <f>IF('1042Bi Dati di base lav.'!B117="","",'1042Bi Dati di base lav.'!B117)</f>
        <v/>
      </c>
      <c r="C121" s="227" t="str">
        <f>IF('1042Bi Dati di base lav.'!C117="","",'1042Bi Dati di base lav.'!C117)</f>
        <v/>
      </c>
      <c r="D121" s="349" t="str">
        <f>IF('1042Bi Dati di base lav.'!AI117="","",IF('1042Bi Dati di base lav.'!AI117*E121&gt;'1042Ai Domanda'!$B$28,'1042Ai Domanda'!$B$28/E121,'1042Bi Dati di base lav.'!AI117))</f>
        <v/>
      </c>
      <c r="E121" s="335" t="str">
        <f>IF('1042Bi Dati di base lav.'!M117="","",'1042Bi Dati di base lav.'!M117)</f>
        <v/>
      </c>
      <c r="F121" s="341" t="str">
        <f>IF('1042Bi Dati di base lav.'!N117="","",'1042Bi Dati di base lav.'!N117)</f>
        <v/>
      </c>
      <c r="G121" s="337" t="str">
        <f>IF('1042Bi Dati di base lav.'!O117="","",'1042Bi Dati di base lav.'!O117)</f>
        <v/>
      </c>
      <c r="H121" s="350" t="str">
        <f>IF('1042Bi Dati di base lav.'!P117="","",'1042Bi Dati di base lav.'!P117)</f>
        <v/>
      </c>
      <c r="I121" s="351" t="str">
        <f>IF('1042Bi Dati di base lav.'!Q117="","",'1042Bi Dati di base lav.'!Q117)</f>
        <v/>
      </c>
      <c r="J121" s="352" t="str">
        <f t="shared" si="67"/>
        <v/>
      </c>
      <c r="K121" s="353" t="str">
        <f t="shared" si="68"/>
        <v/>
      </c>
      <c r="L121" s="354" t="str">
        <f>IF('1042Bi Dati di base lav.'!R117="","",'1042Bi Dati di base lav.'!R117)</f>
        <v/>
      </c>
      <c r="M121" s="355" t="str">
        <f t="shared" si="69"/>
        <v/>
      </c>
      <c r="N121" s="356" t="str">
        <f t="shared" si="70"/>
        <v/>
      </c>
      <c r="O121" s="357" t="str">
        <f t="shared" si="71"/>
        <v/>
      </c>
      <c r="P121" s="358" t="str">
        <f t="shared" si="72"/>
        <v/>
      </c>
      <c r="Q121" s="346" t="str">
        <f t="shared" si="73"/>
        <v/>
      </c>
      <c r="R121" s="359" t="str">
        <f t="shared" si="74"/>
        <v/>
      </c>
      <c r="S121" s="356" t="str">
        <f t="shared" si="75"/>
        <v/>
      </c>
      <c r="T121" s="354" t="str">
        <f>IF(R121="","",MAX((O121-AR121)*'1042Ai Domanda'!$B$31,0))</f>
        <v/>
      </c>
      <c r="U121" s="360" t="str">
        <f t="shared" si="76"/>
        <v/>
      </c>
      <c r="V121" s="214"/>
      <c r="W121" s="215"/>
      <c r="X121" s="164" t="str">
        <f>'1042Bi Dati di base lav.'!L117</f>
        <v/>
      </c>
      <c r="Y121" s="216" t="str">
        <f t="shared" si="77"/>
        <v/>
      </c>
      <c r="Z121" s="217" t="str">
        <f>IF(A121="","",'1042Bi Dati di base lav.'!P117-'1042Bi Dati di base lav.'!Q117)</f>
        <v/>
      </c>
      <c r="AA121" s="217" t="str">
        <f t="shared" si="78"/>
        <v/>
      </c>
      <c r="AB121" s="218" t="str">
        <f t="shared" si="79"/>
        <v/>
      </c>
      <c r="AC121" s="218" t="str">
        <f t="shared" si="80"/>
        <v/>
      </c>
      <c r="AD121" s="218" t="str">
        <f t="shared" si="81"/>
        <v/>
      </c>
      <c r="AE121" s="219" t="str">
        <f t="shared" si="82"/>
        <v/>
      </c>
      <c r="AF121" s="219" t="str">
        <f>IF(K121="","",K121*AF$8 - MAX('1042Bi Dati di base lav.'!R117-M121,0))</f>
        <v/>
      </c>
      <c r="AG121" s="219" t="str">
        <f t="shared" si="83"/>
        <v/>
      </c>
      <c r="AH121" s="219" t="str">
        <f t="shared" si="84"/>
        <v/>
      </c>
      <c r="AI121" s="219" t="str">
        <f t="shared" si="85"/>
        <v/>
      </c>
      <c r="AJ121" s="219" t="str">
        <f>IF(OR($C121="",K121="",O121=""),"",MAX(P121+'1042Bi Dati di base lav.'!S117-O121,0))</f>
        <v/>
      </c>
      <c r="AK121" s="219" t="str">
        <f>IF('1042Bi Dati di base lav.'!S117="","",'1042Bi Dati di base lav.'!S117)</f>
        <v/>
      </c>
      <c r="AL121" s="219" t="str">
        <f t="shared" si="86"/>
        <v/>
      </c>
      <c r="AM121" s="220" t="str">
        <f t="shared" si="87"/>
        <v/>
      </c>
      <c r="AN121" s="221" t="str">
        <f t="shared" si="88"/>
        <v/>
      </c>
      <c r="AO121" s="219" t="str">
        <f t="shared" si="89"/>
        <v/>
      </c>
      <c r="AP121" s="219" t="str">
        <f>IF(E121="","",'1042Bi Dati di base lav.'!O117)</f>
        <v/>
      </c>
      <c r="AQ121" s="222">
        <f>IF('1042Bi Dati di base lav.'!X117&gt;0,AG121,0)</f>
        <v>0</v>
      </c>
      <c r="AR121" s="223">
        <f>IF('1042Bi Dati di base lav.'!X117&gt;0,'1042Bi Dati di base lav.'!S117,0)</f>
        <v>0</v>
      </c>
      <c r="AS121" s="219" t="str">
        <f t="shared" si="90"/>
        <v/>
      </c>
      <c r="AT121" s="219">
        <f>'1042Bi Dati di base lav.'!O117</f>
        <v>0</v>
      </c>
      <c r="AU121" s="219">
        <f t="shared" si="91"/>
        <v>0</v>
      </c>
    </row>
    <row r="122" spans="1:47" s="57" customFormat="1" ht="16.899999999999999" customHeight="1">
      <c r="A122" s="225" t="str">
        <f>IF('1042Bi Dati di base lav.'!A118="","",'1042Bi Dati di base lav.'!A118)</f>
        <v/>
      </c>
      <c r="B122" s="226" t="str">
        <f>IF('1042Bi Dati di base lav.'!B118="","",'1042Bi Dati di base lav.'!B118)</f>
        <v/>
      </c>
      <c r="C122" s="227" t="str">
        <f>IF('1042Bi Dati di base lav.'!C118="","",'1042Bi Dati di base lav.'!C118)</f>
        <v/>
      </c>
      <c r="D122" s="349" t="str">
        <f>IF('1042Bi Dati di base lav.'!AI118="","",IF('1042Bi Dati di base lav.'!AI118*E122&gt;'1042Ai Domanda'!$B$28,'1042Ai Domanda'!$B$28/E122,'1042Bi Dati di base lav.'!AI118))</f>
        <v/>
      </c>
      <c r="E122" s="335" t="str">
        <f>IF('1042Bi Dati di base lav.'!M118="","",'1042Bi Dati di base lav.'!M118)</f>
        <v/>
      </c>
      <c r="F122" s="341" t="str">
        <f>IF('1042Bi Dati di base lav.'!N118="","",'1042Bi Dati di base lav.'!N118)</f>
        <v/>
      </c>
      <c r="G122" s="337" t="str">
        <f>IF('1042Bi Dati di base lav.'!O118="","",'1042Bi Dati di base lav.'!O118)</f>
        <v/>
      </c>
      <c r="H122" s="350" t="str">
        <f>IF('1042Bi Dati di base lav.'!P118="","",'1042Bi Dati di base lav.'!P118)</f>
        <v/>
      </c>
      <c r="I122" s="351" t="str">
        <f>IF('1042Bi Dati di base lav.'!Q118="","",'1042Bi Dati di base lav.'!Q118)</f>
        <v/>
      </c>
      <c r="J122" s="352" t="str">
        <f t="shared" si="67"/>
        <v/>
      </c>
      <c r="K122" s="353" t="str">
        <f t="shared" si="68"/>
        <v/>
      </c>
      <c r="L122" s="354" t="str">
        <f>IF('1042Bi Dati di base lav.'!R118="","",'1042Bi Dati di base lav.'!R118)</f>
        <v/>
      </c>
      <c r="M122" s="355" t="str">
        <f t="shared" si="69"/>
        <v/>
      </c>
      <c r="N122" s="356" t="str">
        <f t="shared" si="70"/>
        <v/>
      </c>
      <c r="O122" s="357" t="str">
        <f t="shared" si="71"/>
        <v/>
      </c>
      <c r="P122" s="358" t="str">
        <f t="shared" si="72"/>
        <v/>
      </c>
      <c r="Q122" s="346" t="str">
        <f t="shared" si="73"/>
        <v/>
      </c>
      <c r="R122" s="359" t="str">
        <f t="shared" si="74"/>
        <v/>
      </c>
      <c r="S122" s="356" t="str">
        <f t="shared" si="75"/>
        <v/>
      </c>
      <c r="T122" s="354" t="str">
        <f>IF(R122="","",MAX((O122-AR122)*'1042Ai Domanda'!$B$31,0))</f>
        <v/>
      </c>
      <c r="U122" s="360" t="str">
        <f t="shared" si="76"/>
        <v/>
      </c>
      <c r="V122" s="214"/>
      <c r="W122" s="215"/>
      <c r="X122" s="164" t="str">
        <f>'1042Bi Dati di base lav.'!L118</f>
        <v/>
      </c>
      <c r="Y122" s="216" t="str">
        <f t="shared" si="77"/>
        <v/>
      </c>
      <c r="Z122" s="217" t="str">
        <f>IF(A122="","",'1042Bi Dati di base lav.'!P118-'1042Bi Dati di base lav.'!Q118)</f>
        <v/>
      </c>
      <c r="AA122" s="217" t="str">
        <f t="shared" si="78"/>
        <v/>
      </c>
      <c r="AB122" s="218" t="str">
        <f t="shared" si="79"/>
        <v/>
      </c>
      <c r="AC122" s="218" t="str">
        <f t="shared" si="80"/>
        <v/>
      </c>
      <c r="AD122" s="218" t="str">
        <f t="shared" si="81"/>
        <v/>
      </c>
      <c r="AE122" s="219" t="str">
        <f t="shared" si="82"/>
        <v/>
      </c>
      <c r="AF122" s="219" t="str">
        <f>IF(K122="","",K122*AF$8 - MAX('1042Bi Dati di base lav.'!R118-M122,0))</f>
        <v/>
      </c>
      <c r="AG122" s="219" t="str">
        <f t="shared" si="83"/>
        <v/>
      </c>
      <c r="AH122" s="219" t="str">
        <f t="shared" si="84"/>
        <v/>
      </c>
      <c r="AI122" s="219" t="str">
        <f t="shared" si="85"/>
        <v/>
      </c>
      <c r="AJ122" s="219" t="str">
        <f>IF(OR($C122="",K122="",O122=""),"",MAX(P122+'1042Bi Dati di base lav.'!S118-O122,0))</f>
        <v/>
      </c>
      <c r="AK122" s="219" t="str">
        <f>IF('1042Bi Dati di base lav.'!S118="","",'1042Bi Dati di base lav.'!S118)</f>
        <v/>
      </c>
      <c r="AL122" s="219" t="str">
        <f t="shared" si="86"/>
        <v/>
      </c>
      <c r="AM122" s="220" t="str">
        <f t="shared" si="87"/>
        <v/>
      </c>
      <c r="AN122" s="221" t="str">
        <f t="shared" si="88"/>
        <v/>
      </c>
      <c r="AO122" s="219" t="str">
        <f t="shared" si="89"/>
        <v/>
      </c>
      <c r="AP122" s="219" t="str">
        <f>IF(E122="","",'1042Bi Dati di base lav.'!O118)</f>
        <v/>
      </c>
      <c r="AQ122" s="222">
        <f>IF('1042Bi Dati di base lav.'!X118&gt;0,AG122,0)</f>
        <v>0</v>
      </c>
      <c r="AR122" s="223">
        <f>IF('1042Bi Dati di base lav.'!X118&gt;0,'1042Bi Dati di base lav.'!S118,0)</f>
        <v>0</v>
      </c>
      <c r="AS122" s="219" t="str">
        <f t="shared" si="90"/>
        <v/>
      </c>
      <c r="AT122" s="219">
        <f>'1042Bi Dati di base lav.'!O118</f>
        <v>0</v>
      </c>
      <c r="AU122" s="219">
        <f t="shared" si="91"/>
        <v>0</v>
      </c>
    </row>
    <row r="123" spans="1:47" s="57" customFormat="1" ht="16.899999999999999" customHeight="1">
      <c r="A123" s="225" t="str">
        <f>IF('1042Bi Dati di base lav.'!A119="","",'1042Bi Dati di base lav.'!A119)</f>
        <v/>
      </c>
      <c r="B123" s="226" t="str">
        <f>IF('1042Bi Dati di base lav.'!B119="","",'1042Bi Dati di base lav.'!B119)</f>
        <v/>
      </c>
      <c r="C123" s="227" t="str">
        <f>IF('1042Bi Dati di base lav.'!C119="","",'1042Bi Dati di base lav.'!C119)</f>
        <v/>
      </c>
      <c r="D123" s="349" t="str">
        <f>IF('1042Bi Dati di base lav.'!AI119="","",IF('1042Bi Dati di base lav.'!AI119*E123&gt;'1042Ai Domanda'!$B$28,'1042Ai Domanda'!$B$28/E123,'1042Bi Dati di base lav.'!AI119))</f>
        <v/>
      </c>
      <c r="E123" s="335" t="str">
        <f>IF('1042Bi Dati di base lav.'!M119="","",'1042Bi Dati di base lav.'!M119)</f>
        <v/>
      </c>
      <c r="F123" s="341" t="str">
        <f>IF('1042Bi Dati di base lav.'!N119="","",'1042Bi Dati di base lav.'!N119)</f>
        <v/>
      </c>
      <c r="G123" s="337" t="str">
        <f>IF('1042Bi Dati di base lav.'!O119="","",'1042Bi Dati di base lav.'!O119)</f>
        <v/>
      </c>
      <c r="H123" s="350" t="str">
        <f>IF('1042Bi Dati di base lav.'!P119="","",'1042Bi Dati di base lav.'!P119)</f>
        <v/>
      </c>
      <c r="I123" s="351" t="str">
        <f>IF('1042Bi Dati di base lav.'!Q119="","",'1042Bi Dati di base lav.'!Q119)</f>
        <v/>
      </c>
      <c r="J123" s="352" t="str">
        <f t="shared" si="67"/>
        <v/>
      </c>
      <c r="K123" s="353" t="str">
        <f t="shared" si="68"/>
        <v/>
      </c>
      <c r="L123" s="354" t="str">
        <f>IF('1042Bi Dati di base lav.'!R119="","",'1042Bi Dati di base lav.'!R119)</f>
        <v/>
      </c>
      <c r="M123" s="355" t="str">
        <f t="shared" si="69"/>
        <v/>
      </c>
      <c r="N123" s="356" t="str">
        <f t="shared" si="70"/>
        <v/>
      </c>
      <c r="O123" s="357" t="str">
        <f t="shared" si="71"/>
        <v/>
      </c>
      <c r="P123" s="358" t="str">
        <f t="shared" si="72"/>
        <v/>
      </c>
      <c r="Q123" s="346" t="str">
        <f t="shared" si="73"/>
        <v/>
      </c>
      <c r="R123" s="359" t="str">
        <f t="shared" si="74"/>
        <v/>
      </c>
      <c r="S123" s="356" t="str">
        <f t="shared" si="75"/>
        <v/>
      </c>
      <c r="T123" s="354" t="str">
        <f>IF(R123="","",MAX((O123-AR123)*'1042Ai Domanda'!$B$31,0))</f>
        <v/>
      </c>
      <c r="U123" s="360" t="str">
        <f t="shared" si="76"/>
        <v/>
      </c>
      <c r="V123" s="214"/>
      <c r="W123" s="215"/>
      <c r="X123" s="164" t="str">
        <f>'1042Bi Dati di base lav.'!L119</f>
        <v/>
      </c>
      <c r="Y123" s="216" t="str">
        <f t="shared" si="77"/>
        <v/>
      </c>
      <c r="Z123" s="217" t="str">
        <f>IF(A123="","",'1042Bi Dati di base lav.'!P119-'1042Bi Dati di base lav.'!Q119)</f>
        <v/>
      </c>
      <c r="AA123" s="217" t="str">
        <f t="shared" si="78"/>
        <v/>
      </c>
      <c r="AB123" s="218" t="str">
        <f t="shared" si="79"/>
        <v/>
      </c>
      <c r="AC123" s="218" t="str">
        <f t="shared" si="80"/>
        <v/>
      </c>
      <c r="AD123" s="218" t="str">
        <f t="shared" si="81"/>
        <v/>
      </c>
      <c r="AE123" s="219" t="str">
        <f t="shared" si="82"/>
        <v/>
      </c>
      <c r="AF123" s="219" t="str">
        <f>IF(K123="","",K123*AF$8 - MAX('1042Bi Dati di base lav.'!R119-M123,0))</f>
        <v/>
      </c>
      <c r="AG123" s="219" t="str">
        <f t="shared" si="83"/>
        <v/>
      </c>
      <c r="AH123" s="219" t="str">
        <f t="shared" si="84"/>
        <v/>
      </c>
      <c r="AI123" s="219" t="str">
        <f t="shared" si="85"/>
        <v/>
      </c>
      <c r="AJ123" s="219" t="str">
        <f>IF(OR($C123="",K123="",O123=""),"",MAX(P123+'1042Bi Dati di base lav.'!S119-O123,0))</f>
        <v/>
      </c>
      <c r="AK123" s="219" t="str">
        <f>IF('1042Bi Dati di base lav.'!S119="","",'1042Bi Dati di base lav.'!S119)</f>
        <v/>
      </c>
      <c r="AL123" s="219" t="str">
        <f t="shared" si="86"/>
        <v/>
      </c>
      <c r="AM123" s="220" t="str">
        <f t="shared" si="87"/>
        <v/>
      </c>
      <c r="AN123" s="221" t="str">
        <f t="shared" si="88"/>
        <v/>
      </c>
      <c r="AO123" s="219" t="str">
        <f t="shared" si="89"/>
        <v/>
      </c>
      <c r="AP123" s="219" t="str">
        <f>IF(E123="","",'1042Bi Dati di base lav.'!O119)</f>
        <v/>
      </c>
      <c r="AQ123" s="222">
        <f>IF('1042Bi Dati di base lav.'!X119&gt;0,AG123,0)</f>
        <v>0</v>
      </c>
      <c r="AR123" s="223">
        <f>IF('1042Bi Dati di base lav.'!X119&gt;0,'1042Bi Dati di base lav.'!S119,0)</f>
        <v>0</v>
      </c>
      <c r="AS123" s="219" t="str">
        <f t="shared" si="90"/>
        <v/>
      </c>
      <c r="AT123" s="219">
        <f>'1042Bi Dati di base lav.'!O119</f>
        <v>0</v>
      </c>
      <c r="AU123" s="219">
        <f t="shared" si="91"/>
        <v>0</v>
      </c>
    </row>
    <row r="124" spans="1:47" s="57" customFormat="1" ht="16.899999999999999" customHeight="1">
      <c r="A124" s="225" t="str">
        <f>IF('1042Bi Dati di base lav.'!A120="","",'1042Bi Dati di base lav.'!A120)</f>
        <v/>
      </c>
      <c r="B124" s="226" t="str">
        <f>IF('1042Bi Dati di base lav.'!B120="","",'1042Bi Dati di base lav.'!B120)</f>
        <v/>
      </c>
      <c r="C124" s="227" t="str">
        <f>IF('1042Bi Dati di base lav.'!C120="","",'1042Bi Dati di base lav.'!C120)</f>
        <v/>
      </c>
      <c r="D124" s="349" t="str">
        <f>IF('1042Bi Dati di base lav.'!AI120="","",IF('1042Bi Dati di base lav.'!AI120*E124&gt;'1042Ai Domanda'!$B$28,'1042Ai Domanda'!$B$28/E124,'1042Bi Dati di base lav.'!AI120))</f>
        <v/>
      </c>
      <c r="E124" s="335" t="str">
        <f>IF('1042Bi Dati di base lav.'!M120="","",'1042Bi Dati di base lav.'!M120)</f>
        <v/>
      </c>
      <c r="F124" s="341" t="str">
        <f>IF('1042Bi Dati di base lav.'!N120="","",'1042Bi Dati di base lav.'!N120)</f>
        <v/>
      </c>
      <c r="G124" s="337" t="str">
        <f>IF('1042Bi Dati di base lav.'!O120="","",'1042Bi Dati di base lav.'!O120)</f>
        <v/>
      </c>
      <c r="H124" s="350" t="str">
        <f>IF('1042Bi Dati di base lav.'!P120="","",'1042Bi Dati di base lav.'!P120)</f>
        <v/>
      </c>
      <c r="I124" s="351" t="str">
        <f>IF('1042Bi Dati di base lav.'!Q120="","",'1042Bi Dati di base lav.'!Q120)</f>
        <v/>
      </c>
      <c r="J124" s="352" t="str">
        <f t="shared" si="67"/>
        <v/>
      </c>
      <c r="K124" s="353" t="str">
        <f t="shared" si="68"/>
        <v/>
      </c>
      <c r="L124" s="354" t="str">
        <f>IF('1042Bi Dati di base lav.'!R120="","",'1042Bi Dati di base lav.'!R120)</f>
        <v/>
      </c>
      <c r="M124" s="355" t="str">
        <f t="shared" si="69"/>
        <v/>
      </c>
      <c r="N124" s="356" t="str">
        <f t="shared" si="70"/>
        <v/>
      </c>
      <c r="O124" s="357" t="str">
        <f t="shared" si="71"/>
        <v/>
      </c>
      <c r="P124" s="358" t="str">
        <f t="shared" si="72"/>
        <v/>
      </c>
      <c r="Q124" s="346" t="str">
        <f t="shared" si="73"/>
        <v/>
      </c>
      <c r="R124" s="359" t="str">
        <f t="shared" si="74"/>
        <v/>
      </c>
      <c r="S124" s="356" t="str">
        <f t="shared" si="75"/>
        <v/>
      </c>
      <c r="T124" s="354" t="str">
        <f>IF(R124="","",MAX((O124-AR124)*'1042Ai Domanda'!$B$31,0))</f>
        <v/>
      </c>
      <c r="U124" s="360" t="str">
        <f t="shared" si="76"/>
        <v/>
      </c>
      <c r="V124" s="214"/>
      <c r="W124" s="215"/>
      <c r="X124" s="164" t="str">
        <f>'1042Bi Dati di base lav.'!L120</f>
        <v/>
      </c>
      <c r="Y124" s="216" t="str">
        <f t="shared" si="77"/>
        <v/>
      </c>
      <c r="Z124" s="217" t="str">
        <f>IF(A124="","",'1042Bi Dati di base lav.'!P120-'1042Bi Dati di base lav.'!Q120)</f>
        <v/>
      </c>
      <c r="AA124" s="217" t="str">
        <f t="shared" si="78"/>
        <v/>
      </c>
      <c r="AB124" s="218" t="str">
        <f t="shared" si="79"/>
        <v/>
      </c>
      <c r="AC124" s="218" t="str">
        <f t="shared" si="80"/>
        <v/>
      </c>
      <c r="AD124" s="218" t="str">
        <f t="shared" si="81"/>
        <v/>
      </c>
      <c r="AE124" s="219" t="str">
        <f t="shared" si="82"/>
        <v/>
      </c>
      <c r="AF124" s="219" t="str">
        <f>IF(K124="","",K124*AF$8 - MAX('1042Bi Dati di base lav.'!R120-M124,0))</f>
        <v/>
      </c>
      <c r="AG124" s="219" t="str">
        <f t="shared" si="83"/>
        <v/>
      </c>
      <c r="AH124" s="219" t="str">
        <f t="shared" si="84"/>
        <v/>
      </c>
      <c r="AI124" s="219" t="str">
        <f t="shared" si="85"/>
        <v/>
      </c>
      <c r="AJ124" s="219" t="str">
        <f>IF(OR($C124="",K124="",O124=""),"",MAX(P124+'1042Bi Dati di base lav.'!S120-O124,0))</f>
        <v/>
      </c>
      <c r="AK124" s="219" t="str">
        <f>IF('1042Bi Dati di base lav.'!S120="","",'1042Bi Dati di base lav.'!S120)</f>
        <v/>
      </c>
      <c r="AL124" s="219" t="str">
        <f t="shared" si="86"/>
        <v/>
      </c>
      <c r="AM124" s="220" t="str">
        <f t="shared" si="87"/>
        <v/>
      </c>
      <c r="AN124" s="221" t="str">
        <f t="shared" si="88"/>
        <v/>
      </c>
      <c r="AO124" s="219" t="str">
        <f t="shared" si="89"/>
        <v/>
      </c>
      <c r="AP124" s="219" t="str">
        <f>IF(E124="","",'1042Bi Dati di base lav.'!O120)</f>
        <v/>
      </c>
      <c r="AQ124" s="222">
        <f>IF('1042Bi Dati di base lav.'!X120&gt;0,AG124,0)</f>
        <v>0</v>
      </c>
      <c r="AR124" s="223">
        <f>IF('1042Bi Dati di base lav.'!X120&gt;0,'1042Bi Dati di base lav.'!S120,0)</f>
        <v>0</v>
      </c>
      <c r="AS124" s="219" t="str">
        <f t="shared" si="90"/>
        <v/>
      </c>
      <c r="AT124" s="219">
        <f>'1042Bi Dati di base lav.'!O120</f>
        <v>0</v>
      </c>
      <c r="AU124" s="219">
        <f t="shared" si="91"/>
        <v>0</v>
      </c>
    </row>
    <row r="125" spans="1:47" s="57" customFormat="1" ht="16.899999999999999" customHeight="1">
      <c r="A125" s="225" t="str">
        <f>IF('1042Bi Dati di base lav.'!A121="","",'1042Bi Dati di base lav.'!A121)</f>
        <v/>
      </c>
      <c r="B125" s="226" t="str">
        <f>IF('1042Bi Dati di base lav.'!B121="","",'1042Bi Dati di base lav.'!B121)</f>
        <v/>
      </c>
      <c r="C125" s="227" t="str">
        <f>IF('1042Bi Dati di base lav.'!C121="","",'1042Bi Dati di base lav.'!C121)</f>
        <v/>
      </c>
      <c r="D125" s="349" t="str">
        <f>IF('1042Bi Dati di base lav.'!AI121="","",IF('1042Bi Dati di base lav.'!AI121*E125&gt;'1042Ai Domanda'!$B$28,'1042Ai Domanda'!$B$28/E125,'1042Bi Dati di base lav.'!AI121))</f>
        <v/>
      </c>
      <c r="E125" s="335" t="str">
        <f>IF('1042Bi Dati di base lav.'!M121="","",'1042Bi Dati di base lav.'!M121)</f>
        <v/>
      </c>
      <c r="F125" s="341" t="str">
        <f>IF('1042Bi Dati di base lav.'!N121="","",'1042Bi Dati di base lav.'!N121)</f>
        <v/>
      </c>
      <c r="G125" s="337" t="str">
        <f>IF('1042Bi Dati di base lav.'!O121="","",'1042Bi Dati di base lav.'!O121)</f>
        <v/>
      </c>
      <c r="H125" s="350" t="str">
        <f>IF('1042Bi Dati di base lav.'!P121="","",'1042Bi Dati di base lav.'!P121)</f>
        <v/>
      </c>
      <c r="I125" s="351" t="str">
        <f>IF('1042Bi Dati di base lav.'!Q121="","",'1042Bi Dati di base lav.'!Q121)</f>
        <v/>
      </c>
      <c r="J125" s="352" t="str">
        <f t="shared" si="67"/>
        <v/>
      </c>
      <c r="K125" s="353" t="str">
        <f t="shared" si="68"/>
        <v/>
      </c>
      <c r="L125" s="354" t="str">
        <f>IF('1042Bi Dati di base lav.'!R121="","",'1042Bi Dati di base lav.'!R121)</f>
        <v/>
      </c>
      <c r="M125" s="355" t="str">
        <f t="shared" si="69"/>
        <v/>
      </c>
      <c r="N125" s="356" t="str">
        <f t="shared" si="70"/>
        <v/>
      </c>
      <c r="O125" s="357" t="str">
        <f t="shared" si="71"/>
        <v/>
      </c>
      <c r="P125" s="358" t="str">
        <f t="shared" si="72"/>
        <v/>
      </c>
      <c r="Q125" s="346" t="str">
        <f t="shared" si="73"/>
        <v/>
      </c>
      <c r="R125" s="359" t="str">
        <f t="shared" si="74"/>
        <v/>
      </c>
      <c r="S125" s="356" t="str">
        <f t="shared" si="75"/>
        <v/>
      </c>
      <c r="T125" s="354" t="str">
        <f>IF(R125="","",MAX((O125-AR125)*'1042Ai Domanda'!$B$31,0))</f>
        <v/>
      </c>
      <c r="U125" s="360" t="str">
        <f t="shared" si="76"/>
        <v/>
      </c>
      <c r="V125" s="214"/>
      <c r="W125" s="215"/>
      <c r="X125" s="164" t="str">
        <f>'1042Bi Dati di base lav.'!L121</f>
        <v/>
      </c>
      <c r="Y125" s="216" t="str">
        <f t="shared" si="77"/>
        <v/>
      </c>
      <c r="Z125" s="217" t="str">
        <f>IF(A125="","",'1042Bi Dati di base lav.'!P121-'1042Bi Dati di base lav.'!Q121)</f>
        <v/>
      </c>
      <c r="AA125" s="217" t="str">
        <f t="shared" si="78"/>
        <v/>
      </c>
      <c r="AB125" s="218" t="str">
        <f t="shared" si="79"/>
        <v/>
      </c>
      <c r="AC125" s="218" t="str">
        <f t="shared" si="80"/>
        <v/>
      </c>
      <c r="AD125" s="218" t="str">
        <f t="shared" si="81"/>
        <v/>
      </c>
      <c r="AE125" s="219" t="str">
        <f t="shared" si="82"/>
        <v/>
      </c>
      <c r="AF125" s="219" t="str">
        <f>IF(K125="","",K125*AF$8 - MAX('1042Bi Dati di base lav.'!R121-M125,0))</f>
        <v/>
      </c>
      <c r="AG125" s="219" t="str">
        <f t="shared" si="83"/>
        <v/>
      </c>
      <c r="AH125" s="219" t="str">
        <f t="shared" si="84"/>
        <v/>
      </c>
      <c r="AI125" s="219" t="str">
        <f t="shared" si="85"/>
        <v/>
      </c>
      <c r="AJ125" s="219" t="str">
        <f>IF(OR($C125="",K125="",O125=""),"",MAX(P125+'1042Bi Dati di base lav.'!S121-O125,0))</f>
        <v/>
      </c>
      <c r="AK125" s="219" t="str">
        <f>IF('1042Bi Dati di base lav.'!S121="","",'1042Bi Dati di base lav.'!S121)</f>
        <v/>
      </c>
      <c r="AL125" s="219" t="str">
        <f t="shared" si="86"/>
        <v/>
      </c>
      <c r="AM125" s="220" t="str">
        <f t="shared" si="87"/>
        <v/>
      </c>
      <c r="AN125" s="221" t="str">
        <f t="shared" si="88"/>
        <v/>
      </c>
      <c r="AO125" s="219" t="str">
        <f t="shared" si="89"/>
        <v/>
      </c>
      <c r="AP125" s="219" t="str">
        <f>IF(E125="","",'1042Bi Dati di base lav.'!O121)</f>
        <v/>
      </c>
      <c r="AQ125" s="222">
        <f>IF('1042Bi Dati di base lav.'!X121&gt;0,AG125,0)</f>
        <v>0</v>
      </c>
      <c r="AR125" s="223">
        <f>IF('1042Bi Dati di base lav.'!X121&gt;0,'1042Bi Dati di base lav.'!S121,0)</f>
        <v>0</v>
      </c>
      <c r="AS125" s="219" t="str">
        <f t="shared" si="90"/>
        <v/>
      </c>
      <c r="AT125" s="219">
        <f>'1042Bi Dati di base lav.'!O121</f>
        <v>0</v>
      </c>
      <c r="AU125" s="219">
        <f t="shared" si="91"/>
        <v>0</v>
      </c>
    </row>
    <row r="126" spans="1:47" s="57" customFormat="1" ht="16.899999999999999" customHeight="1">
      <c r="A126" s="225" t="str">
        <f>IF('1042Bi Dati di base lav.'!A122="","",'1042Bi Dati di base lav.'!A122)</f>
        <v/>
      </c>
      <c r="B126" s="226" t="str">
        <f>IF('1042Bi Dati di base lav.'!B122="","",'1042Bi Dati di base lav.'!B122)</f>
        <v/>
      </c>
      <c r="C126" s="227" t="str">
        <f>IF('1042Bi Dati di base lav.'!C122="","",'1042Bi Dati di base lav.'!C122)</f>
        <v/>
      </c>
      <c r="D126" s="349" t="str">
        <f>IF('1042Bi Dati di base lav.'!AI122="","",IF('1042Bi Dati di base lav.'!AI122*E126&gt;'1042Ai Domanda'!$B$28,'1042Ai Domanda'!$B$28/E126,'1042Bi Dati di base lav.'!AI122))</f>
        <v/>
      </c>
      <c r="E126" s="335" t="str">
        <f>IF('1042Bi Dati di base lav.'!M122="","",'1042Bi Dati di base lav.'!M122)</f>
        <v/>
      </c>
      <c r="F126" s="341" t="str">
        <f>IF('1042Bi Dati di base lav.'!N122="","",'1042Bi Dati di base lav.'!N122)</f>
        <v/>
      </c>
      <c r="G126" s="337" t="str">
        <f>IF('1042Bi Dati di base lav.'!O122="","",'1042Bi Dati di base lav.'!O122)</f>
        <v/>
      </c>
      <c r="H126" s="350" t="str">
        <f>IF('1042Bi Dati di base lav.'!P122="","",'1042Bi Dati di base lav.'!P122)</f>
        <v/>
      </c>
      <c r="I126" s="351" t="str">
        <f>IF('1042Bi Dati di base lav.'!Q122="","",'1042Bi Dati di base lav.'!Q122)</f>
        <v/>
      </c>
      <c r="J126" s="352" t="str">
        <f t="shared" si="67"/>
        <v/>
      </c>
      <c r="K126" s="353" t="str">
        <f t="shared" si="68"/>
        <v/>
      </c>
      <c r="L126" s="354" t="str">
        <f>IF('1042Bi Dati di base lav.'!R122="","",'1042Bi Dati di base lav.'!R122)</f>
        <v/>
      </c>
      <c r="M126" s="355" t="str">
        <f t="shared" si="69"/>
        <v/>
      </c>
      <c r="N126" s="356" t="str">
        <f t="shared" si="70"/>
        <v/>
      </c>
      <c r="O126" s="357" t="str">
        <f t="shared" si="71"/>
        <v/>
      </c>
      <c r="P126" s="358" t="str">
        <f t="shared" si="72"/>
        <v/>
      </c>
      <c r="Q126" s="346" t="str">
        <f t="shared" si="73"/>
        <v/>
      </c>
      <c r="R126" s="359" t="str">
        <f t="shared" si="74"/>
        <v/>
      </c>
      <c r="S126" s="356" t="str">
        <f t="shared" si="75"/>
        <v/>
      </c>
      <c r="T126" s="354" t="str">
        <f>IF(R126="","",MAX((O126-AR126)*'1042Ai Domanda'!$B$31,0))</f>
        <v/>
      </c>
      <c r="U126" s="360" t="str">
        <f t="shared" si="76"/>
        <v/>
      </c>
      <c r="V126" s="214"/>
      <c r="W126" s="215"/>
      <c r="X126" s="164" t="str">
        <f>'1042Bi Dati di base lav.'!L122</f>
        <v/>
      </c>
      <c r="Y126" s="216" t="str">
        <f t="shared" si="77"/>
        <v/>
      </c>
      <c r="Z126" s="217" t="str">
        <f>IF(A126="","",'1042Bi Dati di base lav.'!P122-'1042Bi Dati di base lav.'!Q122)</f>
        <v/>
      </c>
      <c r="AA126" s="217" t="str">
        <f t="shared" si="78"/>
        <v/>
      </c>
      <c r="AB126" s="218" t="str">
        <f t="shared" si="79"/>
        <v/>
      </c>
      <c r="AC126" s="218" t="str">
        <f t="shared" si="80"/>
        <v/>
      </c>
      <c r="AD126" s="218" t="str">
        <f t="shared" si="81"/>
        <v/>
      </c>
      <c r="AE126" s="219" t="str">
        <f t="shared" si="82"/>
        <v/>
      </c>
      <c r="AF126" s="219" t="str">
        <f>IF(K126="","",K126*AF$8 - MAX('1042Bi Dati di base lav.'!R122-M126,0))</f>
        <v/>
      </c>
      <c r="AG126" s="219" t="str">
        <f t="shared" si="83"/>
        <v/>
      </c>
      <c r="AH126" s="219" t="str">
        <f t="shared" si="84"/>
        <v/>
      </c>
      <c r="AI126" s="219" t="str">
        <f t="shared" si="85"/>
        <v/>
      </c>
      <c r="AJ126" s="219" t="str">
        <f>IF(OR($C126="",K126="",O126=""),"",MAX(P126+'1042Bi Dati di base lav.'!S122-O126,0))</f>
        <v/>
      </c>
      <c r="AK126" s="219" t="str">
        <f>IF('1042Bi Dati di base lav.'!S122="","",'1042Bi Dati di base lav.'!S122)</f>
        <v/>
      </c>
      <c r="AL126" s="219" t="str">
        <f t="shared" si="86"/>
        <v/>
      </c>
      <c r="AM126" s="220" t="str">
        <f t="shared" si="87"/>
        <v/>
      </c>
      <c r="AN126" s="221" t="str">
        <f t="shared" si="88"/>
        <v/>
      </c>
      <c r="AO126" s="219" t="str">
        <f t="shared" si="89"/>
        <v/>
      </c>
      <c r="AP126" s="219" t="str">
        <f>IF(E126="","",'1042Bi Dati di base lav.'!O122)</f>
        <v/>
      </c>
      <c r="AQ126" s="222">
        <f>IF('1042Bi Dati di base lav.'!X122&gt;0,AG126,0)</f>
        <v>0</v>
      </c>
      <c r="AR126" s="223">
        <f>IF('1042Bi Dati di base lav.'!X122&gt;0,'1042Bi Dati di base lav.'!S122,0)</f>
        <v>0</v>
      </c>
      <c r="AS126" s="219" t="str">
        <f t="shared" si="90"/>
        <v/>
      </c>
      <c r="AT126" s="219">
        <f>'1042Bi Dati di base lav.'!O122</f>
        <v>0</v>
      </c>
      <c r="AU126" s="219">
        <f t="shared" si="91"/>
        <v>0</v>
      </c>
    </row>
    <row r="127" spans="1:47" s="57" customFormat="1" ht="16.899999999999999" customHeight="1">
      <c r="A127" s="225" t="str">
        <f>IF('1042Bi Dati di base lav.'!A123="","",'1042Bi Dati di base lav.'!A123)</f>
        <v/>
      </c>
      <c r="B127" s="226" t="str">
        <f>IF('1042Bi Dati di base lav.'!B123="","",'1042Bi Dati di base lav.'!B123)</f>
        <v/>
      </c>
      <c r="C127" s="227" t="str">
        <f>IF('1042Bi Dati di base lav.'!C123="","",'1042Bi Dati di base lav.'!C123)</f>
        <v/>
      </c>
      <c r="D127" s="349" t="str">
        <f>IF('1042Bi Dati di base lav.'!AI123="","",IF('1042Bi Dati di base lav.'!AI123*E127&gt;'1042Ai Domanda'!$B$28,'1042Ai Domanda'!$B$28/E127,'1042Bi Dati di base lav.'!AI123))</f>
        <v/>
      </c>
      <c r="E127" s="335" t="str">
        <f>IF('1042Bi Dati di base lav.'!M123="","",'1042Bi Dati di base lav.'!M123)</f>
        <v/>
      </c>
      <c r="F127" s="341" t="str">
        <f>IF('1042Bi Dati di base lav.'!N123="","",'1042Bi Dati di base lav.'!N123)</f>
        <v/>
      </c>
      <c r="G127" s="337" t="str">
        <f>IF('1042Bi Dati di base lav.'!O123="","",'1042Bi Dati di base lav.'!O123)</f>
        <v/>
      </c>
      <c r="H127" s="350" t="str">
        <f>IF('1042Bi Dati di base lav.'!P123="","",'1042Bi Dati di base lav.'!P123)</f>
        <v/>
      </c>
      <c r="I127" s="351" t="str">
        <f>IF('1042Bi Dati di base lav.'!Q123="","",'1042Bi Dati di base lav.'!Q123)</f>
        <v/>
      </c>
      <c r="J127" s="352" t="str">
        <f t="shared" si="67"/>
        <v/>
      </c>
      <c r="K127" s="353" t="str">
        <f t="shared" si="68"/>
        <v/>
      </c>
      <c r="L127" s="354" t="str">
        <f>IF('1042Bi Dati di base lav.'!R123="","",'1042Bi Dati di base lav.'!R123)</f>
        <v/>
      </c>
      <c r="M127" s="355" t="str">
        <f t="shared" si="69"/>
        <v/>
      </c>
      <c r="N127" s="356" t="str">
        <f t="shared" si="70"/>
        <v/>
      </c>
      <c r="O127" s="357" t="str">
        <f t="shared" si="71"/>
        <v/>
      </c>
      <c r="P127" s="358" t="str">
        <f t="shared" si="72"/>
        <v/>
      </c>
      <c r="Q127" s="346" t="str">
        <f t="shared" si="73"/>
        <v/>
      </c>
      <c r="R127" s="359" t="str">
        <f t="shared" si="74"/>
        <v/>
      </c>
      <c r="S127" s="356" t="str">
        <f t="shared" si="75"/>
        <v/>
      </c>
      <c r="T127" s="354" t="str">
        <f>IF(R127="","",MAX((O127-AR127)*'1042Ai Domanda'!$B$31,0))</f>
        <v/>
      </c>
      <c r="U127" s="360" t="str">
        <f t="shared" si="76"/>
        <v/>
      </c>
      <c r="V127" s="214"/>
      <c r="W127" s="215"/>
      <c r="X127" s="164" t="str">
        <f>'1042Bi Dati di base lav.'!L123</f>
        <v/>
      </c>
      <c r="Y127" s="216" t="str">
        <f t="shared" si="77"/>
        <v/>
      </c>
      <c r="Z127" s="217" t="str">
        <f>IF(A127="","",'1042Bi Dati di base lav.'!P123-'1042Bi Dati di base lav.'!Q123)</f>
        <v/>
      </c>
      <c r="AA127" s="217" t="str">
        <f t="shared" si="78"/>
        <v/>
      </c>
      <c r="AB127" s="218" t="str">
        <f t="shared" si="79"/>
        <v/>
      </c>
      <c r="AC127" s="218" t="str">
        <f t="shared" si="80"/>
        <v/>
      </c>
      <c r="AD127" s="218" t="str">
        <f t="shared" si="81"/>
        <v/>
      </c>
      <c r="AE127" s="219" t="str">
        <f t="shared" si="82"/>
        <v/>
      </c>
      <c r="AF127" s="219" t="str">
        <f>IF(K127="","",K127*AF$8 - MAX('1042Bi Dati di base lav.'!R123-M127,0))</f>
        <v/>
      </c>
      <c r="AG127" s="219" t="str">
        <f t="shared" si="83"/>
        <v/>
      </c>
      <c r="AH127" s="219" t="str">
        <f t="shared" si="84"/>
        <v/>
      </c>
      <c r="AI127" s="219" t="str">
        <f t="shared" si="85"/>
        <v/>
      </c>
      <c r="AJ127" s="219" t="str">
        <f>IF(OR($C127="",K127="",O127=""),"",MAX(P127+'1042Bi Dati di base lav.'!S123-O127,0))</f>
        <v/>
      </c>
      <c r="AK127" s="219" t="str">
        <f>IF('1042Bi Dati di base lav.'!S123="","",'1042Bi Dati di base lav.'!S123)</f>
        <v/>
      </c>
      <c r="AL127" s="219" t="str">
        <f t="shared" si="86"/>
        <v/>
      </c>
      <c r="AM127" s="220" t="str">
        <f t="shared" si="87"/>
        <v/>
      </c>
      <c r="AN127" s="221" t="str">
        <f t="shared" si="88"/>
        <v/>
      </c>
      <c r="AO127" s="219" t="str">
        <f t="shared" si="89"/>
        <v/>
      </c>
      <c r="AP127" s="219" t="str">
        <f>IF(E127="","",'1042Bi Dati di base lav.'!O123)</f>
        <v/>
      </c>
      <c r="AQ127" s="222">
        <f>IF('1042Bi Dati di base lav.'!X123&gt;0,AG127,0)</f>
        <v>0</v>
      </c>
      <c r="AR127" s="223">
        <f>IF('1042Bi Dati di base lav.'!X123&gt;0,'1042Bi Dati di base lav.'!S123,0)</f>
        <v>0</v>
      </c>
      <c r="AS127" s="219" t="str">
        <f t="shared" si="90"/>
        <v/>
      </c>
      <c r="AT127" s="219">
        <f>'1042Bi Dati di base lav.'!O123</f>
        <v>0</v>
      </c>
      <c r="AU127" s="219">
        <f t="shared" si="91"/>
        <v>0</v>
      </c>
    </row>
    <row r="128" spans="1:47" s="57" customFormat="1" ht="16.899999999999999" customHeight="1">
      <c r="A128" s="225" t="str">
        <f>IF('1042Bi Dati di base lav.'!A124="","",'1042Bi Dati di base lav.'!A124)</f>
        <v/>
      </c>
      <c r="B128" s="226" t="str">
        <f>IF('1042Bi Dati di base lav.'!B124="","",'1042Bi Dati di base lav.'!B124)</f>
        <v/>
      </c>
      <c r="C128" s="227" t="str">
        <f>IF('1042Bi Dati di base lav.'!C124="","",'1042Bi Dati di base lav.'!C124)</f>
        <v/>
      </c>
      <c r="D128" s="349" t="str">
        <f>IF('1042Bi Dati di base lav.'!AI124="","",IF('1042Bi Dati di base lav.'!AI124*E128&gt;'1042Ai Domanda'!$B$28,'1042Ai Domanda'!$B$28/E128,'1042Bi Dati di base lav.'!AI124))</f>
        <v/>
      </c>
      <c r="E128" s="335" t="str">
        <f>IF('1042Bi Dati di base lav.'!M124="","",'1042Bi Dati di base lav.'!M124)</f>
        <v/>
      </c>
      <c r="F128" s="341" t="str">
        <f>IF('1042Bi Dati di base lav.'!N124="","",'1042Bi Dati di base lav.'!N124)</f>
        <v/>
      </c>
      <c r="G128" s="337" t="str">
        <f>IF('1042Bi Dati di base lav.'!O124="","",'1042Bi Dati di base lav.'!O124)</f>
        <v/>
      </c>
      <c r="H128" s="350" t="str">
        <f>IF('1042Bi Dati di base lav.'!P124="","",'1042Bi Dati di base lav.'!P124)</f>
        <v/>
      </c>
      <c r="I128" s="351" t="str">
        <f>IF('1042Bi Dati di base lav.'!Q124="","",'1042Bi Dati di base lav.'!Q124)</f>
        <v/>
      </c>
      <c r="J128" s="352" t="str">
        <f t="shared" si="67"/>
        <v/>
      </c>
      <c r="K128" s="353" t="str">
        <f t="shared" si="68"/>
        <v/>
      </c>
      <c r="L128" s="354" t="str">
        <f>IF('1042Bi Dati di base lav.'!R124="","",'1042Bi Dati di base lav.'!R124)</f>
        <v/>
      </c>
      <c r="M128" s="355" t="str">
        <f t="shared" si="69"/>
        <v/>
      </c>
      <c r="N128" s="356" t="str">
        <f t="shared" si="70"/>
        <v/>
      </c>
      <c r="O128" s="357" t="str">
        <f t="shared" si="71"/>
        <v/>
      </c>
      <c r="P128" s="358" t="str">
        <f t="shared" si="72"/>
        <v/>
      </c>
      <c r="Q128" s="346" t="str">
        <f t="shared" si="73"/>
        <v/>
      </c>
      <c r="R128" s="359" t="str">
        <f t="shared" si="74"/>
        <v/>
      </c>
      <c r="S128" s="356" t="str">
        <f t="shared" si="75"/>
        <v/>
      </c>
      <c r="T128" s="354" t="str">
        <f>IF(R128="","",MAX((O128-AR128)*'1042Ai Domanda'!$B$31,0))</f>
        <v/>
      </c>
      <c r="U128" s="360" t="str">
        <f t="shared" si="76"/>
        <v/>
      </c>
      <c r="V128" s="214"/>
      <c r="W128" s="215"/>
      <c r="X128" s="164" t="str">
        <f>'1042Bi Dati di base lav.'!L124</f>
        <v/>
      </c>
      <c r="Y128" s="216" t="str">
        <f t="shared" si="77"/>
        <v/>
      </c>
      <c r="Z128" s="217" t="str">
        <f>IF(A128="","",'1042Bi Dati di base lav.'!P124-'1042Bi Dati di base lav.'!Q124)</f>
        <v/>
      </c>
      <c r="AA128" s="217" t="str">
        <f t="shared" si="78"/>
        <v/>
      </c>
      <c r="AB128" s="218" t="str">
        <f t="shared" si="79"/>
        <v/>
      </c>
      <c r="AC128" s="218" t="str">
        <f t="shared" si="80"/>
        <v/>
      </c>
      <c r="AD128" s="218" t="str">
        <f t="shared" si="81"/>
        <v/>
      </c>
      <c r="AE128" s="219" t="str">
        <f t="shared" si="82"/>
        <v/>
      </c>
      <c r="AF128" s="219" t="str">
        <f>IF(K128="","",K128*AF$8 - MAX('1042Bi Dati di base lav.'!R124-M128,0))</f>
        <v/>
      </c>
      <c r="AG128" s="219" t="str">
        <f t="shared" si="83"/>
        <v/>
      </c>
      <c r="AH128" s="219" t="str">
        <f t="shared" si="84"/>
        <v/>
      </c>
      <c r="AI128" s="219" t="str">
        <f t="shared" si="85"/>
        <v/>
      </c>
      <c r="AJ128" s="219" t="str">
        <f>IF(OR($C128="",K128="",O128=""),"",MAX(P128+'1042Bi Dati di base lav.'!S124-O128,0))</f>
        <v/>
      </c>
      <c r="AK128" s="219" t="str">
        <f>IF('1042Bi Dati di base lav.'!S124="","",'1042Bi Dati di base lav.'!S124)</f>
        <v/>
      </c>
      <c r="AL128" s="219" t="str">
        <f t="shared" si="86"/>
        <v/>
      </c>
      <c r="AM128" s="220" t="str">
        <f t="shared" si="87"/>
        <v/>
      </c>
      <c r="AN128" s="221" t="str">
        <f t="shared" si="88"/>
        <v/>
      </c>
      <c r="AO128" s="219" t="str">
        <f t="shared" si="89"/>
        <v/>
      </c>
      <c r="AP128" s="219" t="str">
        <f>IF(E128="","",'1042Bi Dati di base lav.'!O124)</f>
        <v/>
      </c>
      <c r="AQ128" s="222">
        <f>IF('1042Bi Dati di base lav.'!X124&gt;0,AG128,0)</f>
        <v>0</v>
      </c>
      <c r="AR128" s="223">
        <f>IF('1042Bi Dati di base lav.'!X124&gt;0,'1042Bi Dati di base lav.'!S124,0)</f>
        <v>0</v>
      </c>
      <c r="AS128" s="219" t="str">
        <f t="shared" si="90"/>
        <v/>
      </c>
      <c r="AT128" s="219">
        <f>'1042Bi Dati di base lav.'!O124</f>
        <v>0</v>
      </c>
      <c r="AU128" s="219">
        <f t="shared" si="91"/>
        <v>0</v>
      </c>
    </row>
    <row r="129" spans="1:47" s="57" customFormat="1" ht="16.899999999999999" customHeight="1">
      <c r="A129" s="225" t="str">
        <f>IF('1042Bi Dati di base lav.'!A125="","",'1042Bi Dati di base lav.'!A125)</f>
        <v/>
      </c>
      <c r="B129" s="226" t="str">
        <f>IF('1042Bi Dati di base lav.'!B125="","",'1042Bi Dati di base lav.'!B125)</f>
        <v/>
      </c>
      <c r="C129" s="227" t="str">
        <f>IF('1042Bi Dati di base lav.'!C125="","",'1042Bi Dati di base lav.'!C125)</f>
        <v/>
      </c>
      <c r="D129" s="349" t="str">
        <f>IF('1042Bi Dati di base lav.'!AI125="","",IF('1042Bi Dati di base lav.'!AI125*E129&gt;'1042Ai Domanda'!$B$28,'1042Ai Domanda'!$B$28/E129,'1042Bi Dati di base lav.'!AI125))</f>
        <v/>
      </c>
      <c r="E129" s="335" t="str">
        <f>IF('1042Bi Dati di base lav.'!M125="","",'1042Bi Dati di base lav.'!M125)</f>
        <v/>
      </c>
      <c r="F129" s="341" t="str">
        <f>IF('1042Bi Dati di base lav.'!N125="","",'1042Bi Dati di base lav.'!N125)</f>
        <v/>
      </c>
      <c r="G129" s="337" t="str">
        <f>IF('1042Bi Dati di base lav.'!O125="","",'1042Bi Dati di base lav.'!O125)</f>
        <v/>
      </c>
      <c r="H129" s="350" t="str">
        <f>IF('1042Bi Dati di base lav.'!P125="","",'1042Bi Dati di base lav.'!P125)</f>
        <v/>
      </c>
      <c r="I129" s="351" t="str">
        <f>IF('1042Bi Dati di base lav.'!Q125="","",'1042Bi Dati di base lav.'!Q125)</f>
        <v/>
      </c>
      <c r="J129" s="352" t="str">
        <f t="shared" si="67"/>
        <v/>
      </c>
      <c r="K129" s="353" t="str">
        <f t="shared" si="68"/>
        <v/>
      </c>
      <c r="L129" s="354" t="str">
        <f>IF('1042Bi Dati di base lav.'!R125="","",'1042Bi Dati di base lav.'!R125)</f>
        <v/>
      </c>
      <c r="M129" s="355" t="str">
        <f t="shared" si="69"/>
        <v/>
      </c>
      <c r="N129" s="356" t="str">
        <f t="shared" si="70"/>
        <v/>
      </c>
      <c r="O129" s="357" t="str">
        <f t="shared" si="71"/>
        <v/>
      </c>
      <c r="P129" s="358" t="str">
        <f t="shared" si="72"/>
        <v/>
      </c>
      <c r="Q129" s="346" t="str">
        <f t="shared" si="73"/>
        <v/>
      </c>
      <c r="R129" s="359" t="str">
        <f t="shared" si="74"/>
        <v/>
      </c>
      <c r="S129" s="356" t="str">
        <f t="shared" si="75"/>
        <v/>
      </c>
      <c r="T129" s="354" t="str">
        <f>IF(R129="","",MAX((O129-AR129)*'1042Ai Domanda'!$B$31,0))</f>
        <v/>
      </c>
      <c r="U129" s="360" t="str">
        <f t="shared" si="76"/>
        <v/>
      </c>
      <c r="V129" s="214"/>
      <c r="W129" s="215"/>
      <c r="X129" s="164" t="str">
        <f>'1042Bi Dati di base lav.'!L125</f>
        <v/>
      </c>
      <c r="Y129" s="216" t="str">
        <f t="shared" si="77"/>
        <v/>
      </c>
      <c r="Z129" s="217" t="str">
        <f>IF(A129="","",'1042Bi Dati di base lav.'!P125-'1042Bi Dati di base lav.'!Q125)</f>
        <v/>
      </c>
      <c r="AA129" s="217" t="str">
        <f t="shared" si="78"/>
        <v/>
      </c>
      <c r="AB129" s="218" t="str">
        <f t="shared" si="79"/>
        <v/>
      </c>
      <c r="AC129" s="218" t="str">
        <f t="shared" si="80"/>
        <v/>
      </c>
      <c r="AD129" s="218" t="str">
        <f t="shared" si="81"/>
        <v/>
      </c>
      <c r="AE129" s="219" t="str">
        <f t="shared" si="82"/>
        <v/>
      </c>
      <c r="AF129" s="219" t="str">
        <f>IF(K129="","",K129*AF$8 - MAX('1042Bi Dati di base lav.'!R125-M129,0))</f>
        <v/>
      </c>
      <c r="AG129" s="219" t="str">
        <f t="shared" si="83"/>
        <v/>
      </c>
      <c r="AH129" s="219" t="str">
        <f t="shared" si="84"/>
        <v/>
      </c>
      <c r="AI129" s="219" t="str">
        <f t="shared" si="85"/>
        <v/>
      </c>
      <c r="AJ129" s="219" t="str">
        <f>IF(OR($C129="",K129="",O129=""),"",MAX(P129+'1042Bi Dati di base lav.'!S125-O129,0))</f>
        <v/>
      </c>
      <c r="AK129" s="219" t="str">
        <f>IF('1042Bi Dati di base lav.'!S125="","",'1042Bi Dati di base lav.'!S125)</f>
        <v/>
      </c>
      <c r="AL129" s="219" t="str">
        <f t="shared" si="86"/>
        <v/>
      </c>
      <c r="AM129" s="220" t="str">
        <f t="shared" si="87"/>
        <v/>
      </c>
      <c r="AN129" s="221" t="str">
        <f t="shared" si="88"/>
        <v/>
      </c>
      <c r="AO129" s="219" t="str">
        <f t="shared" si="89"/>
        <v/>
      </c>
      <c r="AP129" s="219" t="str">
        <f>IF(E129="","",'1042Bi Dati di base lav.'!O125)</f>
        <v/>
      </c>
      <c r="AQ129" s="222">
        <f>IF('1042Bi Dati di base lav.'!X125&gt;0,AG129,0)</f>
        <v>0</v>
      </c>
      <c r="AR129" s="223">
        <f>IF('1042Bi Dati di base lav.'!X125&gt;0,'1042Bi Dati di base lav.'!S125,0)</f>
        <v>0</v>
      </c>
      <c r="AS129" s="219" t="str">
        <f t="shared" si="90"/>
        <v/>
      </c>
      <c r="AT129" s="219">
        <f>'1042Bi Dati di base lav.'!O125</f>
        <v>0</v>
      </c>
      <c r="AU129" s="219">
        <f t="shared" si="91"/>
        <v>0</v>
      </c>
    </row>
    <row r="130" spans="1:47" s="57" customFormat="1" ht="16.899999999999999" customHeight="1">
      <c r="A130" s="225" t="str">
        <f>IF('1042Bi Dati di base lav.'!A126="","",'1042Bi Dati di base lav.'!A126)</f>
        <v/>
      </c>
      <c r="B130" s="226" t="str">
        <f>IF('1042Bi Dati di base lav.'!B126="","",'1042Bi Dati di base lav.'!B126)</f>
        <v/>
      </c>
      <c r="C130" s="227" t="str">
        <f>IF('1042Bi Dati di base lav.'!C126="","",'1042Bi Dati di base lav.'!C126)</f>
        <v/>
      </c>
      <c r="D130" s="349" t="str">
        <f>IF('1042Bi Dati di base lav.'!AI126="","",IF('1042Bi Dati di base lav.'!AI126*E130&gt;'1042Ai Domanda'!$B$28,'1042Ai Domanda'!$B$28/E130,'1042Bi Dati di base lav.'!AI126))</f>
        <v/>
      </c>
      <c r="E130" s="335" t="str">
        <f>IF('1042Bi Dati di base lav.'!M126="","",'1042Bi Dati di base lav.'!M126)</f>
        <v/>
      </c>
      <c r="F130" s="341" t="str">
        <f>IF('1042Bi Dati di base lav.'!N126="","",'1042Bi Dati di base lav.'!N126)</f>
        <v/>
      </c>
      <c r="G130" s="337" t="str">
        <f>IF('1042Bi Dati di base lav.'!O126="","",'1042Bi Dati di base lav.'!O126)</f>
        <v/>
      </c>
      <c r="H130" s="350" t="str">
        <f>IF('1042Bi Dati di base lav.'!P126="","",'1042Bi Dati di base lav.'!P126)</f>
        <v/>
      </c>
      <c r="I130" s="351" t="str">
        <f>IF('1042Bi Dati di base lav.'!Q126="","",'1042Bi Dati di base lav.'!Q126)</f>
        <v/>
      </c>
      <c r="J130" s="352" t="str">
        <f t="shared" si="67"/>
        <v/>
      </c>
      <c r="K130" s="353" t="str">
        <f t="shared" si="68"/>
        <v/>
      </c>
      <c r="L130" s="354" t="str">
        <f>IF('1042Bi Dati di base lav.'!R126="","",'1042Bi Dati di base lav.'!R126)</f>
        <v/>
      </c>
      <c r="M130" s="355" t="str">
        <f t="shared" si="69"/>
        <v/>
      </c>
      <c r="N130" s="356" t="str">
        <f t="shared" si="70"/>
        <v/>
      </c>
      <c r="O130" s="357" t="str">
        <f t="shared" si="71"/>
        <v/>
      </c>
      <c r="P130" s="358" t="str">
        <f t="shared" si="72"/>
        <v/>
      </c>
      <c r="Q130" s="346" t="str">
        <f t="shared" si="73"/>
        <v/>
      </c>
      <c r="R130" s="359" t="str">
        <f t="shared" si="74"/>
        <v/>
      </c>
      <c r="S130" s="356" t="str">
        <f t="shared" si="75"/>
        <v/>
      </c>
      <c r="T130" s="354" t="str">
        <f>IF(R130="","",MAX((O130-AR130)*'1042Ai Domanda'!$B$31,0))</f>
        <v/>
      </c>
      <c r="U130" s="360" t="str">
        <f t="shared" si="76"/>
        <v/>
      </c>
      <c r="V130" s="214"/>
      <c r="W130" s="215"/>
      <c r="X130" s="164" t="str">
        <f>'1042Bi Dati di base lav.'!L126</f>
        <v/>
      </c>
      <c r="Y130" s="216" t="str">
        <f t="shared" si="77"/>
        <v/>
      </c>
      <c r="Z130" s="217" t="str">
        <f>IF(A130="","",'1042Bi Dati di base lav.'!P126-'1042Bi Dati di base lav.'!Q126)</f>
        <v/>
      </c>
      <c r="AA130" s="217" t="str">
        <f t="shared" si="78"/>
        <v/>
      </c>
      <c r="AB130" s="218" t="str">
        <f t="shared" si="79"/>
        <v/>
      </c>
      <c r="AC130" s="218" t="str">
        <f t="shared" si="80"/>
        <v/>
      </c>
      <c r="AD130" s="218" t="str">
        <f t="shared" si="81"/>
        <v/>
      </c>
      <c r="AE130" s="219" t="str">
        <f t="shared" si="82"/>
        <v/>
      </c>
      <c r="AF130" s="219" t="str">
        <f>IF(K130="","",K130*AF$8 - MAX('1042Bi Dati di base lav.'!R126-M130,0))</f>
        <v/>
      </c>
      <c r="AG130" s="219" t="str">
        <f t="shared" si="83"/>
        <v/>
      </c>
      <c r="AH130" s="219" t="str">
        <f t="shared" si="84"/>
        <v/>
      </c>
      <c r="AI130" s="219" t="str">
        <f t="shared" si="85"/>
        <v/>
      </c>
      <c r="AJ130" s="219" t="str">
        <f>IF(OR($C130="",K130="",O130=""),"",MAX(P130+'1042Bi Dati di base lav.'!S126-O130,0))</f>
        <v/>
      </c>
      <c r="AK130" s="219" t="str">
        <f>IF('1042Bi Dati di base lav.'!S126="","",'1042Bi Dati di base lav.'!S126)</f>
        <v/>
      </c>
      <c r="AL130" s="219" t="str">
        <f t="shared" si="86"/>
        <v/>
      </c>
      <c r="AM130" s="220" t="str">
        <f t="shared" si="87"/>
        <v/>
      </c>
      <c r="AN130" s="221" t="str">
        <f t="shared" si="88"/>
        <v/>
      </c>
      <c r="AO130" s="219" t="str">
        <f t="shared" si="89"/>
        <v/>
      </c>
      <c r="AP130" s="219" t="str">
        <f>IF(E130="","",'1042Bi Dati di base lav.'!O126)</f>
        <v/>
      </c>
      <c r="AQ130" s="222">
        <f>IF('1042Bi Dati di base lav.'!X126&gt;0,AG130,0)</f>
        <v>0</v>
      </c>
      <c r="AR130" s="223">
        <f>IF('1042Bi Dati di base lav.'!X126&gt;0,'1042Bi Dati di base lav.'!S126,0)</f>
        <v>0</v>
      </c>
      <c r="AS130" s="219" t="str">
        <f t="shared" si="90"/>
        <v/>
      </c>
      <c r="AT130" s="219">
        <f>'1042Bi Dati di base lav.'!O126</f>
        <v>0</v>
      </c>
      <c r="AU130" s="219">
        <f t="shared" si="91"/>
        <v>0</v>
      </c>
    </row>
    <row r="131" spans="1:47" s="57" customFormat="1" ht="16.899999999999999" customHeight="1">
      <c r="A131" s="225" t="str">
        <f>IF('1042Bi Dati di base lav.'!A127="","",'1042Bi Dati di base lav.'!A127)</f>
        <v/>
      </c>
      <c r="B131" s="226" t="str">
        <f>IF('1042Bi Dati di base lav.'!B127="","",'1042Bi Dati di base lav.'!B127)</f>
        <v/>
      </c>
      <c r="C131" s="227" t="str">
        <f>IF('1042Bi Dati di base lav.'!C127="","",'1042Bi Dati di base lav.'!C127)</f>
        <v/>
      </c>
      <c r="D131" s="349" t="str">
        <f>IF('1042Bi Dati di base lav.'!AI127="","",IF('1042Bi Dati di base lav.'!AI127*E131&gt;'1042Ai Domanda'!$B$28,'1042Ai Domanda'!$B$28/E131,'1042Bi Dati di base lav.'!AI127))</f>
        <v/>
      </c>
      <c r="E131" s="335" t="str">
        <f>IF('1042Bi Dati di base lav.'!M127="","",'1042Bi Dati di base lav.'!M127)</f>
        <v/>
      </c>
      <c r="F131" s="341" t="str">
        <f>IF('1042Bi Dati di base lav.'!N127="","",'1042Bi Dati di base lav.'!N127)</f>
        <v/>
      </c>
      <c r="G131" s="337" t="str">
        <f>IF('1042Bi Dati di base lav.'!O127="","",'1042Bi Dati di base lav.'!O127)</f>
        <v/>
      </c>
      <c r="H131" s="350" t="str">
        <f>IF('1042Bi Dati di base lav.'!P127="","",'1042Bi Dati di base lav.'!P127)</f>
        <v/>
      </c>
      <c r="I131" s="351" t="str">
        <f>IF('1042Bi Dati di base lav.'!Q127="","",'1042Bi Dati di base lav.'!Q127)</f>
        <v/>
      </c>
      <c r="J131" s="352" t="str">
        <f t="shared" si="67"/>
        <v/>
      </c>
      <c r="K131" s="353" t="str">
        <f t="shared" si="68"/>
        <v/>
      </c>
      <c r="L131" s="354" t="str">
        <f>IF('1042Bi Dati di base lav.'!R127="","",'1042Bi Dati di base lav.'!R127)</f>
        <v/>
      </c>
      <c r="M131" s="355" t="str">
        <f t="shared" si="69"/>
        <v/>
      </c>
      <c r="N131" s="356" t="str">
        <f t="shared" si="70"/>
        <v/>
      </c>
      <c r="O131" s="357" t="str">
        <f t="shared" si="71"/>
        <v/>
      </c>
      <c r="P131" s="358" t="str">
        <f t="shared" si="72"/>
        <v/>
      </c>
      <c r="Q131" s="346" t="str">
        <f t="shared" si="73"/>
        <v/>
      </c>
      <c r="R131" s="359" t="str">
        <f t="shared" si="74"/>
        <v/>
      </c>
      <c r="S131" s="356" t="str">
        <f t="shared" si="75"/>
        <v/>
      </c>
      <c r="T131" s="354" t="str">
        <f>IF(R131="","",MAX((O131-AR131)*'1042Ai Domanda'!$B$31,0))</f>
        <v/>
      </c>
      <c r="U131" s="360" t="str">
        <f t="shared" si="76"/>
        <v/>
      </c>
      <c r="V131" s="214"/>
      <c r="W131" s="215"/>
      <c r="X131" s="164" t="str">
        <f>'1042Bi Dati di base lav.'!L127</f>
        <v/>
      </c>
      <c r="Y131" s="216" t="str">
        <f t="shared" si="77"/>
        <v/>
      </c>
      <c r="Z131" s="217" t="str">
        <f>IF(A131="","",'1042Bi Dati di base lav.'!P127-'1042Bi Dati di base lav.'!Q127)</f>
        <v/>
      </c>
      <c r="AA131" s="217" t="str">
        <f t="shared" si="78"/>
        <v/>
      </c>
      <c r="AB131" s="218" t="str">
        <f t="shared" si="79"/>
        <v/>
      </c>
      <c r="AC131" s="218" t="str">
        <f t="shared" si="80"/>
        <v/>
      </c>
      <c r="AD131" s="218" t="str">
        <f t="shared" si="81"/>
        <v/>
      </c>
      <c r="AE131" s="219" t="str">
        <f t="shared" si="82"/>
        <v/>
      </c>
      <c r="AF131" s="219" t="str">
        <f>IF(K131="","",K131*AF$8 - MAX('1042Bi Dati di base lav.'!R127-M131,0))</f>
        <v/>
      </c>
      <c r="AG131" s="219" t="str">
        <f t="shared" si="83"/>
        <v/>
      </c>
      <c r="AH131" s="219" t="str">
        <f t="shared" si="84"/>
        <v/>
      </c>
      <c r="AI131" s="219" t="str">
        <f t="shared" si="85"/>
        <v/>
      </c>
      <c r="AJ131" s="219" t="str">
        <f>IF(OR($C131="",K131="",O131=""),"",MAX(P131+'1042Bi Dati di base lav.'!S127-O131,0))</f>
        <v/>
      </c>
      <c r="AK131" s="219" t="str">
        <f>IF('1042Bi Dati di base lav.'!S127="","",'1042Bi Dati di base lav.'!S127)</f>
        <v/>
      </c>
      <c r="AL131" s="219" t="str">
        <f t="shared" si="86"/>
        <v/>
      </c>
      <c r="AM131" s="220" t="str">
        <f t="shared" si="87"/>
        <v/>
      </c>
      <c r="AN131" s="221" t="str">
        <f t="shared" si="88"/>
        <v/>
      </c>
      <c r="AO131" s="219" t="str">
        <f t="shared" si="89"/>
        <v/>
      </c>
      <c r="AP131" s="219" t="str">
        <f>IF(E131="","",'1042Bi Dati di base lav.'!O127)</f>
        <v/>
      </c>
      <c r="AQ131" s="222">
        <f>IF('1042Bi Dati di base lav.'!X127&gt;0,AG131,0)</f>
        <v>0</v>
      </c>
      <c r="AR131" s="223">
        <f>IF('1042Bi Dati di base lav.'!X127&gt;0,'1042Bi Dati di base lav.'!S127,0)</f>
        <v>0</v>
      </c>
      <c r="AS131" s="219" t="str">
        <f t="shared" si="90"/>
        <v/>
      </c>
      <c r="AT131" s="219">
        <f>'1042Bi Dati di base lav.'!O127</f>
        <v>0</v>
      </c>
      <c r="AU131" s="219">
        <f t="shared" si="91"/>
        <v>0</v>
      </c>
    </row>
    <row r="132" spans="1:47" s="57" customFormat="1" ht="16.899999999999999" customHeight="1">
      <c r="A132" s="225" t="str">
        <f>IF('1042Bi Dati di base lav.'!A128="","",'1042Bi Dati di base lav.'!A128)</f>
        <v/>
      </c>
      <c r="B132" s="226" t="str">
        <f>IF('1042Bi Dati di base lav.'!B128="","",'1042Bi Dati di base lav.'!B128)</f>
        <v/>
      </c>
      <c r="C132" s="227" t="str">
        <f>IF('1042Bi Dati di base lav.'!C128="","",'1042Bi Dati di base lav.'!C128)</f>
        <v/>
      </c>
      <c r="D132" s="349" t="str">
        <f>IF('1042Bi Dati di base lav.'!AI128="","",IF('1042Bi Dati di base lav.'!AI128*E132&gt;'1042Ai Domanda'!$B$28,'1042Ai Domanda'!$B$28/E132,'1042Bi Dati di base lav.'!AI128))</f>
        <v/>
      </c>
      <c r="E132" s="335" t="str">
        <f>IF('1042Bi Dati di base lav.'!M128="","",'1042Bi Dati di base lav.'!M128)</f>
        <v/>
      </c>
      <c r="F132" s="341" t="str">
        <f>IF('1042Bi Dati di base lav.'!N128="","",'1042Bi Dati di base lav.'!N128)</f>
        <v/>
      </c>
      <c r="G132" s="337" t="str">
        <f>IF('1042Bi Dati di base lav.'!O128="","",'1042Bi Dati di base lav.'!O128)</f>
        <v/>
      </c>
      <c r="H132" s="350" t="str">
        <f>IF('1042Bi Dati di base lav.'!P128="","",'1042Bi Dati di base lav.'!P128)</f>
        <v/>
      </c>
      <c r="I132" s="351" t="str">
        <f>IF('1042Bi Dati di base lav.'!Q128="","",'1042Bi Dati di base lav.'!Q128)</f>
        <v/>
      </c>
      <c r="J132" s="352" t="str">
        <f t="shared" si="67"/>
        <v/>
      </c>
      <c r="K132" s="353" t="str">
        <f t="shared" si="68"/>
        <v/>
      </c>
      <c r="L132" s="354" t="str">
        <f>IF('1042Bi Dati di base lav.'!R128="","",'1042Bi Dati di base lav.'!R128)</f>
        <v/>
      </c>
      <c r="M132" s="355" t="str">
        <f t="shared" si="69"/>
        <v/>
      </c>
      <c r="N132" s="356" t="str">
        <f t="shared" si="70"/>
        <v/>
      </c>
      <c r="O132" s="357" t="str">
        <f t="shared" si="71"/>
        <v/>
      </c>
      <c r="P132" s="358" t="str">
        <f t="shared" si="72"/>
        <v/>
      </c>
      <c r="Q132" s="346" t="str">
        <f t="shared" si="73"/>
        <v/>
      </c>
      <c r="R132" s="359" t="str">
        <f t="shared" si="74"/>
        <v/>
      </c>
      <c r="S132" s="356" t="str">
        <f t="shared" si="75"/>
        <v/>
      </c>
      <c r="T132" s="354" t="str">
        <f>IF(R132="","",MAX((O132-AR132)*'1042Ai Domanda'!$B$31,0))</f>
        <v/>
      </c>
      <c r="U132" s="360" t="str">
        <f t="shared" si="76"/>
        <v/>
      </c>
      <c r="V132" s="214"/>
      <c r="W132" s="215"/>
      <c r="X132" s="164" t="str">
        <f>'1042Bi Dati di base lav.'!L128</f>
        <v/>
      </c>
      <c r="Y132" s="216" t="str">
        <f t="shared" si="77"/>
        <v/>
      </c>
      <c r="Z132" s="217" t="str">
        <f>IF(A132="","",'1042Bi Dati di base lav.'!P128-'1042Bi Dati di base lav.'!Q128)</f>
        <v/>
      </c>
      <c r="AA132" s="217" t="str">
        <f t="shared" si="78"/>
        <v/>
      </c>
      <c r="AB132" s="218" t="str">
        <f t="shared" si="79"/>
        <v/>
      </c>
      <c r="AC132" s="218" t="str">
        <f t="shared" si="80"/>
        <v/>
      </c>
      <c r="AD132" s="218" t="str">
        <f t="shared" si="81"/>
        <v/>
      </c>
      <c r="AE132" s="219" t="str">
        <f t="shared" si="82"/>
        <v/>
      </c>
      <c r="AF132" s="219" t="str">
        <f>IF(K132="","",K132*AF$8 - MAX('1042Bi Dati di base lav.'!R128-M132,0))</f>
        <v/>
      </c>
      <c r="AG132" s="219" t="str">
        <f t="shared" si="83"/>
        <v/>
      </c>
      <c r="AH132" s="219" t="str">
        <f t="shared" si="84"/>
        <v/>
      </c>
      <c r="AI132" s="219" t="str">
        <f t="shared" si="85"/>
        <v/>
      </c>
      <c r="AJ132" s="219" t="str">
        <f>IF(OR($C132="",K132="",O132=""),"",MAX(P132+'1042Bi Dati di base lav.'!S128-O132,0))</f>
        <v/>
      </c>
      <c r="AK132" s="219" t="str">
        <f>IF('1042Bi Dati di base lav.'!S128="","",'1042Bi Dati di base lav.'!S128)</f>
        <v/>
      </c>
      <c r="AL132" s="219" t="str">
        <f t="shared" si="86"/>
        <v/>
      </c>
      <c r="AM132" s="220" t="str">
        <f t="shared" si="87"/>
        <v/>
      </c>
      <c r="AN132" s="221" t="str">
        <f t="shared" si="88"/>
        <v/>
      </c>
      <c r="AO132" s="219" t="str">
        <f t="shared" si="89"/>
        <v/>
      </c>
      <c r="AP132" s="219" t="str">
        <f>IF(E132="","",'1042Bi Dati di base lav.'!O128)</f>
        <v/>
      </c>
      <c r="AQ132" s="222">
        <f>IF('1042Bi Dati di base lav.'!X128&gt;0,AG132,0)</f>
        <v>0</v>
      </c>
      <c r="AR132" s="223">
        <f>IF('1042Bi Dati di base lav.'!X128&gt;0,'1042Bi Dati di base lav.'!S128,0)</f>
        <v>0</v>
      </c>
      <c r="AS132" s="219" t="str">
        <f t="shared" si="90"/>
        <v/>
      </c>
      <c r="AT132" s="219">
        <f>'1042Bi Dati di base lav.'!O128</f>
        <v>0</v>
      </c>
      <c r="AU132" s="219">
        <f t="shared" si="91"/>
        <v>0</v>
      </c>
    </row>
    <row r="133" spans="1:47" s="57" customFormat="1" ht="16.899999999999999" customHeight="1">
      <c r="A133" s="225" t="str">
        <f>IF('1042Bi Dati di base lav.'!A129="","",'1042Bi Dati di base lav.'!A129)</f>
        <v/>
      </c>
      <c r="B133" s="226" t="str">
        <f>IF('1042Bi Dati di base lav.'!B129="","",'1042Bi Dati di base lav.'!B129)</f>
        <v/>
      </c>
      <c r="C133" s="227" t="str">
        <f>IF('1042Bi Dati di base lav.'!C129="","",'1042Bi Dati di base lav.'!C129)</f>
        <v/>
      </c>
      <c r="D133" s="349" t="str">
        <f>IF('1042Bi Dati di base lav.'!AI129="","",IF('1042Bi Dati di base lav.'!AI129*E133&gt;'1042Ai Domanda'!$B$28,'1042Ai Domanda'!$B$28/E133,'1042Bi Dati di base lav.'!AI129))</f>
        <v/>
      </c>
      <c r="E133" s="335" t="str">
        <f>IF('1042Bi Dati di base lav.'!M129="","",'1042Bi Dati di base lav.'!M129)</f>
        <v/>
      </c>
      <c r="F133" s="341" t="str">
        <f>IF('1042Bi Dati di base lav.'!N129="","",'1042Bi Dati di base lav.'!N129)</f>
        <v/>
      </c>
      <c r="G133" s="337" t="str">
        <f>IF('1042Bi Dati di base lav.'!O129="","",'1042Bi Dati di base lav.'!O129)</f>
        <v/>
      </c>
      <c r="H133" s="350" t="str">
        <f>IF('1042Bi Dati di base lav.'!P129="","",'1042Bi Dati di base lav.'!P129)</f>
        <v/>
      </c>
      <c r="I133" s="351" t="str">
        <f>IF('1042Bi Dati di base lav.'!Q129="","",'1042Bi Dati di base lav.'!Q129)</f>
        <v/>
      </c>
      <c r="J133" s="352" t="str">
        <f t="shared" si="67"/>
        <v/>
      </c>
      <c r="K133" s="353" t="str">
        <f t="shared" si="68"/>
        <v/>
      </c>
      <c r="L133" s="354" t="str">
        <f>IF('1042Bi Dati di base lav.'!R129="","",'1042Bi Dati di base lav.'!R129)</f>
        <v/>
      </c>
      <c r="M133" s="355" t="str">
        <f t="shared" si="69"/>
        <v/>
      </c>
      <c r="N133" s="356" t="str">
        <f t="shared" si="70"/>
        <v/>
      </c>
      <c r="O133" s="357" t="str">
        <f t="shared" si="71"/>
        <v/>
      </c>
      <c r="P133" s="358" t="str">
        <f t="shared" si="72"/>
        <v/>
      </c>
      <c r="Q133" s="346" t="str">
        <f t="shared" si="73"/>
        <v/>
      </c>
      <c r="R133" s="359" t="str">
        <f t="shared" si="74"/>
        <v/>
      </c>
      <c r="S133" s="356" t="str">
        <f t="shared" si="75"/>
        <v/>
      </c>
      <c r="T133" s="354" t="str">
        <f>IF(R133="","",MAX((O133-AR133)*'1042Ai Domanda'!$B$31,0))</f>
        <v/>
      </c>
      <c r="U133" s="360" t="str">
        <f t="shared" si="76"/>
        <v/>
      </c>
      <c r="V133" s="214"/>
      <c r="W133" s="215"/>
      <c r="X133" s="164" t="str">
        <f>'1042Bi Dati di base lav.'!L129</f>
        <v/>
      </c>
      <c r="Y133" s="216" t="str">
        <f t="shared" si="77"/>
        <v/>
      </c>
      <c r="Z133" s="217" t="str">
        <f>IF(A133="","",'1042Bi Dati di base lav.'!P129-'1042Bi Dati di base lav.'!Q129)</f>
        <v/>
      </c>
      <c r="AA133" s="217" t="str">
        <f t="shared" si="78"/>
        <v/>
      </c>
      <c r="AB133" s="218" t="str">
        <f t="shared" si="79"/>
        <v/>
      </c>
      <c r="AC133" s="218" t="str">
        <f t="shared" si="80"/>
        <v/>
      </c>
      <c r="AD133" s="218" t="str">
        <f t="shared" si="81"/>
        <v/>
      </c>
      <c r="AE133" s="219" t="str">
        <f t="shared" si="82"/>
        <v/>
      </c>
      <c r="AF133" s="219" t="str">
        <f>IF(K133="","",K133*AF$8 - MAX('1042Bi Dati di base lav.'!R129-M133,0))</f>
        <v/>
      </c>
      <c r="AG133" s="219" t="str">
        <f t="shared" si="83"/>
        <v/>
      </c>
      <c r="AH133" s="219" t="str">
        <f t="shared" si="84"/>
        <v/>
      </c>
      <c r="AI133" s="219" t="str">
        <f t="shared" si="85"/>
        <v/>
      </c>
      <c r="AJ133" s="219" t="str">
        <f>IF(OR($C133="",K133="",O133=""),"",MAX(P133+'1042Bi Dati di base lav.'!S129-O133,0))</f>
        <v/>
      </c>
      <c r="AK133" s="219" t="str">
        <f>IF('1042Bi Dati di base lav.'!S129="","",'1042Bi Dati di base lav.'!S129)</f>
        <v/>
      </c>
      <c r="AL133" s="219" t="str">
        <f t="shared" si="86"/>
        <v/>
      </c>
      <c r="AM133" s="220" t="str">
        <f t="shared" si="87"/>
        <v/>
      </c>
      <c r="AN133" s="221" t="str">
        <f t="shared" si="88"/>
        <v/>
      </c>
      <c r="AO133" s="219" t="str">
        <f t="shared" si="89"/>
        <v/>
      </c>
      <c r="AP133" s="219" t="str">
        <f>IF(E133="","",'1042Bi Dati di base lav.'!O129)</f>
        <v/>
      </c>
      <c r="AQ133" s="222">
        <f>IF('1042Bi Dati di base lav.'!X129&gt;0,AG133,0)</f>
        <v>0</v>
      </c>
      <c r="AR133" s="223">
        <f>IF('1042Bi Dati di base lav.'!X129&gt;0,'1042Bi Dati di base lav.'!S129,0)</f>
        <v>0</v>
      </c>
      <c r="AS133" s="219" t="str">
        <f t="shared" si="90"/>
        <v/>
      </c>
      <c r="AT133" s="219">
        <f>'1042Bi Dati di base lav.'!O129</f>
        <v>0</v>
      </c>
      <c r="AU133" s="219">
        <f t="shared" si="91"/>
        <v>0</v>
      </c>
    </row>
    <row r="134" spans="1:47" s="57" customFormat="1" ht="16.899999999999999" customHeight="1">
      <c r="A134" s="225" t="str">
        <f>IF('1042Bi Dati di base lav.'!A130="","",'1042Bi Dati di base lav.'!A130)</f>
        <v/>
      </c>
      <c r="B134" s="226" t="str">
        <f>IF('1042Bi Dati di base lav.'!B130="","",'1042Bi Dati di base lav.'!B130)</f>
        <v/>
      </c>
      <c r="C134" s="227" t="str">
        <f>IF('1042Bi Dati di base lav.'!C130="","",'1042Bi Dati di base lav.'!C130)</f>
        <v/>
      </c>
      <c r="D134" s="349" t="str">
        <f>IF('1042Bi Dati di base lav.'!AI130="","",IF('1042Bi Dati di base lav.'!AI130*E134&gt;'1042Ai Domanda'!$B$28,'1042Ai Domanda'!$B$28/E134,'1042Bi Dati di base lav.'!AI130))</f>
        <v/>
      </c>
      <c r="E134" s="335" t="str">
        <f>IF('1042Bi Dati di base lav.'!M130="","",'1042Bi Dati di base lav.'!M130)</f>
        <v/>
      </c>
      <c r="F134" s="341" t="str">
        <f>IF('1042Bi Dati di base lav.'!N130="","",'1042Bi Dati di base lav.'!N130)</f>
        <v/>
      </c>
      <c r="G134" s="337" t="str">
        <f>IF('1042Bi Dati di base lav.'!O130="","",'1042Bi Dati di base lav.'!O130)</f>
        <v/>
      </c>
      <c r="H134" s="350" t="str">
        <f>IF('1042Bi Dati di base lav.'!P130="","",'1042Bi Dati di base lav.'!P130)</f>
        <v/>
      </c>
      <c r="I134" s="351" t="str">
        <f>IF('1042Bi Dati di base lav.'!Q130="","",'1042Bi Dati di base lav.'!Q130)</f>
        <v/>
      </c>
      <c r="J134" s="352" t="str">
        <f t="shared" si="67"/>
        <v/>
      </c>
      <c r="K134" s="353" t="str">
        <f t="shared" si="68"/>
        <v/>
      </c>
      <c r="L134" s="354" t="str">
        <f>IF('1042Bi Dati di base lav.'!R130="","",'1042Bi Dati di base lav.'!R130)</f>
        <v/>
      </c>
      <c r="M134" s="355" t="str">
        <f t="shared" si="69"/>
        <v/>
      </c>
      <c r="N134" s="356" t="str">
        <f t="shared" si="70"/>
        <v/>
      </c>
      <c r="O134" s="357" t="str">
        <f t="shared" si="71"/>
        <v/>
      </c>
      <c r="P134" s="358" t="str">
        <f t="shared" si="72"/>
        <v/>
      </c>
      <c r="Q134" s="346" t="str">
        <f t="shared" si="73"/>
        <v/>
      </c>
      <c r="R134" s="359" t="str">
        <f t="shared" si="74"/>
        <v/>
      </c>
      <c r="S134" s="356" t="str">
        <f t="shared" si="75"/>
        <v/>
      </c>
      <c r="T134" s="354" t="str">
        <f>IF(R134="","",MAX((O134-AR134)*'1042Ai Domanda'!$B$31,0))</f>
        <v/>
      </c>
      <c r="U134" s="360" t="str">
        <f t="shared" si="76"/>
        <v/>
      </c>
      <c r="V134" s="214"/>
      <c r="W134" s="215"/>
      <c r="X134" s="164" t="str">
        <f>'1042Bi Dati di base lav.'!L130</f>
        <v/>
      </c>
      <c r="Y134" s="216" t="str">
        <f t="shared" si="77"/>
        <v/>
      </c>
      <c r="Z134" s="217" t="str">
        <f>IF(A134="","",'1042Bi Dati di base lav.'!P130-'1042Bi Dati di base lav.'!Q130)</f>
        <v/>
      </c>
      <c r="AA134" s="217" t="str">
        <f t="shared" si="78"/>
        <v/>
      </c>
      <c r="AB134" s="218" t="str">
        <f t="shared" si="79"/>
        <v/>
      </c>
      <c r="AC134" s="218" t="str">
        <f t="shared" si="80"/>
        <v/>
      </c>
      <c r="AD134" s="218" t="str">
        <f t="shared" si="81"/>
        <v/>
      </c>
      <c r="AE134" s="219" t="str">
        <f t="shared" si="82"/>
        <v/>
      </c>
      <c r="AF134" s="219" t="str">
        <f>IF(K134="","",K134*AF$8 - MAX('1042Bi Dati di base lav.'!R130-M134,0))</f>
        <v/>
      </c>
      <c r="AG134" s="219" t="str">
        <f t="shared" si="83"/>
        <v/>
      </c>
      <c r="AH134" s="219" t="str">
        <f t="shared" si="84"/>
        <v/>
      </c>
      <c r="AI134" s="219" t="str">
        <f t="shared" si="85"/>
        <v/>
      </c>
      <c r="AJ134" s="219" t="str">
        <f>IF(OR($C134="",K134="",O134=""),"",MAX(P134+'1042Bi Dati di base lav.'!S130-O134,0))</f>
        <v/>
      </c>
      <c r="AK134" s="219" t="str">
        <f>IF('1042Bi Dati di base lav.'!S130="","",'1042Bi Dati di base lav.'!S130)</f>
        <v/>
      </c>
      <c r="AL134" s="219" t="str">
        <f t="shared" si="86"/>
        <v/>
      </c>
      <c r="AM134" s="220" t="str">
        <f t="shared" si="87"/>
        <v/>
      </c>
      <c r="AN134" s="221" t="str">
        <f t="shared" si="88"/>
        <v/>
      </c>
      <c r="AO134" s="219" t="str">
        <f t="shared" si="89"/>
        <v/>
      </c>
      <c r="AP134" s="219" t="str">
        <f>IF(E134="","",'1042Bi Dati di base lav.'!O130)</f>
        <v/>
      </c>
      <c r="AQ134" s="222">
        <f>IF('1042Bi Dati di base lav.'!X130&gt;0,AG134,0)</f>
        <v>0</v>
      </c>
      <c r="AR134" s="223">
        <f>IF('1042Bi Dati di base lav.'!X130&gt;0,'1042Bi Dati di base lav.'!S130,0)</f>
        <v>0</v>
      </c>
      <c r="AS134" s="219" t="str">
        <f t="shared" si="90"/>
        <v/>
      </c>
      <c r="AT134" s="219">
        <f>'1042Bi Dati di base lav.'!O130</f>
        <v>0</v>
      </c>
      <c r="AU134" s="219">
        <f t="shared" si="91"/>
        <v>0</v>
      </c>
    </row>
    <row r="135" spans="1:47" s="57" customFormat="1" ht="16.899999999999999" customHeight="1">
      <c r="A135" s="225" t="str">
        <f>IF('1042Bi Dati di base lav.'!A131="","",'1042Bi Dati di base lav.'!A131)</f>
        <v/>
      </c>
      <c r="B135" s="226" t="str">
        <f>IF('1042Bi Dati di base lav.'!B131="","",'1042Bi Dati di base lav.'!B131)</f>
        <v/>
      </c>
      <c r="C135" s="227" t="str">
        <f>IF('1042Bi Dati di base lav.'!C131="","",'1042Bi Dati di base lav.'!C131)</f>
        <v/>
      </c>
      <c r="D135" s="349" t="str">
        <f>IF('1042Bi Dati di base lav.'!AI131="","",IF('1042Bi Dati di base lav.'!AI131*E135&gt;'1042Ai Domanda'!$B$28,'1042Ai Domanda'!$B$28/E135,'1042Bi Dati di base lav.'!AI131))</f>
        <v/>
      </c>
      <c r="E135" s="335" t="str">
        <f>IF('1042Bi Dati di base lav.'!M131="","",'1042Bi Dati di base lav.'!M131)</f>
        <v/>
      </c>
      <c r="F135" s="341" t="str">
        <f>IF('1042Bi Dati di base lav.'!N131="","",'1042Bi Dati di base lav.'!N131)</f>
        <v/>
      </c>
      <c r="G135" s="337" t="str">
        <f>IF('1042Bi Dati di base lav.'!O131="","",'1042Bi Dati di base lav.'!O131)</f>
        <v/>
      </c>
      <c r="H135" s="350" t="str">
        <f>IF('1042Bi Dati di base lav.'!P131="","",'1042Bi Dati di base lav.'!P131)</f>
        <v/>
      </c>
      <c r="I135" s="351" t="str">
        <f>IF('1042Bi Dati di base lav.'!Q131="","",'1042Bi Dati di base lav.'!Q131)</f>
        <v/>
      </c>
      <c r="J135" s="352" t="str">
        <f t="shared" si="67"/>
        <v/>
      </c>
      <c r="K135" s="353" t="str">
        <f t="shared" si="68"/>
        <v/>
      </c>
      <c r="L135" s="354" t="str">
        <f>IF('1042Bi Dati di base lav.'!R131="","",'1042Bi Dati di base lav.'!R131)</f>
        <v/>
      </c>
      <c r="M135" s="355" t="str">
        <f t="shared" si="69"/>
        <v/>
      </c>
      <c r="N135" s="356" t="str">
        <f t="shared" si="70"/>
        <v/>
      </c>
      <c r="O135" s="357" t="str">
        <f t="shared" si="71"/>
        <v/>
      </c>
      <c r="P135" s="358" t="str">
        <f t="shared" si="72"/>
        <v/>
      </c>
      <c r="Q135" s="346" t="str">
        <f t="shared" si="73"/>
        <v/>
      </c>
      <c r="R135" s="359" t="str">
        <f t="shared" si="74"/>
        <v/>
      </c>
      <c r="S135" s="356" t="str">
        <f t="shared" si="75"/>
        <v/>
      </c>
      <c r="T135" s="354" t="str">
        <f>IF(R135="","",MAX((O135-AR135)*'1042Ai Domanda'!$B$31,0))</f>
        <v/>
      </c>
      <c r="U135" s="360" t="str">
        <f t="shared" si="76"/>
        <v/>
      </c>
      <c r="V135" s="214"/>
      <c r="W135" s="215"/>
      <c r="X135" s="164" t="str">
        <f>'1042Bi Dati di base lav.'!L131</f>
        <v/>
      </c>
      <c r="Y135" s="216" t="str">
        <f t="shared" si="77"/>
        <v/>
      </c>
      <c r="Z135" s="217" t="str">
        <f>IF(A135="","",'1042Bi Dati di base lav.'!P131-'1042Bi Dati di base lav.'!Q131)</f>
        <v/>
      </c>
      <c r="AA135" s="217" t="str">
        <f t="shared" si="78"/>
        <v/>
      </c>
      <c r="AB135" s="218" t="str">
        <f t="shared" si="79"/>
        <v/>
      </c>
      <c r="AC135" s="218" t="str">
        <f t="shared" si="80"/>
        <v/>
      </c>
      <c r="AD135" s="218" t="str">
        <f t="shared" si="81"/>
        <v/>
      </c>
      <c r="AE135" s="219" t="str">
        <f t="shared" si="82"/>
        <v/>
      </c>
      <c r="AF135" s="219" t="str">
        <f>IF(K135="","",K135*AF$8 - MAX('1042Bi Dati di base lav.'!R131-M135,0))</f>
        <v/>
      </c>
      <c r="AG135" s="219" t="str">
        <f t="shared" si="83"/>
        <v/>
      </c>
      <c r="AH135" s="219" t="str">
        <f t="shared" si="84"/>
        <v/>
      </c>
      <c r="AI135" s="219" t="str">
        <f t="shared" si="85"/>
        <v/>
      </c>
      <c r="AJ135" s="219" t="str">
        <f>IF(OR($C135="",K135="",O135=""),"",MAX(P135+'1042Bi Dati di base lav.'!S131-O135,0))</f>
        <v/>
      </c>
      <c r="AK135" s="219" t="str">
        <f>IF('1042Bi Dati di base lav.'!S131="","",'1042Bi Dati di base lav.'!S131)</f>
        <v/>
      </c>
      <c r="AL135" s="219" t="str">
        <f t="shared" si="86"/>
        <v/>
      </c>
      <c r="AM135" s="220" t="str">
        <f t="shared" si="87"/>
        <v/>
      </c>
      <c r="AN135" s="221" t="str">
        <f t="shared" si="88"/>
        <v/>
      </c>
      <c r="AO135" s="219" t="str">
        <f t="shared" si="89"/>
        <v/>
      </c>
      <c r="AP135" s="219" t="str">
        <f>IF(E135="","",'1042Bi Dati di base lav.'!O131)</f>
        <v/>
      </c>
      <c r="AQ135" s="222">
        <f>IF('1042Bi Dati di base lav.'!X131&gt;0,AG135,0)</f>
        <v>0</v>
      </c>
      <c r="AR135" s="223">
        <f>IF('1042Bi Dati di base lav.'!X131&gt;0,'1042Bi Dati di base lav.'!S131,0)</f>
        <v>0</v>
      </c>
      <c r="AS135" s="219" t="str">
        <f t="shared" si="90"/>
        <v/>
      </c>
      <c r="AT135" s="219">
        <f>'1042Bi Dati di base lav.'!O131</f>
        <v>0</v>
      </c>
      <c r="AU135" s="219">
        <f t="shared" si="91"/>
        <v>0</v>
      </c>
    </row>
    <row r="136" spans="1:47" s="57" customFormat="1" ht="16.899999999999999" customHeight="1">
      <c r="A136" s="225" t="str">
        <f>IF('1042Bi Dati di base lav.'!A132="","",'1042Bi Dati di base lav.'!A132)</f>
        <v/>
      </c>
      <c r="B136" s="226" t="str">
        <f>IF('1042Bi Dati di base lav.'!B132="","",'1042Bi Dati di base lav.'!B132)</f>
        <v/>
      </c>
      <c r="C136" s="227" t="str">
        <f>IF('1042Bi Dati di base lav.'!C132="","",'1042Bi Dati di base lav.'!C132)</f>
        <v/>
      </c>
      <c r="D136" s="349" t="str">
        <f>IF('1042Bi Dati di base lav.'!AI132="","",IF('1042Bi Dati di base lav.'!AI132*E136&gt;'1042Ai Domanda'!$B$28,'1042Ai Domanda'!$B$28/E136,'1042Bi Dati di base lav.'!AI132))</f>
        <v/>
      </c>
      <c r="E136" s="335" t="str">
        <f>IF('1042Bi Dati di base lav.'!M132="","",'1042Bi Dati di base lav.'!M132)</f>
        <v/>
      </c>
      <c r="F136" s="341" t="str">
        <f>IF('1042Bi Dati di base lav.'!N132="","",'1042Bi Dati di base lav.'!N132)</f>
        <v/>
      </c>
      <c r="G136" s="337" t="str">
        <f>IF('1042Bi Dati di base lav.'!O132="","",'1042Bi Dati di base lav.'!O132)</f>
        <v/>
      </c>
      <c r="H136" s="350" t="str">
        <f>IF('1042Bi Dati di base lav.'!P132="","",'1042Bi Dati di base lav.'!P132)</f>
        <v/>
      </c>
      <c r="I136" s="351" t="str">
        <f>IF('1042Bi Dati di base lav.'!Q132="","",'1042Bi Dati di base lav.'!Q132)</f>
        <v/>
      </c>
      <c r="J136" s="352" t="str">
        <f t="shared" si="67"/>
        <v/>
      </c>
      <c r="K136" s="353" t="str">
        <f t="shared" si="68"/>
        <v/>
      </c>
      <c r="L136" s="354" t="str">
        <f>IF('1042Bi Dati di base lav.'!R132="","",'1042Bi Dati di base lav.'!R132)</f>
        <v/>
      </c>
      <c r="M136" s="355" t="str">
        <f t="shared" si="69"/>
        <v/>
      </c>
      <c r="N136" s="356" t="str">
        <f t="shared" si="70"/>
        <v/>
      </c>
      <c r="O136" s="357" t="str">
        <f t="shared" si="71"/>
        <v/>
      </c>
      <c r="P136" s="358" t="str">
        <f t="shared" si="72"/>
        <v/>
      </c>
      <c r="Q136" s="346" t="str">
        <f t="shared" si="73"/>
        <v/>
      </c>
      <c r="R136" s="359" t="str">
        <f t="shared" si="74"/>
        <v/>
      </c>
      <c r="S136" s="356" t="str">
        <f t="shared" si="75"/>
        <v/>
      </c>
      <c r="T136" s="354" t="str">
        <f>IF(R136="","",MAX((O136-AR136)*'1042Ai Domanda'!$B$31,0))</f>
        <v/>
      </c>
      <c r="U136" s="360" t="str">
        <f t="shared" si="76"/>
        <v/>
      </c>
      <c r="V136" s="214"/>
      <c r="W136" s="215"/>
      <c r="X136" s="164" t="str">
        <f>'1042Bi Dati di base lav.'!L132</f>
        <v/>
      </c>
      <c r="Y136" s="216" t="str">
        <f t="shared" si="77"/>
        <v/>
      </c>
      <c r="Z136" s="217" t="str">
        <f>IF(A136="","",'1042Bi Dati di base lav.'!P132-'1042Bi Dati di base lav.'!Q132)</f>
        <v/>
      </c>
      <c r="AA136" s="217" t="str">
        <f t="shared" si="78"/>
        <v/>
      </c>
      <c r="AB136" s="218" t="str">
        <f t="shared" si="79"/>
        <v/>
      </c>
      <c r="AC136" s="218" t="str">
        <f t="shared" si="80"/>
        <v/>
      </c>
      <c r="AD136" s="218" t="str">
        <f t="shared" si="81"/>
        <v/>
      </c>
      <c r="AE136" s="219" t="str">
        <f t="shared" si="82"/>
        <v/>
      </c>
      <c r="AF136" s="219" t="str">
        <f>IF(K136="","",K136*AF$8 - MAX('1042Bi Dati di base lav.'!R132-M136,0))</f>
        <v/>
      </c>
      <c r="AG136" s="219" t="str">
        <f t="shared" si="83"/>
        <v/>
      </c>
      <c r="AH136" s="219" t="str">
        <f t="shared" si="84"/>
        <v/>
      </c>
      <c r="AI136" s="219" t="str">
        <f t="shared" si="85"/>
        <v/>
      </c>
      <c r="AJ136" s="219" t="str">
        <f>IF(OR($C136="",K136="",O136=""),"",MAX(P136+'1042Bi Dati di base lav.'!S132-O136,0))</f>
        <v/>
      </c>
      <c r="AK136" s="219" t="str">
        <f>IF('1042Bi Dati di base lav.'!S132="","",'1042Bi Dati di base lav.'!S132)</f>
        <v/>
      </c>
      <c r="AL136" s="219" t="str">
        <f t="shared" si="86"/>
        <v/>
      </c>
      <c r="AM136" s="220" t="str">
        <f t="shared" si="87"/>
        <v/>
      </c>
      <c r="AN136" s="221" t="str">
        <f t="shared" si="88"/>
        <v/>
      </c>
      <c r="AO136" s="219" t="str">
        <f t="shared" si="89"/>
        <v/>
      </c>
      <c r="AP136" s="219" t="str">
        <f>IF(E136="","",'1042Bi Dati di base lav.'!O132)</f>
        <v/>
      </c>
      <c r="AQ136" s="222">
        <f>IF('1042Bi Dati di base lav.'!X132&gt;0,AG136,0)</f>
        <v>0</v>
      </c>
      <c r="AR136" s="223">
        <f>IF('1042Bi Dati di base lav.'!X132&gt;0,'1042Bi Dati di base lav.'!S132,0)</f>
        <v>0</v>
      </c>
      <c r="AS136" s="219" t="str">
        <f t="shared" si="90"/>
        <v/>
      </c>
      <c r="AT136" s="219">
        <f>'1042Bi Dati di base lav.'!O132</f>
        <v>0</v>
      </c>
      <c r="AU136" s="219">
        <f t="shared" si="91"/>
        <v>0</v>
      </c>
    </row>
    <row r="137" spans="1:47" s="57" customFormat="1" ht="16.899999999999999" customHeight="1">
      <c r="A137" s="225" t="str">
        <f>IF('1042Bi Dati di base lav.'!A133="","",'1042Bi Dati di base lav.'!A133)</f>
        <v/>
      </c>
      <c r="B137" s="226" t="str">
        <f>IF('1042Bi Dati di base lav.'!B133="","",'1042Bi Dati di base lav.'!B133)</f>
        <v/>
      </c>
      <c r="C137" s="227" t="str">
        <f>IF('1042Bi Dati di base lav.'!C133="","",'1042Bi Dati di base lav.'!C133)</f>
        <v/>
      </c>
      <c r="D137" s="349" t="str">
        <f>IF('1042Bi Dati di base lav.'!AI133="","",IF('1042Bi Dati di base lav.'!AI133*E137&gt;'1042Ai Domanda'!$B$28,'1042Ai Domanda'!$B$28/E137,'1042Bi Dati di base lav.'!AI133))</f>
        <v/>
      </c>
      <c r="E137" s="335" t="str">
        <f>IF('1042Bi Dati di base lav.'!M133="","",'1042Bi Dati di base lav.'!M133)</f>
        <v/>
      </c>
      <c r="F137" s="341" t="str">
        <f>IF('1042Bi Dati di base lav.'!N133="","",'1042Bi Dati di base lav.'!N133)</f>
        <v/>
      </c>
      <c r="G137" s="337" t="str">
        <f>IF('1042Bi Dati di base lav.'!O133="","",'1042Bi Dati di base lav.'!O133)</f>
        <v/>
      </c>
      <c r="H137" s="350" t="str">
        <f>IF('1042Bi Dati di base lav.'!P133="","",'1042Bi Dati di base lav.'!P133)</f>
        <v/>
      </c>
      <c r="I137" s="351" t="str">
        <f>IF('1042Bi Dati di base lav.'!Q133="","",'1042Bi Dati di base lav.'!Q133)</f>
        <v/>
      </c>
      <c r="J137" s="352" t="str">
        <f t="shared" si="67"/>
        <v/>
      </c>
      <c r="K137" s="353" t="str">
        <f t="shared" si="68"/>
        <v/>
      </c>
      <c r="L137" s="354" t="str">
        <f>IF('1042Bi Dati di base lav.'!R133="","",'1042Bi Dati di base lav.'!R133)</f>
        <v/>
      </c>
      <c r="M137" s="355" t="str">
        <f t="shared" si="69"/>
        <v/>
      </c>
      <c r="N137" s="356" t="str">
        <f t="shared" si="70"/>
        <v/>
      </c>
      <c r="O137" s="357" t="str">
        <f t="shared" si="71"/>
        <v/>
      </c>
      <c r="P137" s="358" t="str">
        <f t="shared" si="72"/>
        <v/>
      </c>
      <c r="Q137" s="346" t="str">
        <f t="shared" si="73"/>
        <v/>
      </c>
      <c r="R137" s="359" t="str">
        <f t="shared" si="74"/>
        <v/>
      </c>
      <c r="S137" s="356" t="str">
        <f t="shared" si="75"/>
        <v/>
      </c>
      <c r="T137" s="354" t="str">
        <f>IF(R137="","",MAX((O137-AR137)*'1042Ai Domanda'!$B$31,0))</f>
        <v/>
      </c>
      <c r="U137" s="360" t="str">
        <f t="shared" si="76"/>
        <v/>
      </c>
      <c r="V137" s="214"/>
      <c r="W137" s="215"/>
      <c r="X137" s="164" t="str">
        <f>'1042Bi Dati di base lav.'!L133</f>
        <v/>
      </c>
      <c r="Y137" s="216" t="str">
        <f t="shared" si="77"/>
        <v/>
      </c>
      <c r="Z137" s="217" t="str">
        <f>IF(A137="","",'1042Bi Dati di base lav.'!P133-'1042Bi Dati di base lav.'!Q133)</f>
        <v/>
      </c>
      <c r="AA137" s="217" t="str">
        <f t="shared" si="78"/>
        <v/>
      </c>
      <c r="AB137" s="218" t="str">
        <f t="shared" si="79"/>
        <v/>
      </c>
      <c r="AC137" s="218" t="str">
        <f t="shared" si="80"/>
        <v/>
      </c>
      <c r="AD137" s="218" t="str">
        <f t="shared" si="81"/>
        <v/>
      </c>
      <c r="AE137" s="219" t="str">
        <f t="shared" si="82"/>
        <v/>
      </c>
      <c r="AF137" s="219" t="str">
        <f>IF(K137="","",K137*AF$8 - MAX('1042Bi Dati di base lav.'!R133-M137,0))</f>
        <v/>
      </c>
      <c r="AG137" s="219" t="str">
        <f t="shared" si="83"/>
        <v/>
      </c>
      <c r="AH137" s="219" t="str">
        <f t="shared" si="84"/>
        <v/>
      </c>
      <c r="AI137" s="219" t="str">
        <f t="shared" si="85"/>
        <v/>
      </c>
      <c r="AJ137" s="219" t="str">
        <f>IF(OR($C137="",K137="",O137=""),"",MAX(P137+'1042Bi Dati di base lav.'!S133-O137,0))</f>
        <v/>
      </c>
      <c r="AK137" s="219" t="str">
        <f>IF('1042Bi Dati di base lav.'!S133="","",'1042Bi Dati di base lav.'!S133)</f>
        <v/>
      </c>
      <c r="AL137" s="219" t="str">
        <f t="shared" si="86"/>
        <v/>
      </c>
      <c r="AM137" s="220" t="str">
        <f t="shared" si="87"/>
        <v/>
      </c>
      <c r="AN137" s="221" t="str">
        <f t="shared" si="88"/>
        <v/>
      </c>
      <c r="AO137" s="219" t="str">
        <f t="shared" si="89"/>
        <v/>
      </c>
      <c r="AP137" s="219" t="str">
        <f>IF(E137="","",'1042Bi Dati di base lav.'!O133)</f>
        <v/>
      </c>
      <c r="AQ137" s="222">
        <f>IF('1042Bi Dati di base lav.'!X133&gt;0,AG137,0)</f>
        <v>0</v>
      </c>
      <c r="AR137" s="223">
        <f>IF('1042Bi Dati di base lav.'!X133&gt;0,'1042Bi Dati di base lav.'!S133,0)</f>
        <v>0</v>
      </c>
      <c r="AS137" s="219" t="str">
        <f t="shared" si="90"/>
        <v/>
      </c>
      <c r="AT137" s="219">
        <f>'1042Bi Dati di base lav.'!O133</f>
        <v>0</v>
      </c>
      <c r="AU137" s="219">
        <f t="shared" si="91"/>
        <v>0</v>
      </c>
    </row>
    <row r="138" spans="1:47" s="57" customFormat="1" ht="16.899999999999999" customHeight="1">
      <c r="A138" s="225" t="str">
        <f>IF('1042Bi Dati di base lav.'!A134="","",'1042Bi Dati di base lav.'!A134)</f>
        <v/>
      </c>
      <c r="B138" s="226" t="str">
        <f>IF('1042Bi Dati di base lav.'!B134="","",'1042Bi Dati di base lav.'!B134)</f>
        <v/>
      </c>
      <c r="C138" s="227" t="str">
        <f>IF('1042Bi Dati di base lav.'!C134="","",'1042Bi Dati di base lav.'!C134)</f>
        <v/>
      </c>
      <c r="D138" s="349" t="str">
        <f>IF('1042Bi Dati di base lav.'!AI134="","",IF('1042Bi Dati di base lav.'!AI134*E138&gt;'1042Ai Domanda'!$B$28,'1042Ai Domanda'!$B$28/E138,'1042Bi Dati di base lav.'!AI134))</f>
        <v/>
      </c>
      <c r="E138" s="335" t="str">
        <f>IF('1042Bi Dati di base lav.'!M134="","",'1042Bi Dati di base lav.'!M134)</f>
        <v/>
      </c>
      <c r="F138" s="341" t="str">
        <f>IF('1042Bi Dati di base lav.'!N134="","",'1042Bi Dati di base lav.'!N134)</f>
        <v/>
      </c>
      <c r="G138" s="337" t="str">
        <f>IF('1042Bi Dati di base lav.'!O134="","",'1042Bi Dati di base lav.'!O134)</f>
        <v/>
      </c>
      <c r="H138" s="350" t="str">
        <f>IF('1042Bi Dati di base lav.'!P134="","",'1042Bi Dati di base lav.'!P134)</f>
        <v/>
      </c>
      <c r="I138" s="351" t="str">
        <f>IF('1042Bi Dati di base lav.'!Q134="","",'1042Bi Dati di base lav.'!Q134)</f>
        <v/>
      </c>
      <c r="J138" s="352" t="str">
        <f t="shared" si="67"/>
        <v/>
      </c>
      <c r="K138" s="353" t="str">
        <f t="shared" si="68"/>
        <v/>
      </c>
      <c r="L138" s="354" t="str">
        <f>IF('1042Bi Dati di base lav.'!R134="","",'1042Bi Dati di base lav.'!R134)</f>
        <v/>
      </c>
      <c r="M138" s="355" t="str">
        <f t="shared" si="69"/>
        <v/>
      </c>
      <c r="N138" s="356" t="str">
        <f t="shared" si="70"/>
        <v/>
      </c>
      <c r="O138" s="357" t="str">
        <f t="shared" si="71"/>
        <v/>
      </c>
      <c r="P138" s="358" t="str">
        <f t="shared" si="72"/>
        <v/>
      </c>
      <c r="Q138" s="346" t="str">
        <f t="shared" si="73"/>
        <v/>
      </c>
      <c r="R138" s="359" t="str">
        <f t="shared" si="74"/>
        <v/>
      </c>
      <c r="S138" s="356" t="str">
        <f t="shared" si="75"/>
        <v/>
      </c>
      <c r="T138" s="354" t="str">
        <f>IF(R138="","",MAX((O138-AR138)*'1042Ai Domanda'!$B$31,0))</f>
        <v/>
      </c>
      <c r="U138" s="360" t="str">
        <f t="shared" si="76"/>
        <v/>
      </c>
      <c r="V138" s="214"/>
      <c r="W138" s="215"/>
      <c r="X138" s="164" t="str">
        <f>'1042Bi Dati di base lav.'!L134</f>
        <v/>
      </c>
      <c r="Y138" s="216" t="str">
        <f t="shared" si="77"/>
        <v/>
      </c>
      <c r="Z138" s="217" t="str">
        <f>IF(A138="","",'1042Bi Dati di base lav.'!P134-'1042Bi Dati di base lav.'!Q134)</f>
        <v/>
      </c>
      <c r="AA138" s="217" t="str">
        <f t="shared" si="78"/>
        <v/>
      </c>
      <c r="AB138" s="218" t="str">
        <f t="shared" si="79"/>
        <v/>
      </c>
      <c r="AC138" s="218" t="str">
        <f t="shared" si="80"/>
        <v/>
      </c>
      <c r="AD138" s="218" t="str">
        <f t="shared" si="81"/>
        <v/>
      </c>
      <c r="AE138" s="219" t="str">
        <f t="shared" si="82"/>
        <v/>
      </c>
      <c r="AF138" s="219" t="str">
        <f>IF(K138="","",K138*AF$8 - MAX('1042Bi Dati di base lav.'!R134-M138,0))</f>
        <v/>
      </c>
      <c r="AG138" s="219" t="str">
        <f t="shared" si="83"/>
        <v/>
      </c>
      <c r="AH138" s="219" t="str">
        <f t="shared" si="84"/>
        <v/>
      </c>
      <c r="AI138" s="219" t="str">
        <f t="shared" si="85"/>
        <v/>
      </c>
      <c r="AJ138" s="219" t="str">
        <f>IF(OR($C138="",K138="",O138=""),"",MAX(P138+'1042Bi Dati di base lav.'!S134-O138,0))</f>
        <v/>
      </c>
      <c r="AK138" s="219" t="str">
        <f>IF('1042Bi Dati di base lav.'!S134="","",'1042Bi Dati di base lav.'!S134)</f>
        <v/>
      </c>
      <c r="AL138" s="219" t="str">
        <f t="shared" si="86"/>
        <v/>
      </c>
      <c r="AM138" s="220" t="str">
        <f t="shared" si="87"/>
        <v/>
      </c>
      <c r="AN138" s="221" t="str">
        <f t="shared" si="88"/>
        <v/>
      </c>
      <c r="AO138" s="219" t="str">
        <f t="shared" si="89"/>
        <v/>
      </c>
      <c r="AP138" s="219" t="str">
        <f>IF(E138="","",'1042Bi Dati di base lav.'!O134)</f>
        <v/>
      </c>
      <c r="AQ138" s="222">
        <f>IF('1042Bi Dati di base lav.'!X134&gt;0,AG138,0)</f>
        <v>0</v>
      </c>
      <c r="AR138" s="223">
        <f>IF('1042Bi Dati di base lav.'!X134&gt;0,'1042Bi Dati di base lav.'!S134,0)</f>
        <v>0</v>
      </c>
      <c r="AS138" s="219" t="str">
        <f t="shared" si="90"/>
        <v/>
      </c>
      <c r="AT138" s="219">
        <f>'1042Bi Dati di base lav.'!O134</f>
        <v>0</v>
      </c>
      <c r="AU138" s="219">
        <f t="shared" si="91"/>
        <v>0</v>
      </c>
    </row>
    <row r="139" spans="1:47" s="57" customFormat="1" ht="16.899999999999999" customHeight="1">
      <c r="A139" s="225" t="str">
        <f>IF('1042Bi Dati di base lav.'!A135="","",'1042Bi Dati di base lav.'!A135)</f>
        <v/>
      </c>
      <c r="B139" s="226" t="str">
        <f>IF('1042Bi Dati di base lav.'!B135="","",'1042Bi Dati di base lav.'!B135)</f>
        <v/>
      </c>
      <c r="C139" s="227" t="str">
        <f>IF('1042Bi Dati di base lav.'!C135="","",'1042Bi Dati di base lav.'!C135)</f>
        <v/>
      </c>
      <c r="D139" s="349" t="str">
        <f>IF('1042Bi Dati di base lav.'!AI135="","",IF('1042Bi Dati di base lav.'!AI135*E139&gt;'1042Ai Domanda'!$B$28,'1042Ai Domanda'!$B$28/E139,'1042Bi Dati di base lav.'!AI135))</f>
        <v/>
      </c>
      <c r="E139" s="335" t="str">
        <f>IF('1042Bi Dati di base lav.'!M135="","",'1042Bi Dati di base lav.'!M135)</f>
        <v/>
      </c>
      <c r="F139" s="341" t="str">
        <f>IF('1042Bi Dati di base lav.'!N135="","",'1042Bi Dati di base lav.'!N135)</f>
        <v/>
      </c>
      <c r="G139" s="337" t="str">
        <f>IF('1042Bi Dati di base lav.'!O135="","",'1042Bi Dati di base lav.'!O135)</f>
        <v/>
      </c>
      <c r="H139" s="350" t="str">
        <f>IF('1042Bi Dati di base lav.'!P135="","",'1042Bi Dati di base lav.'!P135)</f>
        <v/>
      </c>
      <c r="I139" s="351" t="str">
        <f>IF('1042Bi Dati di base lav.'!Q135="","",'1042Bi Dati di base lav.'!Q135)</f>
        <v/>
      </c>
      <c r="J139" s="352" t="str">
        <f t="shared" si="67"/>
        <v/>
      </c>
      <c r="K139" s="353" t="str">
        <f t="shared" si="68"/>
        <v/>
      </c>
      <c r="L139" s="354" t="str">
        <f>IF('1042Bi Dati di base lav.'!R135="","",'1042Bi Dati di base lav.'!R135)</f>
        <v/>
      </c>
      <c r="M139" s="355" t="str">
        <f t="shared" si="69"/>
        <v/>
      </c>
      <c r="N139" s="356" t="str">
        <f t="shared" si="70"/>
        <v/>
      </c>
      <c r="O139" s="357" t="str">
        <f t="shared" si="71"/>
        <v/>
      </c>
      <c r="P139" s="358" t="str">
        <f t="shared" si="72"/>
        <v/>
      </c>
      <c r="Q139" s="346" t="str">
        <f t="shared" si="73"/>
        <v/>
      </c>
      <c r="R139" s="359" t="str">
        <f t="shared" si="74"/>
        <v/>
      </c>
      <c r="S139" s="356" t="str">
        <f t="shared" si="75"/>
        <v/>
      </c>
      <c r="T139" s="354" t="str">
        <f>IF(R139="","",MAX((O139-AR139)*'1042Ai Domanda'!$B$31,0))</f>
        <v/>
      </c>
      <c r="U139" s="360" t="str">
        <f t="shared" si="76"/>
        <v/>
      </c>
      <c r="V139" s="214"/>
      <c r="W139" s="215"/>
      <c r="X139" s="164" t="str">
        <f>'1042Bi Dati di base lav.'!L135</f>
        <v/>
      </c>
      <c r="Y139" s="216" t="str">
        <f t="shared" si="77"/>
        <v/>
      </c>
      <c r="Z139" s="217" t="str">
        <f>IF(A139="","",'1042Bi Dati di base lav.'!P135-'1042Bi Dati di base lav.'!Q135)</f>
        <v/>
      </c>
      <c r="AA139" s="217" t="str">
        <f t="shared" si="78"/>
        <v/>
      </c>
      <c r="AB139" s="218" t="str">
        <f t="shared" si="79"/>
        <v/>
      </c>
      <c r="AC139" s="218" t="str">
        <f t="shared" si="80"/>
        <v/>
      </c>
      <c r="AD139" s="218" t="str">
        <f t="shared" si="81"/>
        <v/>
      </c>
      <c r="AE139" s="219" t="str">
        <f t="shared" si="82"/>
        <v/>
      </c>
      <c r="AF139" s="219" t="str">
        <f>IF(K139="","",K139*AF$8 - MAX('1042Bi Dati di base lav.'!R135-M139,0))</f>
        <v/>
      </c>
      <c r="AG139" s="219" t="str">
        <f t="shared" si="83"/>
        <v/>
      </c>
      <c r="AH139" s="219" t="str">
        <f t="shared" si="84"/>
        <v/>
      </c>
      <c r="AI139" s="219" t="str">
        <f t="shared" si="85"/>
        <v/>
      </c>
      <c r="AJ139" s="219" t="str">
        <f>IF(OR($C139="",K139="",O139=""),"",MAX(P139+'1042Bi Dati di base lav.'!S135-O139,0))</f>
        <v/>
      </c>
      <c r="AK139" s="219" t="str">
        <f>IF('1042Bi Dati di base lav.'!S135="","",'1042Bi Dati di base lav.'!S135)</f>
        <v/>
      </c>
      <c r="AL139" s="219" t="str">
        <f t="shared" si="86"/>
        <v/>
      </c>
      <c r="AM139" s="220" t="str">
        <f t="shared" si="87"/>
        <v/>
      </c>
      <c r="AN139" s="221" t="str">
        <f t="shared" si="88"/>
        <v/>
      </c>
      <c r="AO139" s="219" t="str">
        <f t="shared" si="89"/>
        <v/>
      </c>
      <c r="AP139" s="219" t="str">
        <f>IF(E139="","",'1042Bi Dati di base lav.'!O135)</f>
        <v/>
      </c>
      <c r="AQ139" s="222">
        <f>IF('1042Bi Dati di base lav.'!X135&gt;0,AG139,0)</f>
        <v>0</v>
      </c>
      <c r="AR139" s="223">
        <f>IF('1042Bi Dati di base lav.'!X135&gt;0,'1042Bi Dati di base lav.'!S135,0)</f>
        <v>0</v>
      </c>
      <c r="AS139" s="219" t="str">
        <f t="shared" si="90"/>
        <v/>
      </c>
      <c r="AT139" s="219">
        <f>'1042Bi Dati di base lav.'!O135</f>
        <v>0</v>
      </c>
      <c r="AU139" s="219">
        <f t="shared" si="91"/>
        <v>0</v>
      </c>
    </row>
    <row r="140" spans="1:47" s="57" customFormat="1" ht="16.899999999999999" customHeight="1">
      <c r="A140" s="225" t="str">
        <f>IF('1042Bi Dati di base lav.'!A136="","",'1042Bi Dati di base lav.'!A136)</f>
        <v/>
      </c>
      <c r="B140" s="226" t="str">
        <f>IF('1042Bi Dati di base lav.'!B136="","",'1042Bi Dati di base lav.'!B136)</f>
        <v/>
      </c>
      <c r="C140" s="227" t="str">
        <f>IF('1042Bi Dati di base lav.'!C136="","",'1042Bi Dati di base lav.'!C136)</f>
        <v/>
      </c>
      <c r="D140" s="349" t="str">
        <f>IF('1042Bi Dati di base lav.'!AI136="","",IF('1042Bi Dati di base lav.'!AI136*E140&gt;'1042Ai Domanda'!$B$28,'1042Ai Domanda'!$B$28/E140,'1042Bi Dati di base lav.'!AI136))</f>
        <v/>
      </c>
      <c r="E140" s="335" t="str">
        <f>IF('1042Bi Dati di base lav.'!M136="","",'1042Bi Dati di base lav.'!M136)</f>
        <v/>
      </c>
      <c r="F140" s="341" t="str">
        <f>IF('1042Bi Dati di base lav.'!N136="","",'1042Bi Dati di base lav.'!N136)</f>
        <v/>
      </c>
      <c r="G140" s="337" t="str">
        <f>IF('1042Bi Dati di base lav.'!O136="","",'1042Bi Dati di base lav.'!O136)</f>
        <v/>
      </c>
      <c r="H140" s="350" t="str">
        <f>IF('1042Bi Dati di base lav.'!P136="","",'1042Bi Dati di base lav.'!P136)</f>
        <v/>
      </c>
      <c r="I140" s="351" t="str">
        <f>IF('1042Bi Dati di base lav.'!Q136="","",'1042Bi Dati di base lav.'!Q136)</f>
        <v/>
      </c>
      <c r="J140" s="352" t="str">
        <f t="shared" si="67"/>
        <v/>
      </c>
      <c r="K140" s="353" t="str">
        <f t="shared" si="68"/>
        <v/>
      </c>
      <c r="L140" s="354" t="str">
        <f>IF('1042Bi Dati di base lav.'!R136="","",'1042Bi Dati di base lav.'!R136)</f>
        <v/>
      </c>
      <c r="M140" s="355" t="str">
        <f t="shared" si="69"/>
        <v/>
      </c>
      <c r="N140" s="356" t="str">
        <f t="shared" si="70"/>
        <v/>
      </c>
      <c r="O140" s="357" t="str">
        <f t="shared" si="71"/>
        <v/>
      </c>
      <c r="P140" s="358" t="str">
        <f t="shared" si="72"/>
        <v/>
      </c>
      <c r="Q140" s="346" t="str">
        <f t="shared" si="73"/>
        <v/>
      </c>
      <c r="R140" s="359" t="str">
        <f t="shared" si="74"/>
        <v/>
      </c>
      <c r="S140" s="356" t="str">
        <f t="shared" si="75"/>
        <v/>
      </c>
      <c r="T140" s="354" t="str">
        <f>IF(R140="","",MAX((O140-AR140)*'1042Ai Domanda'!$B$31,0))</f>
        <v/>
      </c>
      <c r="U140" s="360" t="str">
        <f t="shared" si="76"/>
        <v/>
      </c>
      <c r="V140" s="214"/>
      <c r="W140" s="215"/>
      <c r="X140" s="164" t="str">
        <f>'1042Bi Dati di base lav.'!L136</f>
        <v/>
      </c>
      <c r="Y140" s="216" t="str">
        <f t="shared" si="77"/>
        <v/>
      </c>
      <c r="Z140" s="217" t="str">
        <f>IF(A140="","",'1042Bi Dati di base lav.'!P136-'1042Bi Dati di base lav.'!Q136)</f>
        <v/>
      </c>
      <c r="AA140" s="217" t="str">
        <f t="shared" si="78"/>
        <v/>
      </c>
      <c r="AB140" s="218" t="str">
        <f t="shared" si="79"/>
        <v/>
      </c>
      <c r="AC140" s="218" t="str">
        <f t="shared" si="80"/>
        <v/>
      </c>
      <c r="AD140" s="218" t="str">
        <f t="shared" si="81"/>
        <v/>
      </c>
      <c r="AE140" s="219" t="str">
        <f t="shared" si="82"/>
        <v/>
      </c>
      <c r="AF140" s="219" t="str">
        <f>IF(K140="","",K140*AF$8 - MAX('1042Bi Dati di base lav.'!R136-M140,0))</f>
        <v/>
      </c>
      <c r="AG140" s="219" t="str">
        <f t="shared" si="83"/>
        <v/>
      </c>
      <c r="AH140" s="219" t="str">
        <f t="shared" si="84"/>
        <v/>
      </c>
      <c r="AI140" s="219" t="str">
        <f t="shared" si="85"/>
        <v/>
      </c>
      <c r="AJ140" s="219" t="str">
        <f>IF(OR($C140="",K140="",O140=""),"",MAX(P140+'1042Bi Dati di base lav.'!S136-O140,0))</f>
        <v/>
      </c>
      <c r="AK140" s="219" t="str">
        <f>IF('1042Bi Dati di base lav.'!S136="","",'1042Bi Dati di base lav.'!S136)</f>
        <v/>
      </c>
      <c r="AL140" s="219" t="str">
        <f t="shared" si="86"/>
        <v/>
      </c>
      <c r="AM140" s="220" t="str">
        <f t="shared" si="87"/>
        <v/>
      </c>
      <c r="AN140" s="221" t="str">
        <f t="shared" si="88"/>
        <v/>
      </c>
      <c r="AO140" s="219" t="str">
        <f t="shared" si="89"/>
        <v/>
      </c>
      <c r="AP140" s="219" t="str">
        <f>IF(E140="","",'1042Bi Dati di base lav.'!O136)</f>
        <v/>
      </c>
      <c r="AQ140" s="222">
        <f>IF('1042Bi Dati di base lav.'!X136&gt;0,AG140,0)</f>
        <v>0</v>
      </c>
      <c r="AR140" s="223">
        <f>IF('1042Bi Dati di base lav.'!X136&gt;0,'1042Bi Dati di base lav.'!S136,0)</f>
        <v>0</v>
      </c>
      <c r="AS140" s="219" t="str">
        <f t="shared" si="90"/>
        <v/>
      </c>
      <c r="AT140" s="219">
        <f>'1042Bi Dati di base lav.'!O136</f>
        <v>0</v>
      </c>
      <c r="AU140" s="219">
        <f t="shared" si="91"/>
        <v>0</v>
      </c>
    </row>
    <row r="141" spans="1:47" s="57" customFormat="1" ht="16.899999999999999" customHeight="1">
      <c r="A141" s="225" t="str">
        <f>IF('1042Bi Dati di base lav.'!A137="","",'1042Bi Dati di base lav.'!A137)</f>
        <v/>
      </c>
      <c r="B141" s="226" t="str">
        <f>IF('1042Bi Dati di base lav.'!B137="","",'1042Bi Dati di base lav.'!B137)</f>
        <v/>
      </c>
      <c r="C141" s="227" t="str">
        <f>IF('1042Bi Dati di base lav.'!C137="","",'1042Bi Dati di base lav.'!C137)</f>
        <v/>
      </c>
      <c r="D141" s="349" t="str">
        <f>IF('1042Bi Dati di base lav.'!AI137="","",IF('1042Bi Dati di base lav.'!AI137*E141&gt;'1042Ai Domanda'!$B$28,'1042Ai Domanda'!$B$28/E141,'1042Bi Dati di base lav.'!AI137))</f>
        <v/>
      </c>
      <c r="E141" s="335" t="str">
        <f>IF('1042Bi Dati di base lav.'!M137="","",'1042Bi Dati di base lav.'!M137)</f>
        <v/>
      </c>
      <c r="F141" s="341" t="str">
        <f>IF('1042Bi Dati di base lav.'!N137="","",'1042Bi Dati di base lav.'!N137)</f>
        <v/>
      </c>
      <c r="G141" s="337" t="str">
        <f>IF('1042Bi Dati di base lav.'!O137="","",'1042Bi Dati di base lav.'!O137)</f>
        <v/>
      </c>
      <c r="H141" s="350" t="str">
        <f>IF('1042Bi Dati di base lav.'!P137="","",'1042Bi Dati di base lav.'!P137)</f>
        <v/>
      </c>
      <c r="I141" s="351" t="str">
        <f>IF('1042Bi Dati di base lav.'!Q137="","",'1042Bi Dati di base lav.'!Q137)</f>
        <v/>
      </c>
      <c r="J141" s="352" t="str">
        <f t="shared" si="67"/>
        <v/>
      </c>
      <c r="K141" s="353" t="str">
        <f t="shared" si="68"/>
        <v/>
      </c>
      <c r="L141" s="354" t="str">
        <f>IF('1042Bi Dati di base lav.'!R137="","",'1042Bi Dati di base lav.'!R137)</f>
        <v/>
      </c>
      <c r="M141" s="355" t="str">
        <f t="shared" si="69"/>
        <v/>
      </c>
      <c r="N141" s="356" t="str">
        <f t="shared" si="70"/>
        <v/>
      </c>
      <c r="O141" s="357" t="str">
        <f t="shared" si="71"/>
        <v/>
      </c>
      <c r="P141" s="358" t="str">
        <f t="shared" si="72"/>
        <v/>
      </c>
      <c r="Q141" s="346" t="str">
        <f t="shared" si="73"/>
        <v/>
      </c>
      <c r="R141" s="359" t="str">
        <f t="shared" si="74"/>
        <v/>
      </c>
      <c r="S141" s="356" t="str">
        <f t="shared" si="75"/>
        <v/>
      </c>
      <c r="T141" s="354" t="str">
        <f>IF(R141="","",MAX((O141-AR141)*'1042Ai Domanda'!$B$31,0))</f>
        <v/>
      </c>
      <c r="U141" s="360" t="str">
        <f t="shared" si="76"/>
        <v/>
      </c>
      <c r="V141" s="214"/>
      <c r="W141" s="215"/>
      <c r="X141" s="164" t="str">
        <f>'1042Bi Dati di base lav.'!L137</f>
        <v/>
      </c>
      <c r="Y141" s="216" t="str">
        <f t="shared" si="77"/>
        <v/>
      </c>
      <c r="Z141" s="217" t="str">
        <f>IF(A141="","",'1042Bi Dati di base lav.'!P137-'1042Bi Dati di base lav.'!Q137)</f>
        <v/>
      </c>
      <c r="AA141" s="217" t="str">
        <f t="shared" si="78"/>
        <v/>
      </c>
      <c r="AB141" s="218" t="str">
        <f t="shared" si="79"/>
        <v/>
      </c>
      <c r="AC141" s="218" t="str">
        <f t="shared" si="80"/>
        <v/>
      </c>
      <c r="AD141" s="218" t="str">
        <f t="shared" si="81"/>
        <v/>
      </c>
      <c r="AE141" s="219" t="str">
        <f t="shared" si="82"/>
        <v/>
      </c>
      <c r="AF141" s="219" t="str">
        <f>IF(K141="","",K141*AF$8 - MAX('1042Bi Dati di base lav.'!R137-M141,0))</f>
        <v/>
      </c>
      <c r="AG141" s="219" t="str">
        <f t="shared" si="83"/>
        <v/>
      </c>
      <c r="AH141" s="219" t="str">
        <f t="shared" si="84"/>
        <v/>
      </c>
      <c r="AI141" s="219" t="str">
        <f t="shared" si="85"/>
        <v/>
      </c>
      <c r="AJ141" s="219" t="str">
        <f>IF(OR($C141="",K141="",O141=""),"",MAX(P141+'1042Bi Dati di base lav.'!S137-O141,0))</f>
        <v/>
      </c>
      <c r="AK141" s="219" t="str">
        <f>IF('1042Bi Dati di base lav.'!S137="","",'1042Bi Dati di base lav.'!S137)</f>
        <v/>
      </c>
      <c r="AL141" s="219" t="str">
        <f t="shared" si="86"/>
        <v/>
      </c>
      <c r="AM141" s="220" t="str">
        <f t="shared" si="87"/>
        <v/>
      </c>
      <c r="AN141" s="221" t="str">
        <f t="shared" si="88"/>
        <v/>
      </c>
      <c r="AO141" s="219" t="str">
        <f t="shared" si="89"/>
        <v/>
      </c>
      <c r="AP141" s="219" t="str">
        <f>IF(E141="","",'1042Bi Dati di base lav.'!O137)</f>
        <v/>
      </c>
      <c r="AQ141" s="222">
        <f>IF('1042Bi Dati di base lav.'!X137&gt;0,AG141,0)</f>
        <v>0</v>
      </c>
      <c r="AR141" s="223">
        <f>IF('1042Bi Dati di base lav.'!X137&gt;0,'1042Bi Dati di base lav.'!S137,0)</f>
        <v>0</v>
      </c>
      <c r="AS141" s="219" t="str">
        <f t="shared" si="90"/>
        <v/>
      </c>
      <c r="AT141" s="219">
        <f>'1042Bi Dati di base lav.'!O137</f>
        <v>0</v>
      </c>
      <c r="AU141" s="219">
        <f t="shared" si="91"/>
        <v>0</v>
      </c>
    </row>
    <row r="142" spans="1:47" s="57" customFormat="1" ht="16.899999999999999" customHeight="1">
      <c r="A142" s="225" t="str">
        <f>IF('1042Bi Dati di base lav.'!A138="","",'1042Bi Dati di base lav.'!A138)</f>
        <v/>
      </c>
      <c r="B142" s="226" t="str">
        <f>IF('1042Bi Dati di base lav.'!B138="","",'1042Bi Dati di base lav.'!B138)</f>
        <v/>
      </c>
      <c r="C142" s="227" t="str">
        <f>IF('1042Bi Dati di base lav.'!C138="","",'1042Bi Dati di base lav.'!C138)</f>
        <v/>
      </c>
      <c r="D142" s="349" t="str">
        <f>IF('1042Bi Dati di base lav.'!AI138="","",IF('1042Bi Dati di base lav.'!AI138*E142&gt;'1042Ai Domanda'!$B$28,'1042Ai Domanda'!$B$28/E142,'1042Bi Dati di base lav.'!AI138))</f>
        <v/>
      </c>
      <c r="E142" s="335" t="str">
        <f>IF('1042Bi Dati di base lav.'!M138="","",'1042Bi Dati di base lav.'!M138)</f>
        <v/>
      </c>
      <c r="F142" s="341" t="str">
        <f>IF('1042Bi Dati di base lav.'!N138="","",'1042Bi Dati di base lav.'!N138)</f>
        <v/>
      </c>
      <c r="G142" s="337" t="str">
        <f>IF('1042Bi Dati di base lav.'!O138="","",'1042Bi Dati di base lav.'!O138)</f>
        <v/>
      </c>
      <c r="H142" s="350" t="str">
        <f>IF('1042Bi Dati di base lav.'!P138="","",'1042Bi Dati di base lav.'!P138)</f>
        <v/>
      </c>
      <c r="I142" s="351" t="str">
        <f>IF('1042Bi Dati di base lav.'!Q138="","",'1042Bi Dati di base lav.'!Q138)</f>
        <v/>
      </c>
      <c r="J142" s="352" t="str">
        <f t="shared" si="67"/>
        <v/>
      </c>
      <c r="K142" s="353" t="str">
        <f t="shared" si="68"/>
        <v/>
      </c>
      <c r="L142" s="354" t="str">
        <f>IF('1042Bi Dati di base lav.'!R138="","",'1042Bi Dati di base lav.'!R138)</f>
        <v/>
      </c>
      <c r="M142" s="355" t="str">
        <f t="shared" si="69"/>
        <v/>
      </c>
      <c r="N142" s="356" t="str">
        <f t="shared" si="70"/>
        <v/>
      </c>
      <c r="O142" s="357" t="str">
        <f t="shared" si="71"/>
        <v/>
      </c>
      <c r="P142" s="358" t="str">
        <f t="shared" si="72"/>
        <v/>
      </c>
      <c r="Q142" s="346" t="str">
        <f t="shared" si="73"/>
        <v/>
      </c>
      <c r="R142" s="359" t="str">
        <f t="shared" si="74"/>
        <v/>
      </c>
      <c r="S142" s="356" t="str">
        <f t="shared" si="75"/>
        <v/>
      </c>
      <c r="T142" s="354" t="str">
        <f>IF(R142="","",MAX((O142-AR142)*'1042Ai Domanda'!$B$31,0))</f>
        <v/>
      </c>
      <c r="U142" s="360" t="str">
        <f t="shared" si="76"/>
        <v/>
      </c>
      <c r="V142" s="214"/>
      <c r="W142" s="215"/>
      <c r="X142" s="164" t="str">
        <f>'1042Bi Dati di base lav.'!L138</f>
        <v/>
      </c>
      <c r="Y142" s="216" t="str">
        <f t="shared" si="77"/>
        <v/>
      </c>
      <c r="Z142" s="217" t="str">
        <f>IF(A142="","",'1042Bi Dati di base lav.'!P138-'1042Bi Dati di base lav.'!Q138)</f>
        <v/>
      </c>
      <c r="AA142" s="217" t="str">
        <f t="shared" si="78"/>
        <v/>
      </c>
      <c r="AB142" s="218" t="str">
        <f t="shared" si="79"/>
        <v/>
      </c>
      <c r="AC142" s="218" t="str">
        <f t="shared" si="80"/>
        <v/>
      </c>
      <c r="AD142" s="218" t="str">
        <f t="shared" si="81"/>
        <v/>
      </c>
      <c r="AE142" s="219" t="str">
        <f t="shared" si="82"/>
        <v/>
      </c>
      <c r="AF142" s="219" t="str">
        <f>IF(K142="","",K142*AF$8 - MAX('1042Bi Dati di base lav.'!R138-M142,0))</f>
        <v/>
      </c>
      <c r="AG142" s="219" t="str">
        <f t="shared" si="83"/>
        <v/>
      </c>
      <c r="AH142" s="219" t="str">
        <f t="shared" si="84"/>
        <v/>
      </c>
      <c r="AI142" s="219" t="str">
        <f t="shared" si="85"/>
        <v/>
      </c>
      <c r="AJ142" s="219" t="str">
        <f>IF(OR($C142="",K142="",O142=""),"",MAX(P142+'1042Bi Dati di base lav.'!S138-O142,0))</f>
        <v/>
      </c>
      <c r="AK142" s="219" t="str">
        <f>IF('1042Bi Dati di base lav.'!S138="","",'1042Bi Dati di base lav.'!S138)</f>
        <v/>
      </c>
      <c r="AL142" s="219" t="str">
        <f t="shared" si="86"/>
        <v/>
      </c>
      <c r="AM142" s="220" t="str">
        <f t="shared" si="87"/>
        <v/>
      </c>
      <c r="AN142" s="221" t="str">
        <f t="shared" si="88"/>
        <v/>
      </c>
      <c r="AO142" s="219" t="str">
        <f t="shared" si="89"/>
        <v/>
      </c>
      <c r="AP142" s="219" t="str">
        <f>IF(E142="","",'1042Bi Dati di base lav.'!O138)</f>
        <v/>
      </c>
      <c r="AQ142" s="222">
        <f>IF('1042Bi Dati di base lav.'!X138&gt;0,AG142,0)</f>
        <v>0</v>
      </c>
      <c r="AR142" s="223">
        <f>IF('1042Bi Dati di base lav.'!X138&gt;0,'1042Bi Dati di base lav.'!S138,0)</f>
        <v>0</v>
      </c>
      <c r="AS142" s="219" t="str">
        <f t="shared" si="90"/>
        <v/>
      </c>
      <c r="AT142" s="219">
        <f>'1042Bi Dati di base lav.'!O138</f>
        <v>0</v>
      </c>
      <c r="AU142" s="219">
        <f t="shared" si="91"/>
        <v>0</v>
      </c>
    </row>
    <row r="143" spans="1:47" s="57" customFormat="1" ht="16.899999999999999" customHeight="1">
      <c r="A143" s="225" t="str">
        <f>IF('1042Bi Dati di base lav.'!A139="","",'1042Bi Dati di base lav.'!A139)</f>
        <v/>
      </c>
      <c r="B143" s="226" t="str">
        <f>IF('1042Bi Dati di base lav.'!B139="","",'1042Bi Dati di base lav.'!B139)</f>
        <v/>
      </c>
      <c r="C143" s="227" t="str">
        <f>IF('1042Bi Dati di base lav.'!C139="","",'1042Bi Dati di base lav.'!C139)</f>
        <v/>
      </c>
      <c r="D143" s="349" t="str">
        <f>IF('1042Bi Dati di base lav.'!AI139="","",IF('1042Bi Dati di base lav.'!AI139*E143&gt;'1042Ai Domanda'!$B$28,'1042Ai Domanda'!$B$28/E143,'1042Bi Dati di base lav.'!AI139))</f>
        <v/>
      </c>
      <c r="E143" s="335" t="str">
        <f>IF('1042Bi Dati di base lav.'!M139="","",'1042Bi Dati di base lav.'!M139)</f>
        <v/>
      </c>
      <c r="F143" s="341" t="str">
        <f>IF('1042Bi Dati di base lav.'!N139="","",'1042Bi Dati di base lav.'!N139)</f>
        <v/>
      </c>
      <c r="G143" s="337" t="str">
        <f>IF('1042Bi Dati di base lav.'!O139="","",'1042Bi Dati di base lav.'!O139)</f>
        <v/>
      </c>
      <c r="H143" s="350" t="str">
        <f>IF('1042Bi Dati di base lav.'!P139="","",'1042Bi Dati di base lav.'!P139)</f>
        <v/>
      </c>
      <c r="I143" s="351" t="str">
        <f>IF('1042Bi Dati di base lav.'!Q139="","",'1042Bi Dati di base lav.'!Q139)</f>
        <v/>
      </c>
      <c r="J143" s="352" t="str">
        <f t="shared" si="67"/>
        <v/>
      </c>
      <c r="K143" s="353" t="str">
        <f t="shared" si="68"/>
        <v/>
      </c>
      <c r="L143" s="354" t="str">
        <f>IF('1042Bi Dati di base lav.'!R139="","",'1042Bi Dati di base lav.'!R139)</f>
        <v/>
      </c>
      <c r="M143" s="355" t="str">
        <f t="shared" si="69"/>
        <v/>
      </c>
      <c r="N143" s="356" t="str">
        <f t="shared" si="70"/>
        <v/>
      </c>
      <c r="O143" s="357" t="str">
        <f t="shared" si="71"/>
        <v/>
      </c>
      <c r="P143" s="358" t="str">
        <f t="shared" si="72"/>
        <v/>
      </c>
      <c r="Q143" s="346" t="str">
        <f t="shared" si="73"/>
        <v/>
      </c>
      <c r="R143" s="359" t="str">
        <f t="shared" si="74"/>
        <v/>
      </c>
      <c r="S143" s="356" t="str">
        <f t="shared" si="75"/>
        <v/>
      </c>
      <c r="T143" s="354" t="str">
        <f>IF(R143="","",MAX((O143-AR143)*'1042Ai Domanda'!$B$31,0))</f>
        <v/>
      </c>
      <c r="U143" s="360" t="str">
        <f t="shared" si="76"/>
        <v/>
      </c>
      <c r="V143" s="214"/>
      <c r="W143" s="215"/>
      <c r="X143" s="164" t="str">
        <f>'1042Bi Dati di base lav.'!L139</f>
        <v/>
      </c>
      <c r="Y143" s="216" t="str">
        <f t="shared" si="77"/>
        <v/>
      </c>
      <c r="Z143" s="217" t="str">
        <f>IF(A143="","",'1042Bi Dati di base lav.'!P139-'1042Bi Dati di base lav.'!Q139)</f>
        <v/>
      </c>
      <c r="AA143" s="217" t="str">
        <f t="shared" si="78"/>
        <v/>
      </c>
      <c r="AB143" s="218" t="str">
        <f t="shared" si="79"/>
        <v/>
      </c>
      <c r="AC143" s="218" t="str">
        <f t="shared" si="80"/>
        <v/>
      </c>
      <c r="AD143" s="218" t="str">
        <f t="shared" si="81"/>
        <v/>
      </c>
      <c r="AE143" s="219" t="str">
        <f t="shared" si="82"/>
        <v/>
      </c>
      <c r="AF143" s="219" t="str">
        <f>IF(K143="","",K143*AF$8 - MAX('1042Bi Dati di base lav.'!R139-M143,0))</f>
        <v/>
      </c>
      <c r="AG143" s="219" t="str">
        <f t="shared" si="83"/>
        <v/>
      </c>
      <c r="AH143" s="219" t="str">
        <f t="shared" si="84"/>
        <v/>
      </c>
      <c r="AI143" s="219" t="str">
        <f t="shared" si="85"/>
        <v/>
      </c>
      <c r="AJ143" s="219" t="str">
        <f>IF(OR($C143="",K143="",O143=""),"",MAX(P143+'1042Bi Dati di base lav.'!S139-O143,0))</f>
        <v/>
      </c>
      <c r="AK143" s="219" t="str">
        <f>IF('1042Bi Dati di base lav.'!S139="","",'1042Bi Dati di base lav.'!S139)</f>
        <v/>
      </c>
      <c r="AL143" s="219" t="str">
        <f t="shared" si="86"/>
        <v/>
      </c>
      <c r="AM143" s="220" t="str">
        <f t="shared" si="87"/>
        <v/>
      </c>
      <c r="AN143" s="221" t="str">
        <f t="shared" si="88"/>
        <v/>
      </c>
      <c r="AO143" s="219" t="str">
        <f t="shared" si="89"/>
        <v/>
      </c>
      <c r="AP143" s="219" t="str">
        <f>IF(E143="","",'1042Bi Dati di base lav.'!O139)</f>
        <v/>
      </c>
      <c r="AQ143" s="222">
        <f>IF('1042Bi Dati di base lav.'!X139&gt;0,AG143,0)</f>
        <v>0</v>
      </c>
      <c r="AR143" s="223">
        <f>IF('1042Bi Dati di base lav.'!X139&gt;0,'1042Bi Dati di base lav.'!S139,0)</f>
        <v>0</v>
      </c>
      <c r="AS143" s="219" t="str">
        <f t="shared" si="90"/>
        <v/>
      </c>
      <c r="AT143" s="219">
        <f>'1042Bi Dati di base lav.'!O139</f>
        <v>0</v>
      </c>
      <c r="AU143" s="219">
        <f t="shared" si="91"/>
        <v>0</v>
      </c>
    </row>
    <row r="144" spans="1:47" s="57" customFormat="1" ht="16.899999999999999" customHeight="1">
      <c r="A144" s="225" t="str">
        <f>IF('1042Bi Dati di base lav.'!A140="","",'1042Bi Dati di base lav.'!A140)</f>
        <v/>
      </c>
      <c r="B144" s="226" t="str">
        <f>IF('1042Bi Dati di base lav.'!B140="","",'1042Bi Dati di base lav.'!B140)</f>
        <v/>
      </c>
      <c r="C144" s="227" t="str">
        <f>IF('1042Bi Dati di base lav.'!C140="","",'1042Bi Dati di base lav.'!C140)</f>
        <v/>
      </c>
      <c r="D144" s="349" t="str">
        <f>IF('1042Bi Dati di base lav.'!AI140="","",IF('1042Bi Dati di base lav.'!AI140*E144&gt;'1042Ai Domanda'!$B$28,'1042Ai Domanda'!$B$28/E144,'1042Bi Dati di base lav.'!AI140))</f>
        <v/>
      </c>
      <c r="E144" s="335" t="str">
        <f>IF('1042Bi Dati di base lav.'!M140="","",'1042Bi Dati di base lav.'!M140)</f>
        <v/>
      </c>
      <c r="F144" s="341" t="str">
        <f>IF('1042Bi Dati di base lav.'!N140="","",'1042Bi Dati di base lav.'!N140)</f>
        <v/>
      </c>
      <c r="G144" s="337" t="str">
        <f>IF('1042Bi Dati di base lav.'!O140="","",'1042Bi Dati di base lav.'!O140)</f>
        <v/>
      </c>
      <c r="H144" s="350" t="str">
        <f>IF('1042Bi Dati di base lav.'!P140="","",'1042Bi Dati di base lav.'!P140)</f>
        <v/>
      </c>
      <c r="I144" s="351" t="str">
        <f>IF('1042Bi Dati di base lav.'!Q140="","",'1042Bi Dati di base lav.'!Q140)</f>
        <v/>
      </c>
      <c r="J144" s="352" t="str">
        <f t="shared" si="67"/>
        <v/>
      </c>
      <c r="K144" s="353" t="str">
        <f t="shared" si="68"/>
        <v/>
      </c>
      <c r="L144" s="354" t="str">
        <f>IF('1042Bi Dati di base lav.'!R140="","",'1042Bi Dati di base lav.'!R140)</f>
        <v/>
      </c>
      <c r="M144" s="355" t="str">
        <f t="shared" si="69"/>
        <v/>
      </c>
      <c r="N144" s="356" t="str">
        <f t="shared" si="70"/>
        <v/>
      </c>
      <c r="O144" s="357" t="str">
        <f t="shared" si="71"/>
        <v/>
      </c>
      <c r="P144" s="358" t="str">
        <f t="shared" si="72"/>
        <v/>
      </c>
      <c r="Q144" s="346" t="str">
        <f t="shared" si="73"/>
        <v/>
      </c>
      <c r="R144" s="359" t="str">
        <f t="shared" si="74"/>
        <v/>
      </c>
      <c r="S144" s="356" t="str">
        <f t="shared" si="75"/>
        <v/>
      </c>
      <c r="T144" s="354" t="str">
        <f>IF(R144="","",MAX((O144-AR144)*'1042Ai Domanda'!$B$31,0))</f>
        <v/>
      </c>
      <c r="U144" s="360" t="str">
        <f t="shared" si="76"/>
        <v/>
      </c>
      <c r="V144" s="214"/>
      <c r="W144" s="215"/>
      <c r="X144" s="164" t="str">
        <f>'1042Bi Dati di base lav.'!L140</f>
        <v/>
      </c>
      <c r="Y144" s="216" t="str">
        <f t="shared" si="77"/>
        <v/>
      </c>
      <c r="Z144" s="217" t="str">
        <f>IF(A144="","",'1042Bi Dati di base lav.'!P140-'1042Bi Dati di base lav.'!Q140)</f>
        <v/>
      </c>
      <c r="AA144" s="217" t="str">
        <f t="shared" si="78"/>
        <v/>
      </c>
      <c r="AB144" s="218" t="str">
        <f t="shared" si="79"/>
        <v/>
      </c>
      <c r="AC144" s="218" t="str">
        <f t="shared" si="80"/>
        <v/>
      </c>
      <c r="AD144" s="218" t="str">
        <f t="shared" si="81"/>
        <v/>
      </c>
      <c r="AE144" s="219" t="str">
        <f t="shared" si="82"/>
        <v/>
      </c>
      <c r="AF144" s="219" t="str">
        <f>IF(K144="","",K144*AF$8 - MAX('1042Bi Dati di base lav.'!R140-M144,0))</f>
        <v/>
      </c>
      <c r="AG144" s="219" t="str">
        <f t="shared" si="83"/>
        <v/>
      </c>
      <c r="AH144" s="219" t="str">
        <f t="shared" si="84"/>
        <v/>
      </c>
      <c r="AI144" s="219" t="str">
        <f t="shared" si="85"/>
        <v/>
      </c>
      <c r="AJ144" s="219" t="str">
        <f>IF(OR($C144="",K144="",O144=""),"",MAX(P144+'1042Bi Dati di base lav.'!S140-O144,0))</f>
        <v/>
      </c>
      <c r="AK144" s="219" t="str">
        <f>IF('1042Bi Dati di base lav.'!S140="","",'1042Bi Dati di base lav.'!S140)</f>
        <v/>
      </c>
      <c r="AL144" s="219" t="str">
        <f t="shared" si="86"/>
        <v/>
      </c>
      <c r="AM144" s="220" t="str">
        <f t="shared" si="87"/>
        <v/>
      </c>
      <c r="AN144" s="221" t="str">
        <f t="shared" si="88"/>
        <v/>
      </c>
      <c r="AO144" s="219" t="str">
        <f t="shared" si="89"/>
        <v/>
      </c>
      <c r="AP144" s="219" t="str">
        <f>IF(E144="","",'1042Bi Dati di base lav.'!O140)</f>
        <v/>
      </c>
      <c r="AQ144" s="222">
        <f>IF('1042Bi Dati di base lav.'!X140&gt;0,AG144,0)</f>
        <v>0</v>
      </c>
      <c r="AR144" s="223">
        <f>IF('1042Bi Dati di base lav.'!X140&gt;0,'1042Bi Dati di base lav.'!S140,0)</f>
        <v>0</v>
      </c>
      <c r="AS144" s="219" t="str">
        <f t="shared" si="90"/>
        <v/>
      </c>
      <c r="AT144" s="219">
        <f>'1042Bi Dati di base lav.'!O140</f>
        <v>0</v>
      </c>
      <c r="AU144" s="219">
        <f t="shared" si="91"/>
        <v>0</v>
      </c>
    </row>
    <row r="145" spans="1:47" s="57" customFormat="1" ht="16.899999999999999" customHeight="1">
      <c r="A145" s="225" t="str">
        <f>IF('1042Bi Dati di base lav.'!A141="","",'1042Bi Dati di base lav.'!A141)</f>
        <v/>
      </c>
      <c r="B145" s="226" t="str">
        <f>IF('1042Bi Dati di base lav.'!B141="","",'1042Bi Dati di base lav.'!B141)</f>
        <v/>
      </c>
      <c r="C145" s="227" t="str">
        <f>IF('1042Bi Dati di base lav.'!C141="","",'1042Bi Dati di base lav.'!C141)</f>
        <v/>
      </c>
      <c r="D145" s="349" t="str">
        <f>IF('1042Bi Dati di base lav.'!AI141="","",IF('1042Bi Dati di base lav.'!AI141*E145&gt;'1042Ai Domanda'!$B$28,'1042Ai Domanda'!$B$28/E145,'1042Bi Dati di base lav.'!AI141))</f>
        <v/>
      </c>
      <c r="E145" s="335" t="str">
        <f>IF('1042Bi Dati di base lav.'!M141="","",'1042Bi Dati di base lav.'!M141)</f>
        <v/>
      </c>
      <c r="F145" s="341" t="str">
        <f>IF('1042Bi Dati di base lav.'!N141="","",'1042Bi Dati di base lav.'!N141)</f>
        <v/>
      </c>
      <c r="G145" s="337" t="str">
        <f>IF('1042Bi Dati di base lav.'!O141="","",'1042Bi Dati di base lav.'!O141)</f>
        <v/>
      </c>
      <c r="H145" s="350" t="str">
        <f>IF('1042Bi Dati di base lav.'!P141="","",'1042Bi Dati di base lav.'!P141)</f>
        <v/>
      </c>
      <c r="I145" s="351" t="str">
        <f>IF('1042Bi Dati di base lav.'!Q141="","",'1042Bi Dati di base lav.'!Q141)</f>
        <v/>
      </c>
      <c r="J145" s="352" t="str">
        <f t="shared" si="67"/>
        <v/>
      </c>
      <c r="K145" s="353" t="str">
        <f t="shared" si="68"/>
        <v/>
      </c>
      <c r="L145" s="354" t="str">
        <f>IF('1042Bi Dati di base lav.'!R141="","",'1042Bi Dati di base lav.'!R141)</f>
        <v/>
      </c>
      <c r="M145" s="355" t="str">
        <f t="shared" si="69"/>
        <v/>
      </c>
      <c r="N145" s="356" t="str">
        <f t="shared" si="70"/>
        <v/>
      </c>
      <c r="O145" s="357" t="str">
        <f t="shared" si="71"/>
        <v/>
      </c>
      <c r="P145" s="358" t="str">
        <f t="shared" si="72"/>
        <v/>
      </c>
      <c r="Q145" s="346" t="str">
        <f t="shared" si="73"/>
        <v/>
      </c>
      <c r="R145" s="359" t="str">
        <f t="shared" si="74"/>
        <v/>
      </c>
      <c r="S145" s="356" t="str">
        <f t="shared" si="75"/>
        <v/>
      </c>
      <c r="T145" s="354" t="str">
        <f>IF(R145="","",MAX((O145-AR145)*'1042Ai Domanda'!$B$31,0))</f>
        <v/>
      </c>
      <c r="U145" s="360" t="str">
        <f t="shared" si="76"/>
        <v/>
      </c>
      <c r="V145" s="214"/>
      <c r="W145" s="215"/>
      <c r="X145" s="164" t="str">
        <f>'1042Bi Dati di base lav.'!L141</f>
        <v/>
      </c>
      <c r="Y145" s="216" t="str">
        <f t="shared" si="77"/>
        <v/>
      </c>
      <c r="Z145" s="217" t="str">
        <f>IF(A145="","",'1042Bi Dati di base lav.'!P141-'1042Bi Dati di base lav.'!Q141)</f>
        <v/>
      </c>
      <c r="AA145" s="217" t="str">
        <f t="shared" si="78"/>
        <v/>
      </c>
      <c r="AB145" s="218" t="str">
        <f t="shared" si="79"/>
        <v/>
      </c>
      <c r="AC145" s="218" t="str">
        <f t="shared" si="80"/>
        <v/>
      </c>
      <c r="AD145" s="218" t="str">
        <f t="shared" si="81"/>
        <v/>
      </c>
      <c r="AE145" s="219" t="str">
        <f t="shared" si="82"/>
        <v/>
      </c>
      <c r="AF145" s="219" t="str">
        <f>IF(K145="","",K145*AF$8 - MAX('1042Bi Dati di base lav.'!R141-M145,0))</f>
        <v/>
      </c>
      <c r="AG145" s="219" t="str">
        <f t="shared" si="83"/>
        <v/>
      </c>
      <c r="AH145" s="219" t="str">
        <f t="shared" si="84"/>
        <v/>
      </c>
      <c r="AI145" s="219" t="str">
        <f t="shared" si="85"/>
        <v/>
      </c>
      <c r="AJ145" s="219" t="str">
        <f>IF(OR($C145="",K145="",O145=""),"",MAX(P145+'1042Bi Dati di base lav.'!S141-O145,0))</f>
        <v/>
      </c>
      <c r="AK145" s="219" t="str">
        <f>IF('1042Bi Dati di base lav.'!S141="","",'1042Bi Dati di base lav.'!S141)</f>
        <v/>
      </c>
      <c r="AL145" s="219" t="str">
        <f t="shared" si="86"/>
        <v/>
      </c>
      <c r="AM145" s="220" t="str">
        <f t="shared" si="87"/>
        <v/>
      </c>
      <c r="AN145" s="221" t="str">
        <f t="shared" si="88"/>
        <v/>
      </c>
      <c r="AO145" s="219" t="str">
        <f t="shared" si="89"/>
        <v/>
      </c>
      <c r="AP145" s="219" t="str">
        <f>IF(E145="","",'1042Bi Dati di base lav.'!O141)</f>
        <v/>
      </c>
      <c r="AQ145" s="222">
        <f>IF('1042Bi Dati di base lav.'!X141&gt;0,AG145,0)</f>
        <v>0</v>
      </c>
      <c r="AR145" s="223">
        <f>IF('1042Bi Dati di base lav.'!X141&gt;0,'1042Bi Dati di base lav.'!S141,0)</f>
        <v>0</v>
      </c>
      <c r="AS145" s="219" t="str">
        <f t="shared" si="90"/>
        <v/>
      </c>
      <c r="AT145" s="219">
        <f>'1042Bi Dati di base lav.'!O141</f>
        <v>0</v>
      </c>
      <c r="AU145" s="219">
        <f t="shared" si="91"/>
        <v>0</v>
      </c>
    </row>
    <row r="146" spans="1:47" s="57" customFormat="1" ht="16.899999999999999" customHeight="1">
      <c r="A146" s="225" t="str">
        <f>IF('1042Bi Dati di base lav.'!A142="","",'1042Bi Dati di base lav.'!A142)</f>
        <v/>
      </c>
      <c r="B146" s="226" t="str">
        <f>IF('1042Bi Dati di base lav.'!B142="","",'1042Bi Dati di base lav.'!B142)</f>
        <v/>
      </c>
      <c r="C146" s="227" t="str">
        <f>IF('1042Bi Dati di base lav.'!C142="","",'1042Bi Dati di base lav.'!C142)</f>
        <v/>
      </c>
      <c r="D146" s="349" t="str">
        <f>IF('1042Bi Dati di base lav.'!AI142="","",IF('1042Bi Dati di base lav.'!AI142*E146&gt;'1042Ai Domanda'!$B$28,'1042Ai Domanda'!$B$28/E146,'1042Bi Dati di base lav.'!AI142))</f>
        <v/>
      </c>
      <c r="E146" s="335" t="str">
        <f>IF('1042Bi Dati di base lav.'!M142="","",'1042Bi Dati di base lav.'!M142)</f>
        <v/>
      </c>
      <c r="F146" s="341" t="str">
        <f>IF('1042Bi Dati di base lav.'!N142="","",'1042Bi Dati di base lav.'!N142)</f>
        <v/>
      </c>
      <c r="G146" s="337" t="str">
        <f>IF('1042Bi Dati di base lav.'!O142="","",'1042Bi Dati di base lav.'!O142)</f>
        <v/>
      </c>
      <c r="H146" s="350" t="str">
        <f>IF('1042Bi Dati di base lav.'!P142="","",'1042Bi Dati di base lav.'!P142)</f>
        <v/>
      </c>
      <c r="I146" s="351" t="str">
        <f>IF('1042Bi Dati di base lav.'!Q142="","",'1042Bi Dati di base lav.'!Q142)</f>
        <v/>
      </c>
      <c r="J146" s="352" t="str">
        <f t="shared" si="67"/>
        <v/>
      </c>
      <c r="K146" s="353" t="str">
        <f t="shared" si="68"/>
        <v/>
      </c>
      <c r="L146" s="354" t="str">
        <f>IF('1042Bi Dati di base lav.'!R142="","",'1042Bi Dati di base lav.'!R142)</f>
        <v/>
      </c>
      <c r="M146" s="355" t="str">
        <f t="shared" si="69"/>
        <v/>
      </c>
      <c r="N146" s="356" t="str">
        <f t="shared" si="70"/>
        <v/>
      </c>
      <c r="O146" s="357" t="str">
        <f t="shared" si="71"/>
        <v/>
      </c>
      <c r="P146" s="358" t="str">
        <f t="shared" si="72"/>
        <v/>
      </c>
      <c r="Q146" s="346" t="str">
        <f t="shared" si="73"/>
        <v/>
      </c>
      <c r="R146" s="359" t="str">
        <f t="shared" si="74"/>
        <v/>
      </c>
      <c r="S146" s="356" t="str">
        <f t="shared" si="75"/>
        <v/>
      </c>
      <c r="T146" s="354" t="str">
        <f>IF(R146="","",MAX((O146-AR146)*'1042Ai Domanda'!$B$31,0))</f>
        <v/>
      </c>
      <c r="U146" s="360" t="str">
        <f t="shared" si="76"/>
        <v/>
      </c>
      <c r="V146" s="214"/>
      <c r="W146" s="215"/>
      <c r="X146" s="164" t="str">
        <f>'1042Bi Dati di base lav.'!L142</f>
        <v/>
      </c>
      <c r="Y146" s="216" t="str">
        <f t="shared" si="77"/>
        <v/>
      </c>
      <c r="Z146" s="217" t="str">
        <f>IF(A146="","",'1042Bi Dati di base lav.'!P142-'1042Bi Dati di base lav.'!Q142)</f>
        <v/>
      </c>
      <c r="AA146" s="217" t="str">
        <f t="shared" si="78"/>
        <v/>
      </c>
      <c r="AB146" s="218" t="str">
        <f t="shared" si="79"/>
        <v/>
      </c>
      <c r="AC146" s="218" t="str">
        <f t="shared" si="80"/>
        <v/>
      </c>
      <c r="AD146" s="218" t="str">
        <f t="shared" si="81"/>
        <v/>
      </c>
      <c r="AE146" s="219" t="str">
        <f t="shared" si="82"/>
        <v/>
      </c>
      <c r="AF146" s="219" t="str">
        <f>IF(K146="","",K146*AF$8 - MAX('1042Bi Dati di base lav.'!R142-M146,0))</f>
        <v/>
      </c>
      <c r="AG146" s="219" t="str">
        <f t="shared" si="83"/>
        <v/>
      </c>
      <c r="AH146" s="219" t="str">
        <f t="shared" si="84"/>
        <v/>
      </c>
      <c r="AI146" s="219" t="str">
        <f t="shared" si="85"/>
        <v/>
      </c>
      <c r="AJ146" s="219" t="str">
        <f>IF(OR($C146="",K146="",O146=""),"",MAX(P146+'1042Bi Dati di base lav.'!S142-O146,0))</f>
        <v/>
      </c>
      <c r="AK146" s="219" t="str">
        <f>IF('1042Bi Dati di base lav.'!S142="","",'1042Bi Dati di base lav.'!S142)</f>
        <v/>
      </c>
      <c r="AL146" s="219" t="str">
        <f t="shared" si="86"/>
        <v/>
      </c>
      <c r="AM146" s="220" t="str">
        <f t="shared" si="87"/>
        <v/>
      </c>
      <c r="AN146" s="221" t="str">
        <f t="shared" si="88"/>
        <v/>
      </c>
      <c r="AO146" s="219" t="str">
        <f t="shared" si="89"/>
        <v/>
      </c>
      <c r="AP146" s="219" t="str">
        <f>IF(E146="","",'1042Bi Dati di base lav.'!O142)</f>
        <v/>
      </c>
      <c r="AQ146" s="222">
        <f>IF('1042Bi Dati di base lav.'!X142&gt;0,AG146,0)</f>
        <v>0</v>
      </c>
      <c r="AR146" s="223">
        <f>IF('1042Bi Dati di base lav.'!X142&gt;0,'1042Bi Dati di base lav.'!S142,0)</f>
        <v>0</v>
      </c>
      <c r="AS146" s="219" t="str">
        <f t="shared" si="90"/>
        <v/>
      </c>
      <c r="AT146" s="219">
        <f>'1042Bi Dati di base lav.'!O142</f>
        <v>0</v>
      </c>
      <c r="AU146" s="219">
        <f t="shared" si="91"/>
        <v>0</v>
      </c>
    </row>
    <row r="147" spans="1:47" s="57" customFormat="1" ht="16.899999999999999" customHeight="1">
      <c r="A147" s="225" t="str">
        <f>IF('1042Bi Dati di base lav.'!A143="","",'1042Bi Dati di base lav.'!A143)</f>
        <v/>
      </c>
      <c r="B147" s="226" t="str">
        <f>IF('1042Bi Dati di base lav.'!B143="","",'1042Bi Dati di base lav.'!B143)</f>
        <v/>
      </c>
      <c r="C147" s="227" t="str">
        <f>IF('1042Bi Dati di base lav.'!C143="","",'1042Bi Dati di base lav.'!C143)</f>
        <v/>
      </c>
      <c r="D147" s="349" t="str">
        <f>IF('1042Bi Dati di base lav.'!AI143="","",IF('1042Bi Dati di base lav.'!AI143*E147&gt;'1042Ai Domanda'!$B$28,'1042Ai Domanda'!$B$28/E147,'1042Bi Dati di base lav.'!AI143))</f>
        <v/>
      </c>
      <c r="E147" s="335" t="str">
        <f>IF('1042Bi Dati di base lav.'!M143="","",'1042Bi Dati di base lav.'!M143)</f>
        <v/>
      </c>
      <c r="F147" s="341" t="str">
        <f>IF('1042Bi Dati di base lav.'!N143="","",'1042Bi Dati di base lav.'!N143)</f>
        <v/>
      </c>
      <c r="G147" s="337" t="str">
        <f>IF('1042Bi Dati di base lav.'!O143="","",'1042Bi Dati di base lav.'!O143)</f>
        <v/>
      </c>
      <c r="H147" s="350" t="str">
        <f>IF('1042Bi Dati di base lav.'!P143="","",'1042Bi Dati di base lav.'!P143)</f>
        <v/>
      </c>
      <c r="I147" s="351" t="str">
        <f>IF('1042Bi Dati di base lav.'!Q143="","",'1042Bi Dati di base lav.'!Q143)</f>
        <v/>
      </c>
      <c r="J147" s="352" t="str">
        <f t="shared" si="67"/>
        <v/>
      </c>
      <c r="K147" s="353" t="str">
        <f t="shared" si="68"/>
        <v/>
      </c>
      <c r="L147" s="354" t="str">
        <f>IF('1042Bi Dati di base lav.'!R143="","",'1042Bi Dati di base lav.'!R143)</f>
        <v/>
      </c>
      <c r="M147" s="355" t="str">
        <f t="shared" si="69"/>
        <v/>
      </c>
      <c r="N147" s="356" t="str">
        <f t="shared" si="70"/>
        <v/>
      </c>
      <c r="O147" s="357" t="str">
        <f t="shared" si="71"/>
        <v/>
      </c>
      <c r="P147" s="358" t="str">
        <f t="shared" si="72"/>
        <v/>
      </c>
      <c r="Q147" s="346" t="str">
        <f t="shared" si="73"/>
        <v/>
      </c>
      <c r="R147" s="359" t="str">
        <f t="shared" si="74"/>
        <v/>
      </c>
      <c r="S147" s="356" t="str">
        <f t="shared" si="75"/>
        <v/>
      </c>
      <c r="T147" s="354" t="str">
        <f>IF(R147="","",MAX((O147-AR147)*'1042Ai Domanda'!$B$31,0))</f>
        <v/>
      </c>
      <c r="U147" s="360" t="str">
        <f t="shared" si="76"/>
        <v/>
      </c>
      <c r="V147" s="214"/>
      <c r="W147" s="215"/>
      <c r="X147" s="164" t="str">
        <f>'1042Bi Dati di base lav.'!L143</f>
        <v/>
      </c>
      <c r="Y147" s="216" t="str">
        <f t="shared" si="77"/>
        <v/>
      </c>
      <c r="Z147" s="217" t="str">
        <f>IF(A147="","",'1042Bi Dati di base lav.'!P143-'1042Bi Dati di base lav.'!Q143)</f>
        <v/>
      </c>
      <c r="AA147" s="217" t="str">
        <f t="shared" si="78"/>
        <v/>
      </c>
      <c r="AB147" s="218" t="str">
        <f t="shared" si="79"/>
        <v/>
      </c>
      <c r="AC147" s="218" t="str">
        <f t="shared" si="80"/>
        <v/>
      </c>
      <c r="AD147" s="218" t="str">
        <f t="shared" si="81"/>
        <v/>
      </c>
      <c r="AE147" s="219" t="str">
        <f t="shared" si="82"/>
        <v/>
      </c>
      <c r="AF147" s="219" t="str">
        <f>IF(K147="","",K147*AF$8 - MAX('1042Bi Dati di base lav.'!R143-M147,0))</f>
        <v/>
      </c>
      <c r="AG147" s="219" t="str">
        <f t="shared" si="83"/>
        <v/>
      </c>
      <c r="AH147" s="219" t="str">
        <f t="shared" si="84"/>
        <v/>
      </c>
      <c r="AI147" s="219" t="str">
        <f t="shared" si="85"/>
        <v/>
      </c>
      <c r="AJ147" s="219" t="str">
        <f>IF(OR($C147="",K147="",O147=""),"",MAX(P147+'1042Bi Dati di base lav.'!S143-O147,0))</f>
        <v/>
      </c>
      <c r="AK147" s="219" t="str">
        <f>IF('1042Bi Dati di base lav.'!S143="","",'1042Bi Dati di base lav.'!S143)</f>
        <v/>
      </c>
      <c r="AL147" s="219" t="str">
        <f t="shared" si="86"/>
        <v/>
      </c>
      <c r="AM147" s="220" t="str">
        <f t="shared" si="87"/>
        <v/>
      </c>
      <c r="AN147" s="221" t="str">
        <f t="shared" si="88"/>
        <v/>
      </c>
      <c r="AO147" s="219" t="str">
        <f t="shared" si="89"/>
        <v/>
      </c>
      <c r="AP147" s="219" t="str">
        <f>IF(E147="","",'1042Bi Dati di base lav.'!O143)</f>
        <v/>
      </c>
      <c r="AQ147" s="222">
        <f>IF('1042Bi Dati di base lav.'!X143&gt;0,AG147,0)</f>
        <v>0</v>
      </c>
      <c r="AR147" s="223">
        <f>IF('1042Bi Dati di base lav.'!X143&gt;0,'1042Bi Dati di base lav.'!S143,0)</f>
        <v>0</v>
      </c>
      <c r="AS147" s="219" t="str">
        <f t="shared" si="90"/>
        <v/>
      </c>
      <c r="AT147" s="219">
        <f>'1042Bi Dati di base lav.'!O143</f>
        <v>0</v>
      </c>
      <c r="AU147" s="219">
        <f t="shared" si="91"/>
        <v>0</v>
      </c>
    </row>
    <row r="148" spans="1:47" s="57" customFormat="1" ht="16.899999999999999" customHeight="1">
      <c r="A148" s="225" t="str">
        <f>IF('1042Bi Dati di base lav.'!A144="","",'1042Bi Dati di base lav.'!A144)</f>
        <v/>
      </c>
      <c r="B148" s="226" t="str">
        <f>IF('1042Bi Dati di base lav.'!B144="","",'1042Bi Dati di base lav.'!B144)</f>
        <v/>
      </c>
      <c r="C148" s="227" t="str">
        <f>IF('1042Bi Dati di base lav.'!C144="","",'1042Bi Dati di base lav.'!C144)</f>
        <v/>
      </c>
      <c r="D148" s="349" t="str">
        <f>IF('1042Bi Dati di base lav.'!AI144="","",IF('1042Bi Dati di base lav.'!AI144*E148&gt;'1042Ai Domanda'!$B$28,'1042Ai Domanda'!$B$28/E148,'1042Bi Dati di base lav.'!AI144))</f>
        <v/>
      </c>
      <c r="E148" s="335" t="str">
        <f>IF('1042Bi Dati di base lav.'!M144="","",'1042Bi Dati di base lav.'!M144)</f>
        <v/>
      </c>
      <c r="F148" s="341" t="str">
        <f>IF('1042Bi Dati di base lav.'!N144="","",'1042Bi Dati di base lav.'!N144)</f>
        <v/>
      </c>
      <c r="G148" s="337" t="str">
        <f>IF('1042Bi Dati di base lav.'!O144="","",'1042Bi Dati di base lav.'!O144)</f>
        <v/>
      </c>
      <c r="H148" s="350" t="str">
        <f>IF('1042Bi Dati di base lav.'!P144="","",'1042Bi Dati di base lav.'!P144)</f>
        <v/>
      </c>
      <c r="I148" s="351" t="str">
        <f>IF('1042Bi Dati di base lav.'!Q144="","",'1042Bi Dati di base lav.'!Q144)</f>
        <v/>
      </c>
      <c r="J148" s="352" t="str">
        <f t="shared" si="67"/>
        <v/>
      </c>
      <c r="K148" s="353" t="str">
        <f t="shared" si="68"/>
        <v/>
      </c>
      <c r="L148" s="354" t="str">
        <f>IF('1042Bi Dati di base lav.'!R144="","",'1042Bi Dati di base lav.'!R144)</f>
        <v/>
      </c>
      <c r="M148" s="355" t="str">
        <f t="shared" si="69"/>
        <v/>
      </c>
      <c r="N148" s="356" t="str">
        <f t="shared" si="70"/>
        <v/>
      </c>
      <c r="O148" s="357" t="str">
        <f t="shared" si="71"/>
        <v/>
      </c>
      <c r="P148" s="358" t="str">
        <f t="shared" si="72"/>
        <v/>
      </c>
      <c r="Q148" s="346" t="str">
        <f t="shared" si="73"/>
        <v/>
      </c>
      <c r="R148" s="359" t="str">
        <f t="shared" si="74"/>
        <v/>
      </c>
      <c r="S148" s="356" t="str">
        <f t="shared" si="75"/>
        <v/>
      </c>
      <c r="T148" s="354" t="str">
        <f>IF(R148="","",MAX((O148-AR148)*'1042Ai Domanda'!$B$31,0))</f>
        <v/>
      </c>
      <c r="U148" s="360" t="str">
        <f t="shared" si="76"/>
        <v/>
      </c>
      <c r="V148" s="214"/>
      <c r="W148" s="215"/>
      <c r="X148" s="164" t="str">
        <f>'1042Bi Dati di base lav.'!L144</f>
        <v/>
      </c>
      <c r="Y148" s="216" t="str">
        <f t="shared" si="77"/>
        <v/>
      </c>
      <c r="Z148" s="217" t="str">
        <f>IF(A148="","",'1042Bi Dati di base lav.'!P144-'1042Bi Dati di base lav.'!Q144)</f>
        <v/>
      </c>
      <c r="AA148" s="217" t="str">
        <f t="shared" si="78"/>
        <v/>
      </c>
      <c r="AB148" s="218" t="str">
        <f t="shared" si="79"/>
        <v/>
      </c>
      <c r="AC148" s="218" t="str">
        <f t="shared" si="80"/>
        <v/>
      </c>
      <c r="AD148" s="218" t="str">
        <f t="shared" si="81"/>
        <v/>
      </c>
      <c r="AE148" s="219" t="str">
        <f t="shared" si="82"/>
        <v/>
      </c>
      <c r="AF148" s="219" t="str">
        <f>IF(K148="","",K148*AF$8 - MAX('1042Bi Dati di base lav.'!R144-M148,0))</f>
        <v/>
      </c>
      <c r="AG148" s="219" t="str">
        <f t="shared" si="83"/>
        <v/>
      </c>
      <c r="AH148" s="219" t="str">
        <f t="shared" si="84"/>
        <v/>
      </c>
      <c r="AI148" s="219" t="str">
        <f t="shared" si="85"/>
        <v/>
      </c>
      <c r="AJ148" s="219" t="str">
        <f>IF(OR($C148="",K148="",O148=""),"",MAX(P148+'1042Bi Dati di base lav.'!S144-O148,0))</f>
        <v/>
      </c>
      <c r="AK148" s="219" t="str">
        <f>IF('1042Bi Dati di base lav.'!S144="","",'1042Bi Dati di base lav.'!S144)</f>
        <v/>
      </c>
      <c r="AL148" s="219" t="str">
        <f t="shared" si="86"/>
        <v/>
      </c>
      <c r="AM148" s="220" t="str">
        <f t="shared" si="87"/>
        <v/>
      </c>
      <c r="AN148" s="221" t="str">
        <f t="shared" si="88"/>
        <v/>
      </c>
      <c r="AO148" s="219" t="str">
        <f t="shared" si="89"/>
        <v/>
      </c>
      <c r="AP148" s="219" t="str">
        <f>IF(E148="","",'1042Bi Dati di base lav.'!O144)</f>
        <v/>
      </c>
      <c r="AQ148" s="222">
        <f>IF('1042Bi Dati di base lav.'!X144&gt;0,AG148,0)</f>
        <v>0</v>
      </c>
      <c r="AR148" s="223">
        <f>IF('1042Bi Dati di base lav.'!X144&gt;0,'1042Bi Dati di base lav.'!S144,0)</f>
        <v>0</v>
      </c>
      <c r="AS148" s="219" t="str">
        <f t="shared" si="90"/>
        <v/>
      </c>
      <c r="AT148" s="219">
        <f>'1042Bi Dati di base lav.'!O144</f>
        <v>0</v>
      </c>
      <c r="AU148" s="219">
        <f t="shared" si="91"/>
        <v>0</v>
      </c>
    </row>
    <row r="149" spans="1:47" s="57" customFormat="1" ht="16.899999999999999" customHeight="1">
      <c r="A149" s="225" t="str">
        <f>IF('1042Bi Dati di base lav.'!A145="","",'1042Bi Dati di base lav.'!A145)</f>
        <v/>
      </c>
      <c r="B149" s="226" t="str">
        <f>IF('1042Bi Dati di base lav.'!B145="","",'1042Bi Dati di base lav.'!B145)</f>
        <v/>
      </c>
      <c r="C149" s="227" t="str">
        <f>IF('1042Bi Dati di base lav.'!C145="","",'1042Bi Dati di base lav.'!C145)</f>
        <v/>
      </c>
      <c r="D149" s="349" t="str">
        <f>IF('1042Bi Dati di base lav.'!AI145="","",IF('1042Bi Dati di base lav.'!AI145*E149&gt;'1042Ai Domanda'!$B$28,'1042Ai Domanda'!$B$28/E149,'1042Bi Dati di base lav.'!AI145))</f>
        <v/>
      </c>
      <c r="E149" s="335" t="str">
        <f>IF('1042Bi Dati di base lav.'!M145="","",'1042Bi Dati di base lav.'!M145)</f>
        <v/>
      </c>
      <c r="F149" s="341" t="str">
        <f>IF('1042Bi Dati di base lav.'!N145="","",'1042Bi Dati di base lav.'!N145)</f>
        <v/>
      </c>
      <c r="G149" s="337" t="str">
        <f>IF('1042Bi Dati di base lav.'!O145="","",'1042Bi Dati di base lav.'!O145)</f>
        <v/>
      </c>
      <c r="H149" s="350" t="str">
        <f>IF('1042Bi Dati di base lav.'!P145="","",'1042Bi Dati di base lav.'!P145)</f>
        <v/>
      </c>
      <c r="I149" s="351" t="str">
        <f>IF('1042Bi Dati di base lav.'!Q145="","",'1042Bi Dati di base lav.'!Q145)</f>
        <v/>
      </c>
      <c r="J149" s="352" t="str">
        <f t="shared" si="67"/>
        <v/>
      </c>
      <c r="K149" s="353" t="str">
        <f t="shared" si="68"/>
        <v/>
      </c>
      <c r="L149" s="354" t="str">
        <f>IF('1042Bi Dati di base lav.'!R145="","",'1042Bi Dati di base lav.'!R145)</f>
        <v/>
      </c>
      <c r="M149" s="355" t="str">
        <f t="shared" si="69"/>
        <v/>
      </c>
      <c r="N149" s="356" t="str">
        <f t="shared" si="70"/>
        <v/>
      </c>
      <c r="O149" s="357" t="str">
        <f t="shared" si="71"/>
        <v/>
      </c>
      <c r="P149" s="358" t="str">
        <f t="shared" si="72"/>
        <v/>
      </c>
      <c r="Q149" s="346" t="str">
        <f t="shared" si="73"/>
        <v/>
      </c>
      <c r="R149" s="359" t="str">
        <f t="shared" si="74"/>
        <v/>
      </c>
      <c r="S149" s="356" t="str">
        <f t="shared" si="75"/>
        <v/>
      </c>
      <c r="T149" s="354" t="str">
        <f>IF(R149="","",MAX((O149-AR149)*'1042Ai Domanda'!$B$31,0))</f>
        <v/>
      </c>
      <c r="U149" s="360" t="str">
        <f t="shared" si="76"/>
        <v/>
      </c>
      <c r="V149" s="214"/>
      <c r="W149" s="215"/>
      <c r="X149" s="164" t="str">
        <f>'1042Bi Dati di base lav.'!L145</f>
        <v/>
      </c>
      <c r="Y149" s="216" t="str">
        <f t="shared" si="77"/>
        <v/>
      </c>
      <c r="Z149" s="217" t="str">
        <f>IF(A149="","",'1042Bi Dati di base lav.'!P145-'1042Bi Dati di base lav.'!Q145)</f>
        <v/>
      </c>
      <c r="AA149" s="217" t="str">
        <f t="shared" si="78"/>
        <v/>
      </c>
      <c r="AB149" s="218" t="str">
        <f t="shared" si="79"/>
        <v/>
      </c>
      <c r="AC149" s="218" t="str">
        <f t="shared" si="80"/>
        <v/>
      </c>
      <c r="AD149" s="218" t="str">
        <f t="shared" si="81"/>
        <v/>
      </c>
      <c r="AE149" s="219" t="str">
        <f t="shared" si="82"/>
        <v/>
      </c>
      <c r="AF149" s="219" t="str">
        <f>IF(K149="","",K149*AF$8 - MAX('1042Bi Dati di base lav.'!R145-M149,0))</f>
        <v/>
      </c>
      <c r="AG149" s="219" t="str">
        <f t="shared" si="83"/>
        <v/>
      </c>
      <c r="AH149" s="219" t="str">
        <f t="shared" si="84"/>
        <v/>
      </c>
      <c r="AI149" s="219" t="str">
        <f t="shared" si="85"/>
        <v/>
      </c>
      <c r="AJ149" s="219" t="str">
        <f>IF(OR($C149="",K149="",O149=""),"",MAX(P149+'1042Bi Dati di base lav.'!S145-O149,0))</f>
        <v/>
      </c>
      <c r="AK149" s="219" t="str">
        <f>IF('1042Bi Dati di base lav.'!S145="","",'1042Bi Dati di base lav.'!S145)</f>
        <v/>
      </c>
      <c r="AL149" s="219" t="str">
        <f t="shared" si="86"/>
        <v/>
      </c>
      <c r="AM149" s="220" t="str">
        <f t="shared" si="87"/>
        <v/>
      </c>
      <c r="AN149" s="221" t="str">
        <f t="shared" si="88"/>
        <v/>
      </c>
      <c r="AO149" s="219" t="str">
        <f t="shared" si="89"/>
        <v/>
      </c>
      <c r="AP149" s="219" t="str">
        <f>IF(E149="","",'1042Bi Dati di base lav.'!O145)</f>
        <v/>
      </c>
      <c r="AQ149" s="222">
        <f>IF('1042Bi Dati di base lav.'!X145&gt;0,AG149,0)</f>
        <v>0</v>
      </c>
      <c r="AR149" s="223">
        <f>IF('1042Bi Dati di base lav.'!X145&gt;0,'1042Bi Dati di base lav.'!S145,0)</f>
        <v>0</v>
      </c>
      <c r="AS149" s="219" t="str">
        <f t="shared" si="90"/>
        <v/>
      </c>
      <c r="AT149" s="219">
        <f>'1042Bi Dati di base lav.'!O145</f>
        <v>0</v>
      </c>
      <c r="AU149" s="219">
        <f t="shared" si="91"/>
        <v>0</v>
      </c>
    </row>
    <row r="150" spans="1:47" s="57" customFormat="1" ht="16.899999999999999" customHeight="1">
      <c r="A150" s="225" t="str">
        <f>IF('1042Bi Dati di base lav.'!A146="","",'1042Bi Dati di base lav.'!A146)</f>
        <v/>
      </c>
      <c r="B150" s="226" t="str">
        <f>IF('1042Bi Dati di base lav.'!B146="","",'1042Bi Dati di base lav.'!B146)</f>
        <v/>
      </c>
      <c r="C150" s="227" t="str">
        <f>IF('1042Bi Dati di base lav.'!C146="","",'1042Bi Dati di base lav.'!C146)</f>
        <v/>
      </c>
      <c r="D150" s="349" t="str">
        <f>IF('1042Bi Dati di base lav.'!AI146="","",IF('1042Bi Dati di base lav.'!AI146*E150&gt;'1042Ai Domanda'!$B$28,'1042Ai Domanda'!$B$28/E150,'1042Bi Dati di base lav.'!AI146))</f>
        <v/>
      </c>
      <c r="E150" s="335" t="str">
        <f>IF('1042Bi Dati di base lav.'!M146="","",'1042Bi Dati di base lav.'!M146)</f>
        <v/>
      </c>
      <c r="F150" s="341" t="str">
        <f>IF('1042Bi Dati di base lav.'!N146="","",'1042Bi Dati di base lav.'!N146)</f>
        <v/>
      </c>
      <c r="G150" s="337" t="str">
        <f>IF('1042Bi Dati di base lav.'!O146="","",'1042Bi Dati di base lav.'!O146)</f>
        <v/>
      </c>
      <c r="H150" s="350" t="str">
        <f>IF('1042Bi Dati di base lav.'!P146="","",'1042Bi Dati di base lav.'!P146)</f>
        <v/>
      </c>
      <c r="I150" s="351" t="str">
        <f>IF('1042Bi Dati di base lav.'!Q146="","",'1042Bi Dati di base lav.'!Q146)</f>
        <v/>
      </c>
      <c r="J150" s="352" t="str">
        <f t="shared" si="67"/>
        <v/>
      </c>
      <c r="K150" s="353" t="str">
        <f t="shared" si="68"/>
        <v/>
      </c>
      <c r="L150" s="354" t="str">
        <f>IF('1042Bi Dati di base lav.'!R146="","",'1042Bi Dati di base lav.'!R146)</f>
        <v/>
      </c>
      <c r="M150" s="355" t="str">
        <f t="shared" si="69"/>
        <v/>
      </c>
      <c r="N150" s="356" t="str">
        <f t="shared" si="70"/>
        <v/>
      </c>
      <c r="O150" s="357" t="str">
        <f t="shared" si="71"/>
        <v/>
      </c>
      <c r="P150" s="358" t="str">
        <f t="shared" si="72"/>
        <v/>
      </c>
      <c r="Q150" s="346" t="str">
        <f t="shared" si="73"/>
        <v/>
      </c>
      <c r="R150" s="359" t="str">
        <f t="shared" si="74"/>
        <v/>
      </c>
      <c r="S150" s="356" t="str">
        <f t="shared" si="75"/>
        <v/>
      </c>
      <c r="T150" s="354" t="str">
        <f>IF(R150="","",MAX((O150-AR150)*'1042Ai Domanda'!$B$31,0))</f>
        <v/>
      </c>
      <c r="U150" s="360" t="str">
        <f t="shared" si="76"/>
        <v/>
      </c>
      <c r="V150" s="214"/>
      <c r="W150" s="215"/>
      <c r="X150" s="164" t="str">
        <f>'1042Bi Dati di base lav.'!L146</f>
        <v/>
      </c>
      <c r="Y150" s="216" t="str">
        <f t="shared" si="77"/>
        <v/>
      </c>
      <c r="Z150" s="217" t="str">
        <f>IF(A150="","",'1042Bi Dati di base lav.'!P146-'1042Bi Dati di base lav.'!Q146)</f>
        <v/>
      </c>
      <c r="AA150" s="217" t="str">
        <f t="shared" si="78"/>
        <v/>
      </c>
      <c r="AB150" s="218" t="str">
        <f t="shared" si="79"/>
        <v/>
      </c>
      <c r="AC150" s="218" t="str">
        <f t="shared" si="80"/>
        <v/>
      </c>
      <c r="AD150" s="218" t="str">
        <f t="shared" si="81"/>
        <v/>
      </c>
      <c r="AE150" s="219" t="str">
        <f t="shared" si="82"/>
        <v/>
      </c>
      <c r="AF150" s="219" t="str">
        <f>IF(K150="","",K150*AF$8 - MAX('1042Bi Dati di base lav.'!R146-M150,0))</f>
        <v/>
      </c>
      <c r="AG150" s="219" t="str">
        <f t="shared" si="83"/>
        <v/>
      </c>
      <c r="AH150" s="219" t="str">
        <f t="shared" si="84"/>
        <v/>
      </c>
      <c r="AI150" s="219" t="str">
        <f t="shared" si="85"/>
        <v/>
      </c>
      <c r="AJ150" s="219" t="str">
        <f>IF(OR($C150="",K150="",O150=""),"",MAX(P150+'1042Bi Dati di base lav.'!S146-O150,0))</f>
        <v/>
      </c>
      <c r="AK150" s="219" t="str">
        <f>IF('1042Bi Dati di base lav.'!S146="","",'1042Bi Dati di base lav.'!S146)</f>
        <v/>
      </c>
      <c r="AL150" s="219" t="str">
        <f t="shared" si="86"/>
        <v/>
      </c>
      <c r="AM150" s="220" t="str">
        <f t="shared" si="87"/>
        <v/>
      </c>
      <c r="AN150" s="221" t="str">
        <f t="shared" si="88"/>
        <v/>
      </c>
      <c r="AO150" s="219" t="str">
        <f t="shared" si="89"/>
        <v/>
      </c>
      <c r="AP150" s="219" t="str">
        <f>IF(E150="","",'1042Bi Dati di base lav.'!O146)</f>
        <v/>
      </c>
      <c r="AQ150" s="222">
        <f>IF('1042Bi Dati di base lav.'!X146&gt;0,AG150,0)</f>
        <v>0</v>
      </c>
      <c r="AR150" s="223">
        <f>IF('1042Bi Dati di base lav.'!X146&gt;0,'1042Bi Dati di base lav.'!S146,0)</f>
        <v>0</v>
      </c>
      <c r="AS150" s="219" t="str">
        <f t="shared" si="90"/>
        <v/>
      </c>
      <c r="AT150" s="219">
        <f>'1042Bi Dati di base lav.'!O146</f>
        <v>0</v>
      </c>
      <c r="AU150" s="219">
        <f t="shared" si="91"/>
        <v>0</v>
      </c>
    </row>
    <row r="151" spans="1:47" s="57" customFormat="1" ht="16.899999999999999" customHeight="1">
      <c r="A151" s="225" t="str">
        <f>IF('1042Bi Dati di base lav.'!A147="","",'1042Bi Dati di base lav.'!A147)</f>
        <v/>
      </c>
      <c r="B151" s="226" t="str">
        <f>IF('1042Bi Dati di base lav.'!B147="","",'1042Bi Dati di base lav.'!B147)</f>
        <v/>
      </c>
      <c r="C151" s="227" t="str">
        <f>IF('1042Bi Dati di base lav.'!C147="","",'1042Bi Dati di base lav.'!C147)</f>
        <v/>
      </c>
      <c r="D151" s="349" t="str">
        <f>IF('1042Bi Dati di base lav.'!AI147="","",IF('1042Bi Dati di base lav.'!AI147*E151&gt;'1042Ai Domanda'!$B$28,'1042Ai Domanda'!$B$28/E151,'1042Bi Dati di base lav.'!AI147))</f>
        <v/>
      </c>
      <c r="E151" s="335" t="str">
        <f>IF('1042Bi Dati di base lav.'!M147="","",'1042Bi Dati di base lav.'!M147)</f>
        <v/>
      </c>
      <c r="F151" s="341" t="str">
        <f>IF('1042Bi Dati di base lav.'!N147="","",'1042Bi Dati di base lav.'!N147)</f>
        <v/>
      </c>
      <c r="G151" s="337" t="str">
        <f>IF('1042Bi Dati di base lav.'!O147="","",'1042Bi Dati di base lav.'!O147)</f>
        <v/>
      </c>
      <c r="H151" s="350" t="str">
        <f>IF('1042Bi Dati di base lav.'!P147="","",'1042Bi Dati di base lav.'!P147)</f>
        <v/>
      </c>
      <c r="I151" s="351" t="str">
        <f>IF('1042Bi Dati di base lav.'!Q147="","",'1042Bi Dati di base lav.'!Q147)</f>
        <v/>
      </c>
      <c r="J151" s="352" t="str">
        <f t="shared" si="67"/>
        <v/>
      </c>
      <c r="K151" s="353" t="str">
        <f t="shared" si="68"/>
        <v/>
      </c>
      <c r="L151" s="354" t="str">
        <f>IF('1042Bi Dati di base lav.'!R147="","",'1042Bi Dati di base lav.'!R147)</f>
        <v/>
      </c>
      <c r="M151" s="355" t="str">
        <f t="shared" si="69"/>
        <v/>
      </c>
      <c r="N151" s="356" t="str">
        <f t="shared" si="70"/>
        <v/>
      </c>
      <c r="O151" s="357" t="str">
        <f t="shared" si="71"/>
        <v/>
      </c>
      <c r="P151" s="358" t="str">
        <f t="shared" si="72"/>
        <v/>
      </c>
      <c r="Q151" s="346" t="str">
        <f t="shared" si="73"/>
        <v/>
      </c>
      <c r="R151" s="359" t="str">
        <f t="shared" si="74"/>
        <v/>
      </c>
      <c r="S151" s="356" t="str">
        <f t="shared" si="75"/>
        <v/>
      </c>
      <c r="T151" s="354" t="str">
        <f>IF(R151="","",MAX((O151-AR151)*'1042Ai Domanda'!$B$31,0))</f>
        <v/>
      </c>
      <c r="U151" s="360" t="str">
        <f t="shared" si="76"/>
        <v/>
      </c>
      <c r="V151" s="214"/>
      <c r="W151" s="215"/>
      <c r="X151" s="164" t="str">
        <f>'1042Bi Dati di base lav.'!L147</f>
        <v/>
      </c>
      <c r="Y151" s="216" t="str">
        <f t="shared" si="77"/>
        <v/>
      </c>
      <c r="Z151" s="217" t="str">
        <f>IF(A151="","",'1042Bi Dati di base lav.'!P147-'1042Bi Dati di base lav.'!Q147)</f>
        <v/>
      </c>
      <c r="AA151" s="217" t="str">
        <f t="shared" si="78"/>
        <v/>
      </c>
      <c r="AB151" s="218" t="str">
        <f t="shared" si="79"/>
        <v/>
      </c>
      <c r="AC151" s="218" t="str">
        <f t="shared" si="80"/>
        <v/>
      </c>
      <c r="AD151" s="218" t="str">
        <f t="shared" si="81"/>
        <v/>
      </c>
      <c r="AE151" s="219" t="str">
        <f t="shared" si="82"/>
        <v/>
      </c>
      <c r="AF151" s="219" t="str">
        <f>IF(K151="","",K151*AF$8 - MAX('1042Bi Dati di base lav.'!R147-M151,0))</f>
        <v/>
      </c>
      <c r="AG151" s="219" t="str">
        <f t="shared" si="83"/>
        <v/>
      </c>
      <c r="AH151" s="219" t="str">
        <f t="shared" si="84"/>
        <v/>
      </c>
      <c r="AI151" s="219" t="str">
        <f t="shared" si="85"/>
        <v/>
      </c>
      <c r="AJ151" s="219" t="str">
        <f>IF(OR($C151="",K151="",O151=""),"",MAX(P151+'1042Bi Dati di base lav.'!S147-O151,0))</f>
        <v/>
      </c>
      <c r="AK151" s="219" t="str">
        <f>IF('1042Bi Dati di base lav.'!S147="","",'1042Bi Dati di base lav.'!S147)</f>
        <v/>
      </c>
      <c r="AL151" s="219" t="str">
        <f t="shared" si="86"/>
        <v/>
      </c>
      <c r="AM151" s="220" t="str">
        <f t="shared" si="87"/>
        <v/>
      </c>
      <c r="AN151" s="221" t="str">
        <f t="shared" si="88"/>
        <v/>
      </c>
      <c r="AO151" s="219" t="str">
        <f t="shared" si="89"/>
        <v/>
      </c>
      <c r="AP151" s="219" t="str">
        <f>IF(E151="","",'1042Bi Dati di base lav.'!O147)</f>
        <v/>
      </c>
      <c r="AQ151" s="222">
        <f>IF('1042Bi Dati di base lav.'!X147&gt;0,AG151,0)</f>
        <v>0</v>
      </c>
      <c r="AR151" s="223">
        <f>IF('1042Bi Dati di base lav.'!X147&gt;0,'1042Bi Dati di base lav.'!S147,0)</f>
        <v>0</v>
      </c>
      <c r="AS151" s="219" t="str">
        <f t="shared" si="90"/>
        <v/>
      </c>
      <c r="AT151" s="219">
        <f>'1042Bi Dati di base lav.'!O147</f>
        <v>0</v>
      </c>
      <c r="AU151" s="219">
        <f t="shared" si="91"/>
        <v>0</v>
      </c>
    </row>
    <row r="152" spans="1:47" s="57" customFormat="1" ht="16.899999999999999" customHeight="1">
      <c r="A152" s="225" t="str">
        <f>IF('1042Bi Dati di base lav.'!A148="","",'1042Bi Dati di base lav.'!A148)</f>
        <v/>
      </c>
      <c r="B152" s="226" t="str">
        <f>IF('1042Bi Dati di base lav.'!B148="","",'1042Bi Dati di base lav.'!B148)</f>
        <v/>
      </c>
      <c r="C152" s="227" t="str">
        <f>IF('1042Bi Dati di base lav.'!C148="","",'1042Bi Dati di base lav.'!C148)</f>
        <v/>
      </c>
      <c r="D152" s="349" t="str">
        <f>IF('1042Bi Dati di base lav.'!AI148="","",IF('1042Bi Dati di base lav.'!AI148*E152&gt;'1042Ai Domanda'!$B$28,'1042Ai Domanda'!$B$28/E152,'1042Bi Dati di base lav.'!AI148))</f>
        <v/>
      </c>
      <c r="E152" s="335" t="str">
        <f>IF('1042Bi Dati di base lav.'!M148="","",'1042Bi Dati di base lav.'!M148)</f>
        <v/>
      </c>
      <c r="F152" s="341" t="str">
        <f>IF('1042Bi Dati di base lav.'!N148="","",'1042Bi Dati di base lav.'!N148)</f>
        <v/>
      </c>
      <c r="G152" s="337" t="str">
        <f>IF('1042Bi Dati di base lav.'!O148="","",'1042Bi Dati di base lav.'!O148)</f>
        <v/>
      </c>
      <c r="H152" s="350" t="str">
        <f>IF('1042Bi Dati di base lav.'!P148="","",'1042Bi Dati di base lav.'!P148)</f>
        <v/>
      </c>
      <c r="I152" s="351" t="str">
        <f>IF('1042Bi Dati di base lav.'!Q148="","",'1042Bi Dati di base lav.'!Q148)</f>
        <v/>
      </c>
      <c r="J152" s="352" t="str">
        <f t="shared" si="67"/>
        <v/>
      </c>
      <c r="K152" s="353" t="str">
        <f t="shared" si="68"/>
        <v/>
      </c>
      <c r="L152" s="354" t="str">
        <f>IF('1042Bi Dati di base lav.'!R148="","",'1042Bi Dati di base lav.'!R148)</f>
        <v/>
      </c>
      <c r="M152" s="355" t="str">
        <f t="shared" si="69"/>
        <v/>
      </c>
      <c r="N152" s="356" t="str">
        <f t="shared" si="70"/>
        <v/>
      </c>
      <c r="O152" s="357" t="str">
        <f t="shared" si="71"/>
        <v/>
      </c>
      <c r="P152" s="358" t="str">
        <f t="shared" si="72"/>
        <v/>
      </c>
      <c r="Q152" s="346" t="str">
        <f t="shared" si="73"/>
        <v/>
      </c>
      <c r="R152" s="359" t="str">
        <f t="shared" si="74"/>
        <v/>
      </c>
      <c r="S152" s="356" t="str">
        <f t="shared" si="75"/>
        <v/>
      </c>
      <c r="T152" s="354" t="str">
        <f>IF(R152="","",MAX((O152-AR152)*'1042Ai Domanda'!$B$31,0))</f>
        <v/>
      </c>
      <c r="U152" s="360" t="str">
        <f t="shared" si="76"/>
        <v/>
      </c>
      <c r="V152" s="214"/>
      <c r="W152" s="215"/>
      <c r="X152" s="164" t="str">
        <f>'1042Bi Dati di base lav.'!L148</f>
        <v/>
      </c>
      <c r="Y152" s="216" t="str">
        <f t="shared" si="77"/>
        <v/>
      </c>
      <c r="Z152" s="217" t="str">
        <f>IF(A152="","",'1042Bi Dati di base lav.'!P148-'1042Bi Dati di base lav.'!Q148)</f>
        <v/>
      </c>
      <c r="AA152" s="217" t="str">
        <f t="shared" si="78"/>
        <v/>
      </c>
      <c r="AB152" s="218" t="str">
        <f t="shared" si="79"/>
        <v/>
      </c>
      <c r="AC152" s="218" t="str">
        <f t="shared" si="80"/>
        <v/>
      </c>
      <c r="AD152" s="218" t="str">
        <f t="shared" si="81"/>
        <v/>
      </c>
      <c r="AE152" s="219" t="str">
        <f t="shared" si="82"/>
        <v/>
      </c>
      <c r="AF152" s="219" t="str">
        <f>IF(K152="","",K152*AF$8 - MAX('1042Bi Dati di base lav.'!R148-M152,0))</f>
        <v/>
      </c>
      <c r="AG152" s="219" t="str">
        <f t="shared" si="83"/>
        <v/>
      </c>
      <c r="AH152" s="219" t="str">
        <f t="shared" si="84"/>
        <v/>
      </c>
      <c r="AI152" s="219" t="str">
        <f t="shared" si="85"/>
        <v/>
      </c>
      <c r="AJ152" s="219" t="str">
        <f>IF(OR($C152="",K152="",O152=""),"",MAX(P152+'1042Bi Dati di base lav.'!S148-O152,0))</f>
        <v/>
      </c>
      <c r="AK152" s="219" t="str">
        <f>IF('1042Bi Dati di base lav.'!S148="","",'1042Bi Dati di base lav.'!S148)</f>
        <v/>
      </c>
      <c r="AL152" s="219" t="str">
        <f t="shared" si="86"/>
        <v/>
      </c>
      <c r="AM152" s="220" t="str">
        <f t="shared" si="87"/>
        <v/>
      </c>
      <c r="AN152" s="221" t="str">
        <f t="shared" si="88"/>
        <v/>
      </c>
      <c r="AO152" s="219" t="str">
        <f t="shared" si="89"/>
        <v/>
      </c>
      <c r="AP152" s="219" t="str">
        <f>IF(E152="","",'1042Bi Dati di base lav.'!O148)</f>
        <v/>
      </c>
      <c r="AQ152" s="222">
        <f>IF('1042Bi Dati di base lav.'!X148&gt;0,AG152,0)</f>
        <v>0</v>
      </c>
      <c r="AR152" s="223">
        <f>IF('1042Bi Dati di base lav.'!X148&gt;0,'1042Bi Dati di base lav.'!S148,0)</f>
        <v>0</v>
      </c>
      <c r="AS152" s="219" t="str">
        <f t="shared" si="90"/>
        <v/>
      </c>
      <c r="AT152" s="219">
        <f>'1042Bi Dati di base lav.'!O148</f>
        <v>0</v>
      </c>
      <c r="AU152" s="219">
        <f t="shared" si="91"/>
        <v>0</v>
      </c>
    </row>
    <row r="153" spans="1:47" s="57" customFormat="1" ht="16.899999999999999" customHeight="1">
      <c r="A153" s="225" t="str">
        <f>IF('1042Bi Dati di base lav.'!A149="","",'1042Bi Dati di base lav.'!A149)</f>
        <v/>
      </c>
      <c r="B153" s="226" t="str">
        <f>IF('1042Bi Dati di base lav.'!B149="","",'1042Bi Dati di base lav.'!B149)</f>
        <v/>
      </c>
      <c r="C153" s="227" t="str">
        <f>IF('1042Bi Dati di base lav.'!C149="","",'1042Bi Dati di base lav.'!C149)</f>
        <v/>
      </c>
      <c r="D153" s="349" t="str">
        <f>IF('1042Bi Dati di base lav.'!AI149="","",IF('1042Bi Dati di base lav.'!AI149*E153&gt;'1042Ai Domanda'!$B$28,'1042Ai Domanda'!$B$28/E153,'1042Bi Dati di base lav.'!AI149))</f>
        <v/>
      </c>
      <c r="E153" s="335" t="str">
        <f>IF('1042Bi Dati di base lav.'!M149="","",'1042Bi Dati di base lav.'!M149)</f>
        <v/>
      </c>
      <c r="F153" s="341" t="str">
        <f>IF('1042Bi Dati di base lav.'!N149="","",'1042Bi Dati di base lav.'!N149)</f>
        <v/>
      </c>
      <c r="G153" s="337" t="str">
        <f>IF('1042Bi Dati di base lav.'!O149="","",'1042Bi Dati di base lav.'!O149)</f>
        <v/>
      </c>
      <c r="H153" s="350" t="str">
        <f>IF('1042Bi Dati di base lav.'!P149="","",'1042Bi Dati di base lav.'!P149)</f>
        <v/>
      </c>
      <c r="I153" s="351" t="str">
        <f>IF('1042Bi Dati di base lav.'!Q149="","",'1042Bi Dati di base lav.'!Q149)</f>
        <v/>
      </c>
      <c r="J153" s="352" t="str">
        <f t="shared" si="67"/>
        <v/>
      </c>
      <c r="K153" s="353" t="str">
        <f t="shared" si="68"/>
        <v/>
      </c>
      <c r="L153" s="354" t="str">
        <f>IF('1042Bi Dati di base lav.'!R149="","",'1042Bi Dati di base lav.'!R149)</f>
        <v/>
      </c>
      <c r="M153" s="355" t="str">
        <f t="shared" si="69"/>
        <v/>
      </c>
      <c r="N153" s="356" t="str">
        <f t="shared" si="70"/>
        <v/>
      </c>
      <c r="O153" s="357" t="str">
        <f t="shared" si="71"/>
        <v/>
      </c>
      <c r="P153" s="358" t="str">
        <f t="shared" si="72"/>
        <v/>
      </c>
      <c r="Q153" s="346" t="str">
        <f t="shared" si="73"/>
        <v/>
      </c>
      <c r="R153" s="359" t="str">
        <f t="shared" si="74"/>
        <v/>
      </c>
      <c r="S153" s="356" t="str">
        <f t="shared" si="75"/>
        <v/>
      </c>
      <c r="T153" s="354" t="str">
        <f>IF(R153="","",MAX((O153-AR153)*'1042Ai Domanda'!$B$31,0))</f>
        <v/>
      </c>
      <c r="U153" s="360" t="str">
        <f t="shared" si="76"/>
        <v/>
      </c>
      <c r="V153" s="214"/>
      <c r="W153" s="215"/>
      <c r="X153" s="164" t="str">
        <f>'1042Bi Dati di base lav.'!L149</f>
        <v/>
      </c>
      <c r="Y153" s="216" t="str">
        <f t="shared" si="77"/>
        <v/>
      </c>
      <c r="Z153" s="217" t="str">
        <f>IF(A153="","",'1042Bi Dati di base lav.'!P149-'1042Bi Dati di base lav.'!Q149)</f>
        <v/>
      </c>
      <c r="AA153" s="217" t="str">
        <f t="shared" si="78"/>
        <v/>
      </c>
      <c r="AB153" s="218" t="str">
        <f t="shared" si="79"/>
        <v/>
      </c>
      <c r="AC153" s="218" t="str">
        <f t="shared" si="80"/>
        <v/>
      </c>
      <c r="AD153" s="218" t="str">
        <f t="shared" si="81"/>
        <v/>
      </c>
      <c r="AE153" s="219" t="str">
        <f t="shared" si="82"/>
        <v/>
      </c>
      <c r="AF153" s="219" t="str">
        <f>IF(K153="","",K153*AF$8 - MAX('1042Bi Dati di base lav.'!R149-M153,0))</f>
        <v/>
      </c>
      <c r="AG153" s="219" t="str">
        <f t="shared" si="83"/>
        <v/>
      </c>
      <c r="AH153" s="219" t="str">
        <f t="shared" si="84"/>
        <v/>
      </c>
      <c r="AI153" s="219" t="str">
        <f t="shared" si="85"/>
        <v/>
      </c>
      <c r="AJ153" s="219" t="str">
        <f>IF(OR($C153="",K153="",O153=""),"",MAX(P153+'1042Bi Dati di base lav.'!S149-O153,0))</f>
        <v/>
      </c>
      <c r="AK153" s="219" t="str">
        <f>IF('1042Bi Dati di base lav.'!S149="","",'1042Bi Dati di base lav.'!S149)</f>
        <v/>
      </c>
      <c r="AL153" s="219" t="str">
        <f t="shared" si="86"/>
        <v/>
      </c>
      <c r="AM153" s="220" t="str">
        <f t="shared" si="87"/>
        <v/>
      </c>
      <c r="AN153" s="221" t="str">
        <f t="shared" si="88"/>
        <v/>
      </c>
      <c r="AO153" s="219" t="str">
        <f t="shared" si="89"/>
        <v/>
      </c>
      <c r="AP153" s="219" t="str">
        <f>IF(E153="","",'1042Bi Dati di base lav.'!O149)</f>
        <v/>
      </c>
      <c r="AQ153" s="222">
        <f>IF('1042Bi Dati di base lav.'!X149&gt;0,AG153,0)</f>
        <v>0</v>
      </c>
      <c r="AR153" s="223">
        <f>IF('1042Bi Dati di base lav.'!X149&gt;0,'1042Bi Dati di base lav.'!S149,0)</f>
        <v>0</v>
      </c>
      <c r="AS153" s="219" t="str">
        <f t="shared" si="90"/>
        <v/>
      </c>
      <c r="AT153" s="219">
        <f>'1042Bi Dati di base lav.'!O149</f>
        <v>0</v>
      </c>
      <c r="AU153" s="219">
        <f t="shared" si="91"/>
        <v>0</v>
      </c>
    </row>
    <row r="154" spans="1:47" s="57" customFormat="1" ht="16.899999999999999" customHeight="1">
      <c r="A154" s="225" t="str">
        <f>IF('1042Bi Dati di base lav.'!A150="","",'1042Bi Dati di base lav.'!A150)</f>
        <v/>
      </c>
      <c r="B154" s="226" t="str">
        <f>IF('1042Bi Dati di base lav.'!B150="","",'1042Bi Dati di base lav.'!B150)</f>
        <v/>
      </c>
      <c r="C154" s="227" t="str">
        <f>IF('1042Bi Dati di base lav.'!C150="","",'1042Bi Dati di base lav.'!C150)</f>
        <v/>
      </c>
      <c r="D154" s="349" t="str">
        <f>IF('1042Bi Dati di base lav.'!AI150="","",IF('1042Bi Dati di base lav.'!AI150*E154&gt;'1042Ai Domanda'!$B$28,'1042Ai Domanda'!$B$28/E154,'1042Bi Dati di base lav.'!AI150))</f>
        <v/>
      </c>
      <c r="E154" s="335" t="str">
        <f>IF('1042Bi Dati di base lav.'!M150="","",'1042Bi Dati di base lav.'!M150)</f>
        <v/>
      </c>
      <c r="F154" s="341" t="str">
        <f>IF('1042Bi Dati di base lav.'!N150="","",'1042Bi Dati di base lav.'!N150)</f>
        <v/>
      </c>
      <c r="G154" s="337" t="str">
        <f>IF('1042Bi Dati di base lav.'!O150="","",'1042Bi Dati di base lav.'!O150)</f>
        <v/>
      </c>
      <c r="H154" s="350" t="str">
        <f>IF('1042Bi Dati di base lav.'!P150="","",'1042Bi Dati di base lav.'!P150)</f>
        <v/>
      </c>
      <c r="I154" s="351" t="str">
        <f>IF('1042Bi Dati di base lav.'!Q150="","",'1042Bi Dati di base lav.'!Q150)</f>
        <v/>
      </c>
      <c r="J154" s="352" t="str">
        <f t="shared" si="67"/>
        <v/>
      </c>
      <c r="K154" s="353" t="str">
        <f t="shared" si="68"/>
        <v/>
      </c>
      <c r="L154" s="354" t="str">
        <f>IF('1042Bi Dati di base lav.'!R150="","",'1042Bi Dati di base lav.'!R150)</f>
        <v/>
      </c>
      <c r="M154" s="355" t="str">
        <f t="shared" si="69"/>
        <v/>
      </c>
      <c r="N154" s="356" t="str">
        <f t="shared" si="70"/>
        <v/>
      </c>
      <c r="O154" s="357" t="str">
        <f t="shared" si="71"/>
        <v/>
      </c>
      <c r="P154" s="358" t="str">
        <f t="shared" si="72"/>
        <v/>
      </c>
      <c r="Q154" s="346" t="str">
        <f t="shared" si="73"/>
        <v/>
      </c>
      <c r="R154" s="359" t="str">
        <f t="shared" si="74"/>
        <v/>
      </c>
      <c r="S154" s="356" t="str">
        <f t="shared" si="75"/>
        <v/>
      </c>
      <c r="T154" s="354" t="str">
        <f>IF(R154="","",MAX((O154-AR154)*'1042Ai Domanda'!$B$31,0))</f>
        <v/>
      </c>
      <c r="U154" s="360" t="str">
        <f t="shared" si="76"/>
        <v/>
      </c>
      <c r="V154" s="214"/>
      <c r="W154" s="215"/>
      <c r="X154" s="164" t="str">
        <f>'1042Bi Dati di base lav.'!L150</f>
        <v/>
      </c>
      <c r="Y154" s="216" t="str">
        <f t="shared" si="77"/>
        <v/>
      </c>
      <c r="Z154" s="217" t="str">
        <f>IF(A154="","",'1042Bi Dati di base lav.'!P150-'1042Bi Dati di base lav.'!Q150)</f>
        <v/>
      </c>
      <c r="AA154" s="217" t="str">
        <f t="shared" si="78"/>
        <v/>
      </c>
      <c r="AB154" s="218" t="str">
        <f t="shared" si="79"/>
        <v/>
      </c>
      <c r="AC154" s="218" t="str">
        <f t="shared" si="80"/>
        <v/>
      </c>
      <c r="AD154" s="218" t="str">
        <f t="shared" si="81"/>
        <v/>
      </c>
      <c r="AE154" s="219" t="str">
        <f t="shared" si="82"/>
        <v/>
      </c>
      <c r="AF154" s="219" t="str">
        <f>IF(K154="","",K154*AF$8 - MAX('1042Bi Dati di base lav.'!R150-M154,0))</f>
        <v/>
      </c>
      <c r="AG154" s="219" t="str">
        <f t="shared" si="83"/>
        <v/>
      </c>
      <c r="AH154" s="219" t="str">
        <f t="shared" si="84"/>
        <v/>
      </c>
      <c r="AI154" s="219" t="str">
        <f t="shared" si="85"/>
        <v/>
      </c>
      <c r="AJ154" s="219" t="str">
        <f>IF(OR($C154="",K154="",O154=""),"",MAX(P154+'1042Bi Dati di base lav.'!S150-O154,0))</f>
        <v/>
      </c>
      <c r="AK154" s="219" t="str">
        <f>IF('1042Bi Dati di base lav.'!S150="","",'1042Bi Dati di base lav.'!S150)</f>
        <v/>
      </c>
      <c r="AL154" s="219" t="str">
        <f t="shared" si="86"/>
        <v/>
      </c>
      <c r="AM154" s="220" t="str">
        <f t="shared" si="87"/>
        <v/>
      </c>
      <c r="AN154" s="221" t="str">
        <f t="shared" si="88"/>
        <v/>
      </c>
      <c r="AO154" s="219" t="str">
        <f t="shared" si="89"/>
        <v/>
      </c>
      <c r="AP154" s="219" t="str">
        <f>IF(E154="","",'1042Bi Dati di base lav.'!O150)</f>
        <v/>
      </c>
      <c r="AQ154" s="222">
        <f>IF('1042Bi Dati di base lav.'!X150&gt;0,AG154,0)</f>
        <v>0</v>
      </c>
      <c r="AR154" s="223">
        <f>IF('1042Bi Dati di base lav.'!X150&gt;0,'1042Bi Dati di base lav.'!S150,0)</f>
        <v>0</v>
      </c>
      <c r="AS154" s="219" t="str">
        <f t="shared" si="90"/>
        <v/>
      </c>
      <c r="AT154" s="219">
        <f>'1042Bi Dati di base lav.'!O150</f>
        <v>0</v>
      </c>
      <c r="AU154" s="219">
        <f t="shared" si="91"/>
        <v>0</v>
      </c>
    </row>
    <row r="155" spans="1:47" s="57" customFormat="1" ht="16.899999999999999" customHeight="1">
      <c r="A155" s="225" t="str">
        <f>IF('1042Bi Dati di base lav.'!A151="","",'1042Bi Dati di base lav.'!A151)</f>
        <v/>
      </c>
      <c r="B155" s="226" t="str">
        <f>IF('1042Bi Dati di base lav.'!B151="","",'1042Bi Dati di base lav.'!B151)</f>
        <v/>
      </c>
      <c r="C155" s="227" t="str">
        <f>IF('1042Bi Dati di base lav.'!C151="","",'1042Bi Dati di base lav.'!C151)</f>
        <v/>
      </c>
      <c r="D155" s="349" t="str">
        <f>IF('1042Bi Dati di base lav.'!AI151="","",IF('1042Bi Dati di base lav.'!AI151*E155&gt;'1042Ai Domanda'!$B$28,'1042Ai Domanda'!$B$28/E155,'1042Bi Dati di base lav.'!AI151))</f>
        <v/>
      </c>
      <c r="E155" s="335" t="str">
        <f>IF('1042Bi Dati di base lav.'!M151="","",'1042Bi Dati di base lav.'!M151)</f>
        <v/>
      </c>
      <c r="F155" s="341" t="str">
        <f>IF('1042Bi Dati di base lav.'!N151="","",'1042Bi Dati di base lav.'!N151)</f>
        <v/>
      </c>
      <c r="G155" s="337" t="str">
        <f>IF('1042Bi Dati di base lav.'!O151="","",'1042Bi Dati di base lav.'!O151)</f>
        <v/>
      </c>
      <c r="H155" s="350" t="str">
        <f>IF('1042Bi Dati di base lav.'!P151="","",'1042Bi Dati di base lav.'!P151)</f>
        <v/>
      </c>
      <c r="I155" s="351" t="str">
        <f>IF('1042Bi Dati di base lav.'!Q151="","",'1042Bi Dati di base lav.'!Q151)</f>
        <v/>
      </c>
      <c r="J155" s="352" t="str">
        <f t="shared" si="67"/>
        <v/>
      </c>
      <c r="K155" s="353" t="str">
        <f t="shared" si="68"/>
        <v/>
      </c>
      <c r="L155" s="354" t="str">
        <f>IF('1042Bi Dati di base lav.'!R151="","",'1042Bi Dati di base lav.'!R151)</f>
        <v/>
      </c>
      <c r="M155" s="355" t="str">
        <f t="shared" si="69"/>
        <v/>
      </c>
      <c r="N155" s="356" t="str">
        <f t="shared" si="70"/>
        <v/>
      </c>
      <c r="O155" s="357" t="str">
        <f t="shared" si="71"/>
        <v/>
      </c>
      <c r="P155" s="358" t="str">
        <f t="shared" si="72"/>
        <v/>
      </c>
      <c r="Q155" s="346" t="str">
        <f t="shared" si="73"/>
        <v/>
      </c>
      <c r="R155" s="359" t="str">
        <f t="shared" si="74"/>
        <v/>
      </c>
      <c r="S155" s="356" t="str">
        <f t="shared" si="75"/>
        <v/>
      </c>
      <c r="T155" s="354" t="str">
        <f>IF(R155="","",MAX((O155-AR155)*'1042Ai Domanda'!$B$31,0))</f>
        <v/>
      </c>
      <c r="U155" s="360" t="str">
        <f t="shared" si="76"/>
        <v/>
      </c>
      <c r="V155" s="214"/>
      <c r="W155" s="215"/>
      <c r="X155" s="164" t="str">
        <f>'1042Bi Dati di base lav.'!L151</f>
        <v/>
      </c>
      <c r="Y155" s="216" t="str">
        <f t="shared" si="77"/>
        <v/>
      </c>
      <c r="Z155" s="217" t="str">
        <f>IF(A155="","",'1042Bi Dati di base lav.'!P151-'1042Bi Dati di base lav.'!Q151)</f>
        <v/>
      </c>
      <c r="AA155" s="217" t="str">
        <f t="shared" si="78"/>
        <v/>
      </c>
      <c r="AB155" s="218" t="str">
        <f t="shared" si="79"/>
        <v/>
      </c>
      <c r="AC155" s="218" t="str">
        <f t="shared" si="80"/>
        <v/>
      </c>
      <c r="AD155" s="218" t="str">
        <f t="shared" si="81"/>
        <v/>
      </c>
      <c r="AE155" s="219" t="str">
        <f t="shared" si="82"/>
        <v/>
      </c>
      <c r="AF155" s="219" t="str">
        <f>IF(K155="","",K155*AF$8 - MAX('1042Bi Dati di base lav.'!R151-M155,0))</f>
        <v/>
      </c>
      <c r="AG155" s="219" t="str">
        <f t="shared" si="83"/>
        <v/>
      </c>
      <c r="AH155" s="219" t="str">
        <f t="shared" si="84"/>
        <v/>
      </c>
      <c r="AI155" s="219" t="str">
        <f t="shared" si="85"/>
        <v/>
      </c>
      <c r="AJ155" s="219" t="str">
        <f>IF(OR($C155="",K155="",O155=""),"",MAX(P155+'1042Bi Dati di base lav.'!S151-O155,0))</f>
        <v/>
      </c>
      <c r="AK155" s="219" t="str">
        <f>IF('1042Bi Dati di base lav.'!S151="","",'1042Bi Dati di base lav.'!S151)</f>
        <v/>
      </c>
      <c r="AL155" s="219" t="str">
        <f t="shared" si="86"/>
        <v/>
      </c>
      <c r="AM155" s="220" t="str">
        <f t="shared" si="87"/>
        <v/>
      </c>
      <c r="AN155" s="221" t="str">
        <f t="shared" si="88"/>
        <v/>
      </c>
      <c r="AO155" s="219" t="str">
        <f t="shared" si="89"/>
        <v/>
      </c>
      <c r="AP155" s="219" t="str">
        <f>IF(E155="","",'1042Bi Dati di base lav.'!O151)</f>
        <v/>
      </c>
      <c r="AQ155" s="222">
        <f>IF('1042Bi Dati di base lav.'!X151&gt;0,AG155,0)</f>
        <v>0</v>
      </c>
      <c r="AR155" s="223">
        <f>IF('1042Bi Dati di base lav.'!X151&gt;0,'1042Bi Dati di base lav.'!S151,0)</f>
        <v>0</v>
      </c>
      <c r="AS155" s="219" t="str">
        <f t="shared" si="90"/>
        <v/>
      </c>
      <c r="AT155" s="219">
        <f>'1042Bi Dati di base lav.'!O151</f>
        <v>0</v>
      </c>
      <c r="AU155" s="219">
        <f t="shared" si="91"/>
        <v>0</v>
      </c>
    </row>
    <row r="156" spans="1:47" s="57" customFormat="1" ht="16.899999999999999" customHeight="1">
      <c r="A156" s="225" t="str">
        <f>IF('1042Bi Dati di base lav.'!A152="","",'1042Bi Dati di base lav.'!A152)</f>
        <v/>
      </c>
      <c r="B156" s="226" t="str">
        <f>IF('1042Bi Dati di base lav.'!B152="","",'1042Bi Dati di base lav.'!B152)</f>
        <v/>
      </c>
      <c r="C156" s="227" t="str">
        <f>IF('1042Bi Dati di base lav.'!C152="","",'1042Bi Dati di base lav.'!C152)</f>
        <v/>
      </c>
      <c r="D156" s="349" t="str">
        <f>IF('1042Bi Dati di base lav.'!AI152="","",IF('1042Bi Dati di base lav.'!AI152*E156&gt;'1042Ai Domanda'!$B$28,'1042Ai Domanda'!$B$28/E156,'1042Bi Dati di base lav.'!AI152))</f>
        <v/>
      </c>
      <c r="E156" s="335" t="str">
        <f>IF('1042Bi Dati di base lav.'!M152="","",'1042Bi Dati di base lav.'!M152)</f>
        <v/>
      </c>
      <c r="F156" s="341" t="str">
        <f>IF('1042Bi Dati di base lav.'!N152="","",'1042Bi Dati di base lav.'!N152)</f>
        <v/>
      </c>
      <c r="G156" s="337" t="str">
        <f>IF('1042Bi Dati di base lav.'!O152="","",'1042Bi Dati di base lav.'!O152)</f>
        <v/>
      </c>
      <c r="H156" s="350" t="str">
        <f>IF('1042Bi Dati di base lav.'!P152="","",'1042Bi Dati di base lav.'!P152)</f>
        <v/>
      </c>
      <c r="I156" s="351" t="str">
        <f>IF('1042Bi Dati di base lav.'!Q152="","",'1042Bi Dati di base lav.'!Q152)</f>
        <v/>
      </c>
      <c r="J156" s="352" t="str">
        <f t="shared" si="67"/>
        <v/>
      </c>
      <c r="K156" s="353" t="str">
        <f t="shared" si="68"/>
        <v/>
      </c>
      <c r="L156" s="354" t="str">
        <f>IF('1042Bi Dati di base lav.'!R152="","",'1042Bi Dati di base lav.'!R152)</f>
        <v/>
      </c>
      <c r="M156" s="355" t="str">
        <f t="shared" si="69"/>
        <v/>
      </c>
      <c r="N156" s="356" t="str">
        <f t="shared" si="70"/>
        <v/>
      </c>
      <c r="O156" s="357" t="str">
        <f t="shared" si="71"/>
        <v/>
      </c>
      <c r="P156" s="358" t="str">
        <f t="shared" si="72"/>
        <v/>
      </c>
      <c r="Q156" s="346" t="str">
        <f t="shared" si="73"/>
        <v/>
      </c>
      <c r="R156" s="359" t="str">
        <f t="shared" si="74"/>
        <v/>
      </c>
      <c r="S156" s="356" t="str">
        <f t="shared" si="75"/>
        <v/>
      </c>
      <c r="T156" s="354" t="str">
        <f>IF(R156="","",MAX((O156-AR156)*'1042Ai Domanda'!$B$31,0))</f>
        <v/>
      </c>
      <c r="U156" s="360" t="str">
        <f t="shared" si="76"/>
        <v/>
      </c>
      <c r="V156" s="214"/>
      <c r="W156" s="215"/>
      <c r="X156" s="164" t="str">
        <f>'1042Bi Dati di base lav.'!L152</f>
        <v/>
      </c>
      <c r="Y156" s="216" t="str">
        <f t="shared" si="77"/>
        <v/>
      </c>
      <c r="Z156" s="217" t="str">
        <f>IF(A156="","",'1042Bi Dati di base lav.'!P152-'1042Bi Dati di base lav.'!Q152)</f>
        <v/>
      </c>
      <c r="AA156" s="217" t="str">
        <f t="shared" si="78"/>
        <v/>
      </c>
      <c r="AB156" s="218" t="str">
        <f t="shared" si="79"/>
        <v/>
      </c>
      <c r="AC156" s="218" t="str">
        <f t="shared" si="80"/>
        <v/>
      </c>
      <c r="AD156" s="218" t="str">
        <f t="shared" si="81"/>
        <v/>
      </c>
      <c r="AE156" s="219" t="str">
        <f t="shared" si="82"/>
        <v/>
      </c>
      <c r="AF156" s="219" t="str">
        <f>IF(K156="","",K156*AF$8 - MAX('1042Bi Dati di base lav.'!R152-M156,0))</f>
        <v/>
      </c>
      <c r="AG156" s="219" t="str">
        <f t="shared" si="83"/>
        <v/>
      </c>
      <c r="AH156" s="219" t="str">
        <f t="shared" si="84"/>
        <v/>
      </c>
      <c r="AI156" s="219" t="str">
        <f t="shared" si="85"/>
        <v/>
      </c>
      <c r="AJ156" s="219" t="str">
        <f>IF(OR($C156="",K156="",O156=""),"",MAX(P156+'1042Bi Dati di base lav.'!S152-O156,0))</f>
        <v/>
      </c>
      <c r="AK156" s="219" t="str">
        <f>IF('1042Bi Dati di base lav.'!S152="","",'1042Bi Dati di base lav.'!S152)</f>
        <v/>
      </c>
      <c r="AL156" s="219" t="str">
        <f t="shared" si="86"/>
        <v/>
      </c>
      <c r="AM156" s="220" t="str">
        <f t="shared" si="87"/>
        <v/>
      </c>
      <c r="AN156" s="221" t="str">
        <f t="shared" si="88"/>
        <v/>
      </c>
      <c r="AO156" s="219" t="str">
        <f t="shared" si="89"/>
        <v/>
      </c>
      <c r="AP156" s="219" t="str">
        <f>IF(E156="","",'1042Bi Dati di base lav.'!O152)</f>
        <v/>
      </c>
      <c r="AQ156" s="222">
        <f>IF('1042Bi Dati di base lav.'!X152&gt;0,AG156,0)</f>
        <v>0</v>
      </c>
      <c r="AR156" s="223">
        <f>IF('1042Bi Dati di base lav.'!X152&gt;0,'1042Bi Dati di base lav.'!S152,0)</f>
        <v>0</v>
      </c>
      <c r="AS156" s="219" t="str">
        <f t="shared" si="90"/>
        <v/>
      </c>
      <c r="AT156" s="219">
        <f>'1042Bi Dati di base lav.'!O152</f>
        <v>0</v>
      </c>
      <c r="AU156" s="219">
        <f t="shared" si="91"/>
        <v>0</v>
      </c>
    </row>
    <row r="157" spans="1:47" s="57" customFormat="1" ht="16.899999999999999" customHeight="1">
      <c r="A157" s="225" t="str">
        <f>IF('1042Bi Dati di base lav.'!A153="","",'1042Bi Dati di base lav.'!A153)</f>
        <v/>
      </c>
      <c r="B157" s="226" t="str">
        <f>IF('1042Bi Dati di base lav.'!B153="","",'1042Bi Dati di base lav.'!B153)</f>
        <v/>
      </c>
      <c r="C157" s="227" t="str">
        <f>IF('1042Bi Dati di base lav.'!C153="","",'1042Bi Dati di base lav.'!C153)</f>
        <v/>
      </c>
      <c r="D157" s="349" t="str">
        <f>IF('1042Bi Dati di base lav.'!AI153="","",IF('1042Bi Dati di base lav.'!AI153*E157&gt;'1042Ai Domanda'!$B$28,'1042Ai Domanda'!$B$28/E157,'1042Bi Dati di base lav.'!AI153))</f>
        <v/>
      </c>
      <c r="E157" s="335" t="str">
        <f>IF('1042Bi Dati di base lav.'!M153="","",'1042Bi Dati di base lav.'!M153)</f>
        <v/>
      </c>
      <c r="F157" s="341" t="str">
        <f>IF('1042Bi Dati di base lav.'!N153="","",'1042Bi Dati di base lav.'!N153)</f>
        <v/>
      </c>
      <c r="G157" s="337" t="str">
        <f>IF('1042Bi Dati di base lav.'!O153="","",'1042Bi Dati di base lav.'!O153)</f>
        <v/>
      </c>
      <c r="H157" s="350" t="str">
        <f>IF('1042Bi Dati di base lav.'!P153="","",'1042Bi Dati di base lav.'!P153)</f>
        <v/>
      </c>
      <c r="I157" s="351" t="str">
        <f>IF('1042Bi Dati di base lav.'!Q153="","",'1042Bi Dati di base lav.'!Q153)</f>
        <v/>
      </c>
      <c r="J157" s="352" t="str">
        <f t="shared" si="67"/>
        <v/>
      </c>
      <c r="K157" s="353" t="str">
        <f t="shared" si="68"/>
        <v/>
      </c>
      <c r="L157" s="354" t="str">
        <f>IF('1042Bi Dati di base lav.'!R153="","",'1042Bi Dati di base lav.'!R153)</f>
        <v/>
      </c>
      <c r="M157" s="355" t="str">
        <f t="shared" si="69"/>
        <v/>
      </c>
      <c r="N157" s="356" t="str">
        <f t="shared" si="70"/>
        <v/>
      </c>
      <c r="O157" s="357" t="str">
        <f t="shared" si="71"/>
        <v/>
      </c>
      <c r="P157" s="358" t="str">
        <f t="shared" si="72"/>
        <v/>
      </c>
      <c r="Q157" s="346" t="str">
        <f t="shared" si="73"/>
        <v/>
      </c>
      <c r="R157" s="359" t="str">
        <f t="shared" si="74"/>
        <v/>
      </c>
      <c r="S157" s="356" t="str">
        <f t="shared" si="75"/>
        <v/>
      </c>
      <c r="T157" s="354" t="str">
        <f>IF(R157="","",MAX((O157-AR157)*'1042Ai Domanda'!$B$31,0))</f>
        <v/>
      </c>
      <c r="U157" s="360" t="str">
        <f t="shared" si="76"/>
        <v/>
      </c>
      <c r="V157" s="214"/>
      <c r="W157" s="215"/>
      <c r="X157" s="164" t="str">
        <f>'1042Bi Dati di base lav.'!L153</f>
        <v/>
      </c>
      <c r="Y157" s="216" t="str">
        <f t="shared" si="77"/>
        <v/>
      </c>
      <c r="Z157" s="217" t="str">
        <f>IF(A157="","",'1042Bi Dati di base lav.'!P153-'1042Bi Dati di base lav.'!Q153)</f>
        <v/>
      </c>
      <c r="AA157" s="217" t="str">
        <f t="shared" si="78"/>
        <v/>
      </c>
      <c r="AB157" s="218" t="str">
        <f t="shared" si="79"/>
        <v/>
      </c>
      <c r="AC157" s="218" t="str">
        <f t="shared" si="80"/>
        <v/>
      </c>
      <c r="AD157" s="218" t="str">
        <f t="shared" si="81"/>
        <v/>
      </c>
      <c r="AE157" s="219" t="str">
        <f t="shared" si="82"/>
        <v/>
      </c>
      <c r="AF157" s="219" t="str">
        <f>IF(K157="","",K157*AF$8 - MAX('1042Bi Dati di base lav.'!R153-M157,0))</f>
        <v/>
      </c>
      <c r="AG157" s="219" t="str">
        <f t="shared" si="83"/>
        <v/>
      </c>
      <c r="AH157" s="219" t="str">
        <f t="shared" si="84"/>
        <v/>
      </c>
      <c r="AI157" s="219" t="str">
        <f t="shared" si="85"/>
        <v/>
      </c>
      <c r="AJ157" s="219" t="str">
        <f>IF(OR($C157="",K157="",O157=""),"",MAX(P157+'1042Bi Dati di base lav.'!S153-O157,0))</f>
        <v/>
      </c>
      <c r="AK157" s="219" t="str">
        <f>IF('1042Bi Dati di base lav.'!S153="","",'1042Bi Dati di base lav.'!S153)</f>
        <v/>
      </c>
      <c r="AL157" s="219" t="str">
        <f t="shared" si="86"/>
        <v/>
      </c>
      <c r="AM157" s="220" t="str">
        <f t="shared" si="87"/>
        <v/>
      </c>
      <c r="AN157" s="221" t="str">
        <f t="shared" si="88"/>
        <v/>
      </c>
      <c r="AO157" s="219" t="str">
        <f t="shared" si="89"/>
        <v/>
      </c>
      <c r="AP157" s="219" t="str">
        <f>IF(E157="","",'1042Bi Dati di base lav.'!O153)</f>
        <v/>
      </c>
      <c r="AQ157" s="222">
        <f>IF('1042Bi Dati di base lav.'!X153&gt;0,AG157,0)</f>
        <v>0</v>
      </c>
      <c r="AR157" s="223">
        <f>IF('1042Bi Dati di base lav.'!X153&gt;0,'1042Bi Dati di base lav.'!S153,0)</f>
        <v>0</v>
      </c>
      <c r="AS157" s="219" t="str">
        <f t="shared" si="90"/>
        <v/>
      </c>
      <c r="AT157" s="219">
        <f>'1042Bi Dati di base lav.'!O153</f>
        <v>0</v>
      </c>
      <c r="AU157" s="219">
        <f t="shared" si="91"/>
        <v>0</v>
      </c>
    </row>
    <row r="158" spans="1:47" s="57" customFormat="1" ht="16.899999999999999" customHeight="1">
      <c r="A158" s="225" t="str">
        <f>IF('1042Bi Dati di base lav.'!A154="","",'1042Bi Dati di base lav.'!A154)</f>
        <v/>
      </c>
      <c r="B158" s="226" t="str">
        <f>IF('1042Bi Dati di base lav.'!B154="","",'1042Bi Dati di base lav.'!B154)</f>
        <v/>
      </c>
      <c r="C158" s="227" t="str">
        <f>IF('1042Bi Dati di base lav.'!C154="","",'1042Bi Dati di base lav.'!C154)</f>
        <v/>
      </c>
      <c r="D158" s="349" t="str">
        <f>IF('1042Bi Dati di base lav.'!AI154="","",IF('1042Bi Dati di base lav.'!AI154*E158&gt;'1042Ai Domanda'!$B$28,'1042Ai Domanda'!$B$28/E158,'1042Bi Dati di base lav.'!AI154))</f>
        <v/>
      </c>
      <c r="E158" s="335" t="str">
        <f>IF('1042Bi Dati di base lav.'!M154="","",'1042Bi Dati di base lav.'!M154)</f>
        <v/>
      </c>
      <c r="F158" s="341" t="str">
        <f>IF('1042Bi Dati di base lav.'!N154="","",'1042Bi Dati di base lav.'!N154)</f>
        <v/>
      </c>
      <c r="G158" s="337" t="str">
        <f>IF('1042Bi Dati di base lav.'!O154="","",'1042Bi Dati di base lav.'!O154)</f>
        <v/>
      </c>
      <c r="H158" s="350" t="str">
        <f>IF('1042Bi Dati di base lav.'!P154="","",'1042Bi Dati di base lav.'!P154)</f>
        <v/>
      </c>
      <c r="I158" s="351" t="str">
        <f>IF('1042Bi Dati di base lav.'!Q154="","",'1042Bi Dati di base lav.'!Q154)</f>
        <v/>
      </c>
      <c r="J158" s="352" t="str">
        <f t="shared" si="67"/>
        <v/>
      </c>
      <c r="K158" s="353" t="str">
        <f t="shared" si="68"/>
        <v/>
      </c>
      <c r="L158" s="354" t="str">
        <f>IF('1042Bi Dati di base lav.'!R154="","",'1042Bi Dati di base lav.'!R154)</f>
        <v/>
      </c>
      <c r="M158" s="355" t="str">
        <f t="shared" si="69"/>
        <v/>
      </c>
      <c r="N158" s="356" t="str">
        <f t="shared" si="70"/>
        <v/>
      </c>
      <c r="O158" s="357" t="str">
        <f t="shared" si="71"/>
        <v/>
      </c>
      <c r="P158" s="358" t="str">
        <f t="shared" si="72"/>
        <v/>
      </c>
      <c r="Q158" s="346" t="str">
        <f t="shared" si="73"/>
        <v/>
      </c>
      <c r="R158" s="359" t="str">
        <f t="shared" si="74"/>
        <v/>
      </c>
      <c r="S158" s="356" t="str">
        <f t="shared" si="75"/>
        <v/>
      </c>
      <c r="T158" s="354" t="str">
        <f>IF(R158="","",MAX((O158-AR158)*'1042Ai Domanda'!$B$31,0))</f>
        <v/>
      </c>
      <c r="U158" s="360" t="str">
        <f t="shared" si="76"/>
        <v/>
      </c>
      <c r="V158" s="214"/>
      <c r="W158" s="215"/>
      <c r="X158" s="164" t="str">
        <f>'1042Bi Dati di base lav.'!L154</f>
        <v/>
      </c>
      <c r="Y158" s="216" t="str">
        <f t="shared" si="77"/>
        <v/>
      </c>
      <c r="Z158" s="217" t="str">
        <f>IF(A158="","",'1042Bi Dati di base lav.'!P154-'1042Bi Dati di base lav.'!Q154)</f>
        <v/>
      </c>
      <c r="AA158" s="217" t="str">
        <f t="shared" si="78"/>
        <v/>
      </c>
      <c r="AB158" s="218" t="str">
        <f t="shared" si="79"/>
        <v/>
      </c>
      <c r="AC158" s="218" t="str">
        <f t="shared" si="80"/>
        <v/>
      </c>
      <c r="AD158" s="218" t="str">
        <f t="shared" si="81"/>
        <v/>
      </c>
      <c r="AE158" s="219" t="str">
        <f t="shared" si="82"/>
        <v/>
      </c>
      <c r="AF158" s="219" t="str">
        <f>IF(K158="","",K158*AF$8 - MAX('1042Bi Dati di base lav.'!R154-M158,0))</f>
        <v/>
      </c>
      <c r="AG158" s="219" t="str">
        <f t="shared" si="83"/>
        <v/>
      </c>
      <c r="AH158" s="219" t="str">
        <f t="shared" si="84"/>
        <v/>
      </c>
      <c r="AI158" s="219" t="str">
        <f t="shared" si="85"/>
        <v/>
      </c>
      <c r="AJ158" s="219" t="str">
        <f>IF(OR($C158="",K158="",O158=""),"",MAX(P158+'1042Bi Dati di base lav.'!S154-O158,0))</f>
        <v/>
      </c>
      <c r="AK158" s="219" t="str">
        <f>IF('1042Bi Dati di base lav.'!S154="","",'1042Bi Dati di base lav.'!S154)</f>
        <v/>
      </c>
      <c r="AL158" s="219" t="str">
        <f t="shared" si="86"/>
        <v/>
      </c>
      <c r="AM158" s="220" t="str">
        <f t="shared" si="87"/>
        <v/>
      </c>
      <c r="AN158" s="221" t="str">
        <f t="shared" si="88"/>
        <v/>
      </c>
      <c r="AO158" s="219" t="str">
        <f t="shared" si="89"/>
        <v/>
      </c>
      <c r="AP158" s="219" t="str">
        <f>IF(E158="","",'1042Bi Dati di base lav.'!O154)</f>
        <v/>
      </c>
      <c r="AQ158" s="222">
        <f>IF('1042Bi Dati di base lav.'!X154&gt;0,AG158,0)</f>
        <v>0</v>
      </c>
      <c r="AR158" s="223">
        <f>IF('1042Bi Dati di base lav.'!X154&gt;0,'1042Bi Dati di base lav.'!S154,0)</f>
        <v>0</v>
      </c>
      <c r="AS158" s="219" t="str">
        <f t="shared" si="90"/>
        <v/>
      </c>
      <c r="AT158" s="219">
        <f>'1042Bi Dati di base lav.'!O154</f>
        <v>0</v>
      </c>
      <c r="AU158" s="219">
        <f t="shared" si="91"/>
        <v>0</v>
      </c>
    </row>
    <row r="159" spans="1:47" s="57" customFormat="1" ht="16.899999999999999" customHeight="1">
      <c r="A159" s="225" t="str">
        <f>IF('1042Bi Dati di base lav.'!A155="","",'1042Bi Dati di base lav.'!A155)</f>
        <v/>
      </c>
      <c r="B159" s="226" t="str">
        <f>IF('1042Bi Dati di base lav.'!B155="","",'1042Bi Dati di base lav.'!B155)</f>
        <v/>
      </c>
      <c r="C159" s="227" t="str">
        <f>IF('1042Bi Dati di base lav.'!C155="","",'1042Bi Dati di base lav.'!C155)</f>
        <v/>
      </c>
      <c r="D159" s="349" t="str">
        <f>IF('1042Bi Dati di base lav.'!AI155="","",IF('1042Bi Dati di base lav.'!AI155*E159&gt;'1042Ai Domanda'!$B$28,'1042Ai Domanda'!$B$28/E159,'1042Bi Dati di base lav.'!AI155))</f>
        <v/>
      </c>
      <c r="E159" s="335" t="str">
        <f>IF('1042Bi Dati di base lav.'!M155="","",'1042Bi Dati di base lav.'!M155)</f>
        <v/>
      </c>
      <c r="F159" s="341" t="str">
        <f>IF('1042Bi Dati di base lav.'!N155="","",'1042Bi Dati di base lav.'!N155)</f>
        <v/>
      </c>
      <c r="G159" s="337" t="str">
        <f>IF('1042Bi Dati di base lav.'!O155="","",'1042Bi Dati di base lav.'!O155)</f>
        <v/>
      </c>
      <c r="H159" s="350" t="str">
        <f>IF('1042Bi Dati di base lav.'!P155="","",'1042Bi Dati di base lav.'!P155)</f>
        <v/>
      </c>
      <c r="I159" s="351" t="str">
        <f>IF('1042Bi Dati di base lav.'!Q155="","",'1042Bi Dati di base lav.'!Q155)</f>
        <v/>
      </c>
      <c r="J159" s="352" t="str">
        <f t="shared" si="67"/>
        <v/>
      </c>
      <c r="K159" s="353" t="str">
        <f t="shared" si="68"/>
        <v/>
      </c>
      <c r="L159" s="354" t="str">
        <f>IF('1042Bi Dati di base lav.'!R155="","",'1042Bi Dati di base lav.'!R155)</f>
        <v/>
      </c>
      <c r="M159" s="355" t="str">
        <f t="shared" si="69"/>
        <v/>
      </c>
      <c r="N159" s="356" t="str">
        <f t="shared" si="70"/>
        <v/>
      </c>
      <c r="O159" s="357" t="str">
        <f t="shared" si="71"/>
        <v/>
      </c>
      <c r="P159" s="358" t="str">
        <f t="shared" si="72"/>
        <v/>
      </c>
      <c r="Q159" s="346" t="str">
        <f t="shared" si="73"/>
        <v/>
      </c>
      <c r="R159" s="359" t="str">
        <f t="shared" si="74"/>
        <v/>
      </c>
      <c r="S159" s="356" t="str">
        <f t="shared" si="75"/>
        <v/>
      </c>
      <c r="T159" s="354" t="str">
        <f>IF(R159="","",MAX((O159-AR159)*'1042Ai Domanda'!$B$31,0))</f>
        <v/>
      </c>
      <c r="U159" s="360" t="str">
        <f t="shared" si="76"/>
        <v/>
      </c>
      <c r="V159" s="214"/>
      <c r="W159" s="215"/>
      <c r="X159" s="164" t="str">
        <f>'1042Bi Dati di base lav.'!L155</f>
        <v/>
      </c>
      <c r="Y159" s="216" t="str">
        <f t="shared" si="77"/>
        <v/>
      </c>
      <c r="Z159" s="217" t="str">
        <f>IF(A159="","",'1042Bi Dati di base lav.'!P155-'1042Bi Dati di base lav.'!Q155)</f>
        <v/>
      </c>
      <c r="AA159" s="217" t="str">
        <f t="shared" si="78"/>
        <v/>
      </c>
      <c r="AB159" s="218" t="str">
        <f t="shared" si="79"/>
        <v/>
      </c>
      <c r="AC159" s="218" t="str">
        <f t="shared" si="80"/>
        <v/>
      </c>
      <c r="AD159" s="218" t="str">
        <f t="shared" si="81"/>
        <v/>
      </c>
      <c r="AE159" s="219" t="str">
        <f t="shared" si="82"/>
        <v/>
      </c>
      <c r="AF159" s="219" t="str">
        <f>IF(K159="","",K159*AF$8 - MAX('1042Bi Dati di base lav.'!R155-M159,0))</f>
        <v/>
      </c>
      <c r="AG159" s="219" t="str">
        <f t="shared" si="83"/>
        <v/>
      </c>
      <c r="AH159" s="219" t="str">
        <f t="shared" si="84"/>
        <v/>
      </c>
      <c r="AI159" s="219" t="str">
        <f t="shared" si="85"/>
        <v/>
      </c>
      <c r="AJ159" s="219" t="str">
        <f>IF(OR($C159="",K159="",O159=""),"",MAX(P159+'1042Bi Dati di base lav.'!S155-O159,0))</f>
        <v/>
      </c>
      <c r="AK159" s="219" t="str">
        <f>IF('1042Bi Dati di base lav.'!S155="","",'1042Bi Dati di base lav.'!S155)</f>
        <v/>
      </c>
      <c r="AL159" s="219" t="str">
        <f t="shared" si="86"/>
        <v/>
      </c>
      <c r="AM159" s="220" t="str">
        <f t="shared" si="87"/>
        <v/>
      </c>
      <c r="AN159" s="221" t="str">
        <f t="shared" si="88"/>
        <v/>
      </c>
      <c r="AO159" s="219" t="str">
        <f t="shared" si="89"/>
        <v/>
      </c>
      <c r="AP159" s="219" t="str">
        <f>IF(E159="","",'1042Bi Dati di base lav.'!O155)</f>
        <v/>
      </c>
      <c r="AQ159" s="222">
        <f>IF('1042Bi Dati di base lav.'!X155&gt;0,AG159,0)</f>
        <v>0</v>
      </c>
      <c r="AR159" s="223">
        <f>IF('1042Bi Dati di base lav.'!X155&gt;0,'1042Bi Dati di base lav.'!S155,0)</f>
        <v>0</v>
      </c>
      <c r="AS159" s="219" t="str">
        <f t="shared" si="90"/>
        <v/>
      </c>
      <c r="AT159" s="219">
        <f>'1042Bi Dati di base lav.'!O155</f>
        <v>0</v>
      </c>
      <c r="AU159" s="219">
        <f t="shared" si="91"/>
        <v>0</v>
      </c>
    </row>
    <row r="160" spans="1:47" s="57" customFormat="1" ht="16.899999999999999" customHeight="1">
      <c r="A160" s="225" t="str">
        <f>IF('1042Bi Dati di base lav.'!A156="","",'1042Bi Dati di base lav.'!A156)</f>
        <v/>
      </c>
      <c r="B160" s="226" t="str">
        <f>IF('1042Bi Dati di base lav.'!B156="","",'1042Bi Dati di base lav.'!B156)</f>
        <v/>
      </c>
      <c r="C160" s="227" t="str">
        <f>IF('1042Bi Dati di base lav.'!C156="","",'1042Bi Dati di base lav.'!C156)</f>
        <v/>
      </c>
      <c r="D160" s="349" t="str">
        <f>IF('1042Bi Dati di base lav.'!AI156="","",IF('1042Bi Dati di base lav.'!AI156*E160&gt;'1042Ai Domanda'!$B$28,'1042Ai Domanda'!$B$28/E160,'1042Bi Dati di base lav.'!AI156))</f>
        <v/>
      </c>
      <c r="E160" s="335" t="str">
        <f>IF('1042Bi Dati di base lav.'!M156="","",'1042Bi Dati di base lav.'!M156)</f>
        <v/>
      </c>
      <c r="F160" s="341" t="str">
        <f>IF('1042Bi Dati di base lav.'!N156="","",'1042Bi Dati di base lav.'!N156)</f>
        <v/>
      </c>
      <c r="G160" s="337" t="str">
        <f>IF('1042Bi Dati di base lav.'!O156="","",'1042Bi Dati di base lav.'!O156)</f>
        <v/>
      </c>
      <c r="H160" s="350" t="str">
        <f>IF('1042Bi Dati di base lav.'!P156="","",'1042Bi Dati di base lav.'!P156)</f>
        <v/>
      </c>
      <c r="I160" s="351" t="str">
        <f>IF('1042Bi Dati di base lav.'!Q156="","",'1042Bi Dati di base lav.'!Q156)</f>
        <v/>
      </c>
      <c r="J160" s="352" t="str">
        <f t="shared" si="67"/>
        <v/>
      </c>
      <c r="K160" s="353" t="str">
        <f t="shared" si="68"/>
        <v/>
      </c>
      <c r="L160" s="354" t="str">
        <f>IF('1042Bi Dati di base lav.'!R156="","",'1042Bi Dati di base lav.'!R156)</f>
        <v/>
      </c>
      <c r="M160" s="355" t="str">
        <f t="shared" si="69"/>
        <v/>
      </c>
      <c r="N160" s="356" t="str">
        <f t="shared" si="70"/>
        <v/>
      </c>
      <c r="O160" s="357" t="str">
        <f t="shared" si="71"/>
        <v/>
      </c>
      <c r="P160" s="358" t="str">
        <f t="shared" si="72"/>
        <v/>
      </c>
      <c r="Q160" s="346" t="str">
        <f t="shared" si="73"/>
        <v/>
      </c>
      <c r="R160" s="359" t="str">
        <f t="shared" si="74"/>
        <v/>
      </c>
      <c r="S160" s="356" t="str">
        <f t="shared" si="75"/>
        <v/>
      </c>
      <c r="T160" s="354" t="str">
        <f>IF(R160="","",MAX((O160-AR160)*'1042Ai Domanda'!$B$31,0))</f>
        <v/>
      </c>
      <c r="U160" s="360" t="str">
        <f t="shared" si="76"/>
        <v/>
      </c>
      <c r="V160" s="214"/>
      <c r="W160" s="215"/>
      <c r="X160" s="164" t="str">
        <f>'1042Bi Dati di base lav.'!L156</f>
        <v/>
      </c>
      <c r="Y160" s="216" t="str">
        <f t="shared" si="77"/>
        <v/>
      </c>
      <c r="Z160" s="217" t="str">
        <f>IF(A160="","",'1042Bi Dati di base lav.'!P156-'1042Bi Dati di base lav.'!Q156)</f>
        <v/>
      </c>
      <c r="AA160" s="217" t="str">
        <f t="shared" si="78"/>
        <v/>
      </c>
      <c r="AB160" s="218" t="str">
        <f t="shared" si="79"/>
        <v/>
      </c>
      <c r="AC160" s="218" t="str">
        <f t="shared" si="80"/>
        <v/>
      </c>
      <c r="AD160" s="218" t="str">
        <f t="shared" si="81"/>
        <v/>
      </c>
      <c r="AE160" s="219" t="str">
        <f t="shared" si="82"/>
        <v/>
      </c>
      <c r="AF160" s="219" t="str">
        <f>IF(K160="","",K160*AF$8 - MAX('1042Bi Dati di base lav.'!R156-M160,0))</f>
        <v/>
      </c>
      <c r="AG160" s="219" t="str">
        <f t="shared" si="83"/>
        <v/>
      </c>
      <c r="AH160" s="219" t="str">
        <f t="shared" si="84"/>
        <v/>
      </c>
      <c r="AI160" s="219" t="str">
        <f t="shared" si="85"/>
        <v/>
      </c>
      <c r="AJ160" s="219" t="str">
        <f>IF(OR($C160="",K160="",O160=""),"",MAX(P160+'1042Bi Dati di base lav.'!S156-O160,0))</f>
        <v/>
      </c>
      <c r="AK160" s="219" t="str">
        <f>IF('1042Bi Dati di base lav.'!S156="","",'1042Bi Dati di base lav.'!S156)</f>
        <v/>
      </c>
      <c r="AL160" s="219" t="str">
        <f t="shared" si="86"/>
        <v/>
      </c>
      <c r="AM160" s="220" t="str">
        <f t="shared" si="87"/>
        <v/>
      </c>
      <c r="AN160" s="221" t="str">
        <f t="shared" si="88"/>
        <v/>
      </c>
      <c r="AO160" s="219" t="str">
        <f t="shared" si="89"/>
        <v/>
      </c>
      <c r="AP160" s="219" t="str">
        <f>IF(E160="","",'1042Bi Dati di base lav.'!O156)</f>
        <v/>
      </c>
      <c r="AQ160" s="222">
        <f>IF('1042Bi Dati di base lav.'!X156&gt;0,AG160,0)</f>
        <v>0</v>
      </c>
      <c r="AR160" s="223">
        <f>IF('1042Bi Dati di base lav.'!X156&gt;0,'1042Bi Dati di base lav.'!S156,0)</f>
        <v>0</v>
      </c>
      <c r="AS160" s="219" t="str">
        <f t="shared" si="90"/>
        <v/>
      </c>
      <c r="AT160" s="219">
        <f>'1042Bi Dati di base lav.'!O156</f>
        <v>0</v>
      </c>
      <c r="AU160" s="219">
        <f t="shared" si="91"/>
        <v>0</v>
      </c>
    </row>
    <row r="161" spans="1:47" s="57" customFormat="1" ht="16.899999999999999" customHeight="1">
      <c r="A161" s="225" t="str">
        <f>IF('1042Bi Dati di base lav.'!A157="","",'1042Bi Dati di base lav.'!A157)</f>
        <v/>
      </c>
      <c r="B161" s="226" t="str">
        <f>IF('1042Bi Dati di base lav.'!B157="","",'1042Bi Dati di base lav.'!B157)</f>
        <v/>
      </c>
      <c r="C161" s="227" t="str">
        <f>IF('1042Bi Dati di base lav.'!C157="","",'1042Bi Dati di base lav.'!C157)</f>
        <v/>
      </c>
      <c r="D161" s="349" t="str">
        <f>IF('1042Bi Dati di base lav.'!AI157="","",IF('1042Bi Dati di base lav.'!AI157*E161&gt;'1042Ai Domanda'!$B$28,'1042Ai Domanda'!$B$28/E161,'1042Bi Dati di base lav.'!AI157))</f>
        <v/>
      </c>
      <c r="E161" s="335" t="str">
        <f>IF('1042Bi Dati di base lav.'!M157="","",'1042Bi Dati di base lav.'!M157)</f>
        <v/>
      </c>
      <c r="F161" s="341" t="str">
        <f>IF('1042Bi Dati di base lav.'!N157="","",'1042Bi Dati di base lav.'!N157)</f>
        <v/>
      </c>
      <c r="G161" s="337" t="str">
        <f>IF('1042Bi Dati di base lav.'!O157="","",'1042Bi Dati di base lav.'!O157)</f>
        <v/>
      </c>
      <c r="H161" s="350" t="str">
        <f>IF('1042Bi Dati di base lav.'!P157="","",'1042Bi Dati di base lav.'!P157)</f>
        <v/>
      </c>
      <c r="I161" s="351" t="str">
        <f>IF('1042Bi Dati di base lav.'!Q157="","",'1042Bi Dati di base lav.'!Q157)</f>
        <v/>
      </c>
      <c r="J161" s="352" t="str">
        <f t="shared" si="67"/>
        <v/>
      </c>
      <c r="K161" s="353" t="str">
        <f t="shared" si="68"/>
        <v/>
      </c>
      <c r="L161" s="354" t="str">
        <f>IF('1042Bi Dati di base lav.'!R157="","",'1042Bi Dati di base lav.'!R157)</f>
        <v/>
      </c>
      <c r="M161" s="355" t="str">
        <f t="shared" si="69"/>
        <v/>
      </c>
      <c r="N161" s="356" t="str">
        <f t="shared" si="70"/>
        <v/>
      </c>
      <c r="O161" s="357" t="str">
        <f t="shared" si="71"/>
        <v/>
      </c>
      <c r="P161" s="358" t="str">
        <f t="shared" si="72"/>
        <v/>
      </c>
      <c r="Q161" s="346" t="str">
        <f t="shared" si="73"/>
        <v/>
      </c>
      <c r="R161" s="359" t="str">
        <f t="shared" si="74"/>
        <v/>
      </c>
      <c r="S161" s="356" t="str">
        <f t="shared" si="75"/>
        <v/>
      </c>
      <c r="T161" s="354" t="str">
        <f>IF(R161="","",MAX((O161-AR161)*'1042Ai Domanda'!$B$31,0))</f>
        <v/>
      </c>
      <c r="U161" s="360" t="str">
        <f t="shared" si="76"/>
        <v/>
      </c>
      <c r="V161" s="214"/>
      <c r="W161" s="215"/>
      <c r="X161" s="164" t="str">
        <f>'1042Bi Dati di base lav.'!L157</f>
        <v/>
      </c>
      <c r="Y161" s="216" t="str">
        <f t="shared" si="77"/>
        <v/>
      </c>
      <c r="Z161" s="217" t="str">
        <f>IF(A161="","",'1042Bi Dati di base lav.'!P157-'1042Bi Dati di base lav.'!Q157)</f>
        <v/>
      </c>
      <c r="AA161" s="217" t="str">
        <f t="shared" si="78"/>
        <v/>
      </c>
      <c r="AB161" s="218" t="str">
        <f t="shared" si="79"/>
        <v/>
      </c>
      <c r="AC161" s="218" t="str">
        <f t="shared" si="80"/>
        <v/>
      </c>
      <c r="AD161" s="218" t="str">
        <f t="shared" si="81"/>
        <v/>
      </c>
      <c r="AE161" s="219" t="str">
        <f t="shared" si="82"/>
        <v/>
      </c>
      <c r="AF161" s="219" t="str">
        <f>IF(K161="","",K161*AF$8 - MAX('1042Bi Dati di base lav.'!R157-M161,0))</f>
        <v/>
      </c>
      <c r="AG161" s="219" t="str">
        <f t="shared" si="83"/>
        <v/>
      </c>
      <c r="AH161" s="219" t="str">
        <f t="shared" si="84"/>
        <v/>
      </c>
      <c r="AI161" s="219" t="str">
        <f t="shared" si="85"/>
        <v/>
      </c>
      <c r="AJ161" s="219" t="str">
        <f>IF(OR($C161="",K161="",O161=""),"",MAX(P161+'1042Bi Dati di base lav.'!S157-O161,0))</f>
        <v/>
      </c>
      <c r="AK161" s="219" t="str">
        <f>IF('1042Bi Dati di base lav.'!S157="","",'1042Bi Dati di base lav.'!S157)</f>
        <v/>
      </c>
      <c r="AL161" s="219" t="str">
        <f t="shared" si="86"/>
        <v/>
      </c>
      <c r="AM161" s="220" t="str">
        <f t="shared" si="87"/>
        <v/>
      </c>
      <c r="AN161" s="221" t="str">
        <f t="shared" si="88"/>
        <v/>
      </c>
      <c r="AO161" s="219" t="str">
        <f t="shared" si="89"/>
        <v/>
      </c>
      <c r="AP161" s="219" t="str">
        <f>IF(E161="","",'1042Bi Dati di base lav.'!O157)</f>
        <v/>
      </c>
      <c r="AQ161" s="222">
        <f>IF('1042Bi Dati di base lav.'!X157&gt;0,AG161,0)</f>
        <v>0</v>
      </c>
      <c r="AR161" s="223">
        <f>IF('1042Bi Dati di base lav.'!X157&gt;0,'1042Bi Dati di base lav.'!S157,0)</f>
        <v>0</v>
      </c>
      <c r="AS161" s="219" t="str">
        <f t="shared" si="90"/>
        <v/>
      </c>
      <c r="AT161" s="219">
        <f>'1042Bi Dati di base lav.'!O157</f>
        <v>0</v>
      </c>
      <c r="AU161" s="219">
        <f t="shared" si="91"/>
        <v>0</v>
      </c>
    </row>
    <row r="162" spans="1:47" s="57" customFormat="1" ht="16.899999999999999" customHeight="1">
      <c r="A162" s="225" t="str">
        <f>IF('1042Bi Dati di base lav.'!A158="","",'1042Bi Dati di base lav.'!A158)</f>
        <v/>
      </c>
      <c r="B162" s="226" t="str">
        <f>IF('1042Bi Dati di base lav.'!B158="","",'1042Bi Dati di base lav.'!B158)</f>
        <v/>
      </c>
      <c r="C162" s="227" t="str">
        <f>IF('1042Bi Dati di base lav.'!C158="","",'1042Bi Dati di base lav.'!C158)</f>
        <v/>
      </c>
      <c r="D162" s="349" t="str">
        <f>IF('1042Bi Dati di base lav.'!AI158="","",IF('1042Bi Dati di base lav.'!AI158*E162&gt;'1042Ai Domanda'!$B$28,'1042Ai Domanda'!$B$28/E162,'1042Bi Dati di base lav.'!AI158))</f>
        <v/>
      </c>
      <c r="E162" s="335" t="str">
        <f>IF('1042Bi Dati di base lav.'!M158="","",'1042Bi Dati di base lav.'!M158)</f>
        <v/>
      </c>
      <c r="F162" s="341" t="str">
        <f>IF('1042Bi Dati di base lav.'!N158="","",'1042Bi Dati di base lav.'!N158)</f>
        <v/>
      </c>
      <c r="G162" s="337" t="str">
        <f>IF('1042Bi Dati di base lav.'!O158="","",'1042Bi Dati di base lav.'!O158)</f>
        <v/>
      </c>
      <c r="H162" s="350" t="str">
        <f>IF('1042Bi Dati di base lav.'!P158="","",'1042Bi Dati di base lav.'!P158)</f>
        <v/>
      </c>
      <c r="I162" s="351" t="str">
        <f>IF('1042Bi Dati di base lav.'!Q158="","",'1042Bi Dati di base lav.'!Q158)</f>
        <v/>
      </c>
      <c r="J162" s="352" t="str">
        <f t="shared" si="67"/>
        <v/>
      </c>
      <c r="K162" s="353" t="str">
        <f t="shared" si="68"/>
        <v/>
      </c>
      <c r="L162" s="354" t="str">
        <f>IF('1042Bi Dati di base lav.'!R158="","",'1042Bi Dati di base lav.'!R158)</f>
        <v/>
      </c>
      <c r="M162" s="355" t="str">
        <f t="shared" si="69"/>
        <v/>
      </c>
      <c r="N162" s="356" t="str">
        <f t="shared" si="70"/>
        <v/>
      </c>
      <c r="O162" s="357" t="str">
        <f t="shared" si="71"/>
        <v/>
      </c>
      <c r="P162" s="358" t="str">
        <f t="shared" si="72"/>
        <v/>
      </c>
      <c r="Q162" s="346" t="str">
        <f t="shared" si="73"/>
        <v/>
      </c>
      <c r="R162" s="359" t="str">
        <f t="shared" si="74"/>
        <v/>
      </c>
      <c r="S162" s="356" t="str">
        <f t="shared" si="75"/>
        <v/>
      </c>
      <c r="T162" s="354" t="str">
        <f>IF(R162="","",MAX((O162-AR162)*'1042Ai Domanda'!$B$31,0))</f>
        <v/>
      </c>
      <c r="U162" s="360" t="str">
        <f t="shared" si="76"/>
        <v/>
      </c>
      <c r="V162" s="214"/>
      <c r="W162" s="215"/>
      <c r="X162" s="164" t="str">
        <f>'1042Bi Dati di base lav.'!L158</f>
        <v/>
      </c>
      <c r="Y162" s="216" t="str">
        <f t="shared" si="77"/>
        <v/>
      </c>
      <c r="Z162" s="217" t="str">
        <f>IF(A162="","",'1042Bi Dati di base lav.'!P158-'1042Bi Dati di base lav.'!Q158)</f>
        <v/>
      </c>
      <c r="AA162" s="217" t="str">
        <f t="shared" si="78"/>
        <v/>
      </c>
      <c r="AB162" s="218" t="str">
        <f t="shared" si="79"/>
        <v/>
      </c>
      <c r="AC162" s="218" t="str">
        <f t="shared" si="80"/>
        <v/>
      </c>
      <c r="AD162" s="218" t="str">
        <f t="shared" si="81"/>
        <v/>
      </c>
      <c r="AE162" s="219" t="str">
        <f t="shared" si="82"/>
        <v/>
      </c>
      <c r="AF162" s="219" t="str">
        <f>IF(K162="","",K162*AF$8 - MAX('1042Bi Dati di base lav.'!R158-M162,0))</f>
        <v/>
      </c>
      <c r="AG162" s="219" t="str">
        <f t="shared" si="83"/>
        <v/>
      </c>
      <c r="AH162" s="219" t="str">
        <f t="shared" si="84"/>
        <v/>
      </c>
      <c r="AI162" s="219" t="str">
        <f t="shared" si="85"/>
        <v/>
      </c>
      <c r="AJ162" s="219" t="str">
        <f>IF(OR($C162="",K162="",O162=""),"",MAX(P162+'1042Bi Dati di base lav.'!S158-O162,0))</f>
        <v/>
      </c>
      <c r="AK162" s="219" t="str">
        <f>IF('1042Bi Dati di base lav.'!S158="","",'1042Bi Dati di base lav.'!S158)</f>
        <v/>
      </c>
      <c r="AL162" s="219" t="str">
        <f t="shared" si="86"/>
        <v/>
      </c>
      <c r="AM162" s="220" t="str">
        <f t="shared" si="87"/>
        <v/>
      </c>
      <c r="AN162" s="221" t="str">
        <f t="shared" si="88"/>
        <v/>
      </c>
      <c r="AO162" s="219" t="str">
        <f t="shared" si="89"/>
        <v/>
      </c>
      <c r="AP162" s="219" t="str">
        <f>IF(E162="","",'1042Bi Dati di base lav.'!O158)</f>
        <v/>
      </c>
      <c r="AQ162" s="222">
        <f>IF('1042Bi Dati di base lav.'!X158&gt;0,AG162,0)</f>
        <v>0</v>
      </c>
      <c r="AR162" s="223">
        <f>IF('1042Bi Dati di base lav.'!X158&gt;0,'1042Bi Dati di base lav.'!S158,0)</f>
        <v>0</v>
      </c>
      <c r="AS162" s="219" t="str">
        <f t="shared" si="90"/>
        <v/>
      </c>
      <c r="AT162" s="219">
        <f>'1042Bi Dati di base lav.'!O158</f>
        <v>0</v>
      </c>
      <c r="AU162" s="219">
        <f t="shared" si="91"/>
        <v>0</v>
      </c>
    </row>
    <row r="163" spans="1:47" s="57" customFormat="1" ht="16.899999999999999" customHeight="1">
      <c r="A163" s="225" t="str">
        <f>IF('1042Bi Dati di base lav.'!A159="","",'1042Bi Dati di base lav.'!A159)</f>
        <v/>
      </c>
      <c r="B163" s="226" t="str">
        <f>IF('1042Bi Dati di base lav.'!B159="","",'1042Bi Dati di base lav.'!B159)</f>
        <v/>
      </c>
      <c r="C163" s="227" t="str">
        <f>IF('1042Bi Dati di base lav.'!C159="","",'1042Bi Dati di base lav.'!C159)</f>
        <v/>
      </c>
      <c r="D163" s="349" t="str">
        <f>IF('1042Bi Dati di base lav.'!AI159="","",IF('1042Bi Dati di base lav.'!AI159*E163&gt;'1042Ai Domanda'!$B$28,'1042Ai Domanda'!$B$28/E163,'1042Bi Dati di base lav.'!AI159))</f>
        <v/>
      </c>
      <c r="E163" s="335" t="str">
        <f>IF('1042Bi Dati di base lav.'!M159="","",'1042Bi Dati di base lav.'!M159)</f>
        <v/>
      </c>
      <c r="F163" s="341" t="str">
        <f>IF('1042Bi Dati di base lav.'!N159="","",'1042Bi Dati di base lav.'!N159)</f>
        <v/>
      </c>
      <c r="G163" s="337" t="str">
        <f>IF('1042Bi Dati di base lav.'!O159="","",'1042Bi Dati di base lav.'!O159)</f>
        <v/>
      </c>
      <c r="H163" s="350" t="str">
        <f>IF('1042Bi Dati di base lav.'!P159="","",'1042Bi Dati di base lav.'!P159)</f>
        <v/>
      </c>
      <c r="I163" s="351" t="str">
        <f>IF('1042Bi Dati di base lav.'!Q159="","",'1042Bi Dati di base lav.'!Q159)</f>
        <v/>
      </c>
      <c r="J163" s="352" t="str">
        <f t="shared" si="67"/>
        <v/>
      </c>
      <c r="K163" s="353" t="str">
        <f t="shared" si="68"/>
        <v/>
      </c>
      <c r="L163" s="354" t="str">
        <f>IF('1042Bi Dati di base lav.'!R159="","",'1042Bi Dati di base lav.'!R159)</f>
        <v/>
      </c>
      <c r="M163" s="355" t="str">
        <f t="shared" si="69"/>
        <v/>
      </c>
      <c r="N163" s="356" t="str">
        <f t="shared" si="70"/>
        <v/>
      </c>
      <c r="O163" s="357" t="str">
        <f t="shared" si="71"/>
        <v/>
      </c>
      <c r="P163" s="358" t="str">
        <f t="shared" si="72"/>
        <v/>
      </c>
      <c r="Q163" s="346" t="str">
        <f t="shared" si="73"/>
        <v/>
      </c>
      <c r="R163" s="359" t="str">
        <f t="shared" si="74"/>
        <v/>
      </c>
      <c r="S163" s="356" t="str">
        <f t="shared" si="75"/>
        <v/>
      </c>
      <c r="T163" s="354" t="str">
        <f>IF(R163="","",MAX((O163-AR163)*'1042Ai Domanda'!$B$31,0))</f>
        <v/>
      </c>
      <c r="U163" s="360" t="str">
        <f t="shared" si="76"/>
        <v/>
      </c>
      <c r="V163" s="214"/>
      <c r="W163" s="215"/>
      <c r="X163" s="164" t="str">
        <f>'1042Bi Dati di base lav.'!L159</f>
        <v/>
      </c>
      <c r="Y163" s="216" t="str">
        <f t="shared" si="77"/>
        <v/>
      </c>
      <c r="Z163" s="217" t="str">
        <f>IF(A163="","",'1042Bi Dati di base lav.'!P159-'1042Bi Dati di base lav.'!Q159)</f>
        <v/>
      </c>
      <c r="AA163" s="217" t="str">
        <f t="shared" si="78"/>
        <v/>
      </c>
      <c r="AB163" s="218" t="str">
        <f t="shared" si="79"/>
        <v/>
      </c>
      <c r="AC163" s="218" t="str">
        <f t="shared" si="80"/>
        <v/>
      </c>
      <c r="AD163" s="218" t="str">
        <f t="shared" si="81"/>
        <v/>
      </c>
      <c r="AE163" s="219" t="str">
        <f t="shared" si="82"/>
        <v/>
      </c>
      <c r="AF163" s="219" t="str">
        <f>IF(K163="","",K163*AF$8 - MAX('1042Bi Dati di base lav.'!R159-M163,0))</f>
        <v/>
      </c>
      <c r="AG163" s="219" t="str">
        <f t="shared" si="83"/>
        <v/>
      </c>
      <c r="AH163" s="219" t="str">
        <f t="shared" si="84"/>
        <v/>
      </c>
      <c r="AI163" s="219" t="str">
        <f t="shared" si="85"/>
        <v/>
      </c>
      <c r="AJ163" s="219" t="str">
        <f>IF(OR($C163="",K163="",O163=""),"",MAX(P163+'1042Bi Dati di base lav.'!S159-O163,0))</f>
        <v/>
      </c>
      <c r="AK163" s="219" t="str">
        <f>IF('1042Bi Dati di base lav.'!S159="","",'1042Bi Dati di base lav.'!S159)</f>
        <v/>
      </c>
      <c r="AL163" s="219" t="str">
        <f t="shared" si="86"/>
        <v/>
      </c>
      <c r="AM163" s="220" t="str">
        <f t="shared" si="87"/>
        <v/>
      </c>
      <c r="AN163" s="221" t="str">
        <f t="shared" si="88"/>
        <v/>
      </c>
      <c r="AO163" s="219" t="str">
        <f t="shared" si="89"/>
        <v/>
      </c>
      <c r="AP163" s="219" t="str">
        <f>IF(E163="","",'1042Bi Dati di base lav.'!O159)</f>
        <v/>
      </c>
      <c r="AQ163" s="222">
        <f>IF('1042Bi Dati di base lav.'!X159&gt;0,AG163,0)</f>
        <v>0</v>
      </c>
      <c r="AR163" s="223">
        <f>IF('1042Bi Dati di base lav.'!X159&gt;0,'1042Bi Dati di base lav.'!S159,0)</f>
        <v>0</v>
      </c>
      <c r="AS163" s="219" t="str">
        <f t="shared" si="90"/>
        <v/>
      </c>
      <c r="AT163" s="219">
        <f>'1042Bi Dati di base lav.'!O159</f>
        <v>0</v>
      </c>
      <c r="AU163" s="219">
        <f t="shared" si="91"/>
        <v>0</v>
      </c>
    </row>
    <row r="164" spans="1:47" s="57" customFormat="1" ht="16.899999999999999" customHeight="1">
      <c r="A164" s="225" t="str">
        <f>IF('1042Bi Dati di base lav.'!A160="","",'1042Bi Dati di base lav.'!A160)</f>
        <v/>
      </c>
      <c r="B164" s="226" t="str">
        <f>IF('1042Bi Dati di base lav.'!B160="","",'1042Bi Dati di base lav.'!B160)</f>
        <v/>
      </c>
      <c r="C164" s="227" t="str">
        <f>IF('1042Bi Dati di base lav.'!C160="","",'1042Bi Dati di base lav.'!C160)</f>
        <v/>
      </c>
      <c r="D164" s="349" t="str">
        <f>IF('1042Bi Dati di base lav.'!AI160="","",IF('1042Bi Dati di base lav.'!AI160*E164&gt;'1042Ai Domanda'!$B$28,'1042Ai Domanda'!$B$28/E164,'1042Bi Dati di base lav.'!AI160))</f>
        <v/>
      </c>
      <c r="E164" s="335" t="str">
        <f>IF('1042Bi Dati di base lav.'!M160="","",'1042Bi Dati di base lav.'!M160)</f>
        <v/>
      </c>
      <c r="F164" s="341" t="str">
        <f>IF('1042Bi Dati di base lav.'!N160="","",'1042Bi Dati di base lav.'!N160)</f>
        <v/>
      </c>
      <c r="G164" s="337" t="str">
        <f>IF('1042Bi Dati di base lav.'!O160="","",'1042Bi Dati di base lav.'!O160)</f>
        <v/>
      </c>
      <c r="H164" s="350" t="str">
        <f>IF('1042Bi Dati di base lav.'!P160="","",'1042Bi Dati di base lav.'!P160)</f>
        <v/>
      </c>
      <c r="I164" s="351" t="str">
        <f>IF('1042Bi Dati di base lav.'!Q160="","",'1042Bi Dati di base lav.'!Q160)</f>
        <v/>
      </c>
      <c r="J164" s="352" t="str">
        <f t="shared" si="67"/>
        <v/>
      </c>
      <c r="K164" s="353" t="str">
        <f t="shared" si="68"/>
        <v/>
      </c>
      <c r="L164" s="354" t="str">
        <f>IF('1042Bi Dati di base lav.'!R160="","",'1042Bi Dati di base lav.'!R160)</f>
        <v/>
      </c>
      <c r="M164" s="355" t="str">
        <f t="shared" si="69"/>
        <v/>
      </c>
      <c r="N164" s="356" t="str">
        <f t="shared" si="70"/>
        <v/>
      </c>
      <c r="O164" s="357" t="str">
        <f t="shared" si="71"/>
        <v/>
      </c>
      <c r="P164" s="358" t="str">
        <f t="shared" si="72"/>
        <v/>
      </c>
      <c r="Q164" s="346" t="str">
        <f t="shared" si="73"/>
        <v/>
      </c>
      <c r="R164" s="359" t="str">
        <f t="shared" si="74"/>
        <v/>
      </c>
      <c r="S164" s="356" t="str">
        <f t="shared" si="75"/>
        <v/>
      </c>
      <c r="T164" s="354" t="str">
        <f>IF(R164="","",MAX((O164-AR164)*'1042Ai Domanda'!$B$31,0))</f>
        <v/>
      </c>
      <c r="U164" s="360" t="str">
        <f t="shared" si="76"/>
        <v/>
      </c>
      <c r="V164" s="214"/>
      <c r="W164" s="215"/>
      <c r="X164" s="164" t="str">
        <f>'1042Bi Dati di base lav.'!L160</f>
        <v/>
      </c>
      <c r="Y164" s="216" t="str">
        <f t="shared" si="77"/>
        <v/>
      </c>
      <c r="Z164" s="217" t="str">
        <f>IF(A164="","",'1042Bi Dati di base lav.'!P160-'1042Bi Dati di base lav.'!Q160)</f>
        <v/>
      </c>
      <c r="AA164" s="217" t="str">
        <f t="shared" si="78"/>
        <v/>
      </c>
      <c r="AB164" s="218" t="str">
        <f t="shared" si="79"/>
        <v/>
      </c>
      <c r="AC164" s="218" t="str">
        <f t="shared" si="80"/>
        <v/>
      </c>
      <c r="AD164" s="218" t="str">
        <f t="shared" si="81"/>
        <v/>
      </c>
      <c r="AE164" s="219" t="str">
        <f t="shared" si="82"/>
        <v/>
      </c>
      <c r="AF164" s="219" t="str">
        <f>IF(K164="","",K164*AF$8 - MAX('1042Bi Dati di base lav.'!R160-M164,0))</f>
        <v/>
      </c>
      <c r="AG164" s="219" t="str">
        <f t="shared" si="83"/>
        <v/>
      </c>
      <c r="AH164" s="219" t="str">
        <f t="shared" si="84"/>
        <v/>
      </c>
      <c r="AI164" s="219" t="str">
        <f t="shared" si="85"/>
        <v/>
      </c>
      <c r="AJ164" s="219" t="str">
        <f>IF(OR($C164="",K164="",O164=""),"",MAX(P164+'1042Bi Dati di base lav.'!S160-O164,0))</f>
        <v/>
      </c>
      <c r="AK164" s="219" t="str">
        <f>IF('1042Bi Dati di base lav.'!S160="","",'1042Bi Dati di base lav.'!S160)</f>
        <v/>
      </c>
      <c r="AL164" s="219" t="str">
        <f t="shared" si="86"/>
        <v/>
      </c>
      <c r="AM164" s="220" t="str">
        <f t="shared" si="87"/>
        <v/>
      </c>
      <c r="AN164" s="221" t="str">
        <f t="shared" si="88"/>
        <v/>
      </c>
      <c r="AO164" s="219" t="str">
        <f t="shared" si="89"/>
        <v/>
      </c>
      <c r="AP164" s="219" t="str">
        <f>IF(E164="","",'1042Bi Dati di base lav.'!O160)</f>
        <v/>
      </c>
      <c r="AQ164" s="222">
        <f>IF('1042Bi Dati di base lav.'!X160&gt;0,AG164,0)</f>
        <v>0</v>
      </c>
      <c r="AR164" s="223">
        <f>IF('1042Bi Dati di base lav.'!X160&gt;0,'1042Bi Dati di base lav.'!S160,0)</f>
        <v>0</v>
      </c>
      <c r="AS164" s="219" t="str">
        <f t="shared" si="90"/>
        <v/>
      </c>
      <c r="AT164" s="219">
        <f>'1042Bi Dati di base lav.'!O160</f>
        <v>0</v>
      </c>
      <c r="AU164" s="219">
        <f t="shared" si="91"/>
        <v>0</v>
      </c>
    </row>
    <row r="165" spans="1:47" s="57" customFormat="1" ht="16.899999999999999" customHeight="1">
      <c r="A165" s="225" t="str">
        <f>IF('1042Bi Dati di base lav.'!A161="","",'1042Bi Dati di base lav.'!A161)</f>
        <v/>
      </c>
      <c r="B165" s="226" t="str">
        <f>IF('1042Bi Dati di base lav.'!B161="","",'1042Bi Dati di base lav.'!B161)</f>
        <v/>
      </c>
      <c r="C165" s="227" t="str">
        <f>IF('1042Bi Dati di base lav.'!C161="","",'1042Bi Dati di base lav.'!C161)</f>
        <v/>
      </c>
      <c r="D165" s="349" t="str">
        <f>IF('1042Bi Dati di base lav.'!AI161="","",IF('1042Bi Dati di base lav.'!AI161*E165&gt;'1042Ai Domanda'!$B$28,'1042Ai Domanda'!$B$28/E165,'1042Bi Dati di base lav.'!AI161))</f>
        <v/>
      </c>
      <c r="E165" s="335" t="str">
        <f>IF('1042Bi Dati di base lav.'!M161="","",'1042Bi Dati di base lav.'!M161)</f>
        <v/>
      </c>
      <c r="F165" s="341" t="str">
        <f>IF('1042Bi Dati di base lav.'!N161="","",'1042Bi Dati di base lav.'!N161)</f>
        <v/>
      </c>
      <c r="G165" s="337" t="str">
        <f>IF('1042Bi Dati di base lav.'!O161="","",'1042Bi Dati di base lav.'!O161)</f>
        <v/>
      </c>
      <c r="H165" s="350" t="str">
        <f>IF('1042Bi Dati di base lav.'!P161="","",'1042Bi Dati di base lav.'!P161)</f>
        <v/>
      </c>
      <c r="I165" s="351" t="str">
        <f>IF('1042Bi Dati di base lav.'!Q161="","",'1042Bi Dati di base lav.'!Q161)</f>
        <v/>
      </c>
      <c r="J165" s="352" t="str">
        <f t="shared" si="67"/>
        <v/>
      </c>
      <c r="K165" s="353" t="str">
        <f t="shared" si="68"/>
        <v/>
      </c>
      <c r="L165" s="354" t="str">
        <f>IF('1042Bi Dati di base lav.'!R161="","",'1042Bi Dati di base lav.'!R161)</f>
        <v/>
      </c>
      <c r="M165" s="355" t="str">
        <f t="shared" si="69"/>
        <v/>
      </c>
      <c r="N165" s="356" t="str">
        <f t="shared" si="70"/>
        <v/>
      </c>
      <c r="O165" s="357" t="str">
        <f t="shared" si="71"/>
        <v/>
      </c>
      <c r="P165" s="358" t="str">
        <f t="shared" si="72"/>
        <v/>
      </c>
      <c r="Q165" s="346" t="str">
        <f t="shared" si="73"/>
        <v/>
      </c>
      <c r="R165" s="359" t="str">
        <f t="shared" si="74"/>
        <v/>
      </c>
      <c r="S165" s="356" t="str">
        <f t="shared" si="75"/>
        <v/>
      </c>
      <c r="T165" s="354" t="str">
        <f>IF(R165="","",MAX((O165-AR165)*'1042Ai Domanda'!$B$31,0))</f>
        <v/>
      </c>
      <c r="U165" s="360" t="str">
        <f t="shared" si="76"/>
        <v/>
      </c>
      <c r="V165" s="214"/>
      <c r="W165" s="215"/>
      <c r="X165" s="164" t="str">
        <f>'1042Bi Dati di base lav.'!L161</f>
        <v/>
      </c>
      <c r="Y165" s="216" t="str">
        <f t="shared" si="77"/>
        <v/>
      </c>
      <c r="Z165" s="217" t="str">
        <f>IF(A165="","",'1042Bi Dati di base lav.'!P161-'1042Bi Dati di base lav.'!Q161)</f>
        <v/>
      </c>
      <c r="AA165" s="217" t="str">
        <f t="shared" si="78"/>
        <v/>
      </c>
      <c r="AB165" s="218" t="str">
        <f t="shared" si="79"/>
        <v/>
      </c>
      <c r="AC165" s="218" t="str">
        <f t="shared" si="80"/>
        <v/>
      </c>
      <c r="AD165" s="218" t="str">
        <f t="shared" si="81"/>
        <v/>
      </c>
      <c r="AE165" s="219" t="str">
        <f t="shared" si="82"/>
        <v/>
      </c>
      <c r="AF165" s="219" t="str">
        <f>IF(K165="","",K165*AF$8 - MAX('1042Bi Dati di base lav.'!R161-M165,0))</f>
        <v/>
      </c>
      <c r="AG165" s="219" t="str">
        <f t="shared" si="83"/>
        <v/>
      </c>
      <c r="AH165" s="219" t="str">
        <f t="shared" si="84"/>
        <v/>
      </c>
      <c r="AI165" s="219" t="str">
        <f t="shared" si="85"/>
        <v/>
      </c>
      <c r="AJ165" s="219" t="str">
        <f>IF(OR($C165="",K165="",O165=""),"",MAX(P165+'1042Bi Dati di base lav.'!S161-O165,0))</f>
        <v/>
      </c>
      <c r="AK165" s="219" t="str">
        <f>IF('1042Bi Dati di base lav.'!S161="","",'1042Bi Dati di base lav.'!S161)</f>
        <v/>
      </c>
      <c r="AL165" s="219" t="str">
        <f t="shared" si="86"/>
        <v/>
      </c>
      <c r="AM165" s="220" t="str">
        <f t="shared" si="87"/>
        <v/>
      </c>
      <c r="AN165" s="221" t="str">
        <f t="shared" si="88"/>
        <v/>
      </c>
      <c r="AO165" s="219" t="str">
        <f t="shared" si="89"/>
        <v/>
      </c>
      <c r="AP165" s="219" t="str">
        <f>IF(E165="","",'1042Bi Dati di base lav.'!O161)</f>
        <v/>
      </c>
      <c r="AQ165" s="222">
        <f>IF('1042Bi Dati di base lav.'!X161&gt;0,AG165,0)</f>
        <v>0</v>
      </c>
      <c r="AR165" s="223">
        <f>IF('1042Bi Dati di base lav.'!X161&gt;0,'1042Bi Dati di base lav.'!S161,0)</f>
        <v>0</v>
      </c>
      <c r="AS165" s="219" t="str">
        <f t="shared" si="90"/>
        <v/>
      </c>
      <c r="AT165" s="219">
        <f>'1042Bi Dati di base lav.'!O161</f>
        <v>0</v>
      </c>
      <c r="AU165" s="219">
        <f t="shared" si="91"/>
        <v>0</v>
      </c>
    </row>
    <row r="166" spans="1:47" s="57" customFormat="1" ht="16.899999999999999" customHeight="1">
      <c r="A166" s="225" t="str">
        <f>IF('1042Bi Dati di base lav.'!A162="","",'1042Bi Dati di base lav.'!A162)</f>
        <v/>
      </c>
      <c r="B166" s="226" t="str">
        <f>IF('1042Bi Dati di base lav.'!B162="","",'1042Bi Dati di base lav.'!B162)</f>
        <v/>
      </c>
      <c r="C166" s="227" t="str">
        <f>IF('1042Bi Dati di base lav.'!C162="","",'1042Bi Dati di base lav.'!C162)</f>
        <v/>
      </c>
      <c r="D166" s="349" t="str">
        <f>IF('1042Bi Dati di base lav.'!AI162="","",IF('1042Bi Dati di base lav.'!AI162*E166&gt;'1042Ai Domanda'!$B$28,'1042Ai Domanda'!$B$28/E166,'1042Bi Dati di base lav.'!AI162))</f>
        <v/>
      </c>
      <c r="E166" s="335" t="str">
        <f>IF('1042Bi Dati di base lav.'!M162="","",'1042Bi Dati di base lav.'!M162)</f>
        <v/>
      </c>
      <c r="F166" s="341" t="str">
        <f>IF('1042Bi Dati di base lav.'!N162="","",'1042Bi Dati di base lav.'!N162)</f>
        <v/>
      </c>
      <c r="G166" s="337" t="str">
        <f>IF('1042Bi Dati di base lav.'!O162="","",'1042Bi Dati di base lav.'!O162)</f>
        <v/>
      </c>
      <c r="H166" s="350" t="str">
        <f>IF('1042Bi Dati di base lav.'!P162="","",'1042Bi Dati di base lav.'!P162)</f>
        <v/>
      </c>
      <c r="I166" s="351" t="str">
        <f>IF('1042Bi Dati di base lav.'!Q162="","",'1042Bi Dati di base lav.'!Q162)</f>
        <v/>
      </c>
      <c r="J166" s="352" t="str">
        <f t="shared" si="67"/>
        <v/>
      </c>
      <c r="K166" s="353" t="str">
        <f t="shared" si="68"/>
        <v/>
      </c>
      <c r="L166" s="354" t="str">
        <f>IF('1042Bi Dati di base lav.'!R162="","",'1042Bi Dati di base lav.'!R162)</f>
        <v/>
      </c>
      <c r="M166" s="355" t="str">
        <f t="shared" si="69"/>
        <v/>
      </c>
      <c r="N166" s="356" t="str">
        <f t="shared" si="70"/>
        <v/>
      </c>
      <c r="O166" s="357" t="str">
        <f t="shared" si="71"/>
        <v/>
      </c>
      <c r="P166" s="358" t="str">
        <f t="shared" si="72"/>
        <v/>
      </c>
      <c r="Q166" s="346" t="str">
        <f t="shared" si="73"/>
        <v/>
      </c>
      <c r="R166" s="359" t="str">
        <f t="shared" si="74"/>
        <v/>
      </c>
      <c r="S166" s="356" t="str">
        <f t="shared" si="75"/>
        <v/>
      </c>
      <c r="T166" s="354" t="str">
        <f>IF(R166="","",MAX((O166-AR166)*'1042Ai Domanda'!$B$31,0))</f>
        <v/>
      </c>
      <c r="U166" s="360" t="str">
        <f t="shared" si="76"/>
        <v/>
      </c>
      <c r="V166" s="214"/>
      <c r="W166" s="215"/>
      <c r="X166" s="164" t="str">
        <f>'1042Bi Dati di base lav.'!L162</f>
        <v/>
      </c>
      <c r="Y166" s="216" t="str">
        <f t="shared" si="77"/>
        <v/>
      </c>
      <c r="Z166" s="217" t="str">
        <f>IF(A166="","",'1042Bi Dati di base lav.'!P162-'1042Bi Dati di base lav.'!Q162)</f>
        <v/>
      </c>
      <c r="AA166" s="217" t="str">
        <f t="shared" si="78"/>
        <v/>
      </c>
      <c r="AB166" s="218" t="str">
        <f t="shared" si="79"/>
        <v/>
      </c>
      <c r="AC166" s="218" t="str">
        <f t="shared" si="80"/>
        <v/>
      </c>
      <c r="AD166" s="218" t="str">
        <f t="shared" si="81"/>
        <v/>
      </c>
      <c r="AE166" s="219" t="str">
        <f t="shared" si="82"/>
        <v/>
      </c>
      <c r="AF166" s="219" t="str">
        <f>IF(K166="","",K166*AF$8 - MAX('1042Bi Dati di base lav.'!R162-M166,0))</f>
        <v/>
      </c>
      <c r="AG166" s="219" t="str">
        <f t="shared" si="83"/>
        <v/>
      </c>
      <c r="AH166" s="219" t="str">
        <f t="shared" si="84"/>
        <v/>
      </c>
      <c r="AI166" s="219" t="str">
        <f t="shared" si="85"/>
        <v/>
      </c>
      <c r="AJ166" s="219" t="str">
        <f>IF(OR($C166="",K166="",O166=""),"",MAX(P166+'1042Bi Dati di base lav.'!S162-O166,0))</f>
        <v/>
      </c>
      <c r="AK166" s="219" t="str">
        <f>IF('1042Bi Dati di base lav.'!S162="","",'1042Bi Dati di base lav.'!S162)</f>
        <v/>
      </c>
      <c r="AL166" s="219" t="str">
        <f t="shared" si="86"/>
        <v/>
      </c>
      <c r="AM166" s="220" t="str">
        <f t="shared" si="87"/>
        <v/>
      </c>
      <c r="AN166" s="221" t="str">
        <f t="shared" si="88"/>
        <v/>
      </c>
      <c r="AO166" s="219" t="str">
        <f t="shared" si="89"/>
        <v/>
      </c>
      <c r="AP166" s="219" t="str">
        <f>IF(E166="","",'1042Bi Dati di base lav.'!O162)</f>
        <v/>
      </c>
      <c r="AQ166" s="222">
        <f>IF('1042Bi Dati di base lav.'!X162&gt;0,AG166,0)</f>
        <v>0</v>
      </c>
      <c r="AR166" s="223">
        <f>IF('1042Bi Dati di base lav.'!X162&gt;0,'1042Bi Dati di base lav.'!S162,0)</f>
        <v>0</v>
      </c>
      <c r="AS166" s="219" t="str">
        <f t="shared" si="90"/>
        <v/>
      </c>
      <c r="AT166" s="219">
        <f>'1042Bi Dati di base lav.'!O162</f>
        <v>0</v>
      </c>
      <c r="AU166" s="219">
        <f t="shared" si="91"/>
        <v>0</v>
      </c>
    </row>
    <row r="167" spans="1:47" s="57" customFormat="1" ht="16.899999999999999" customHeight="1">
      <c r="A167" s="225" t="str">
        <f>IF('1042Bi Dati di base lav.'!A163="","",'1042Bi Dati di base lav.'!A163)</f>
        <v/>
      </c>
      <c r="B167" s="226" t="str">
        <f>IF('1042Bi Dati di base lav.'!B163="","",'1042Bi Dati di base lav.'!B163)</f>
        <v/>
      </c>
      <c r="C167" s="227" t="str">
        <f>IF('1042Bi Dati di base lav.'!C163="","",'1042Bi Dati di base lav.'!C163)</f>
        <v/>
      </c>
      <c r="D167" s="349" t="str">
        <f>IF('1042Bi Dati di base lav.'!AI163="","",IF('1042Bi Dati di base lav.'!AI163*E167&gt;'1042Ai Domanda'!$B$28,'1042Ai Domanda'!$B$28/E167,'1042Bi Dati di base lav.'!AI163))</f>
        <v/>
      </c>
      <c r="E167" s="335" t="str">
        <f>IF('1042Bi Dati di base lav.'!M163="","",'1042Bi Dati di base lav.'!M163)</f>
        <v/>
      </c>
      <c r="F167" s="341" t="str">
        <f>IF('1042Bi Dati di base lav.'!N163="","",'1042Bi Dati di base lav.'!N163)</f>
        <v/>
      </c>
      <c r="G167" s="337" t="str">
        <f>IF('1042Bi Dati di base lav.'!O163="","",'1042Bi Dati di base lav.'!O163)</f>
        <v/>
      </c>
      <c r="H167" s="350" t="str">
        <f>IF('1042Bi Dati di base lav.'!P163="","",'1042Bi Dati di base lav.'!P163)</f>
        <v/>
      </c>
      <c r="I167" s="351" t="str">
        <f>IF('1042Bi Dati di base lav.'!Q163="","",'1042Bi Dati di base lav.'!Q163)</f>
        <v/>
      </c>
      <c r="J167" s="352" t="str">
        <f t="shared" si="67"/>
        <v/>
      </c>
      <c r="K167" s="353" t="str">
        <f t="shared" si="68"/>
        <v/>
      </c>
      <c r="L167" s="354" t="str">
        <f>IF('1042Bi Dati di base lav.'!R163="","",'1042Bi Dati di base lav.'!R163)</f>
        <v/>
      </c>
      <c r="M167" s="355" t="str">
        <f t="shared" si="69"/>
        <v/>
      </c>
      <c r="N167" s="356" t="str">
        <f t="shared" si="70"/>
        <v/>
      </c>
      <c r="O167" s="357" t="str">
        <f t="shared" si="71"/>
        <v/>
      </c>
      <c r="P167" s="358" t="str">
        <f t="shared" si="72"/>
        <v/>
      </c>
      <c r="Q167" s="346" t="str">
        <f t="shared" si="73"/>
        <v/>
      </c>
      <c r="R167" s="359" t="str">
        <f t="shared" si="74"/>
        <v/>
      </c>
      <c r="S167" s="356" t="str">
        <f t="shared" si="75"/>
        <v/>
      </c>
      <c r="T167" s="354" t="str">
        <f>IF(R167="","",MAX((O167-AR167)*'1042Ai Domanda'!$B$31,0))</f>
        <v/>
      </c>
      <c r="U167" s="360" t="str">
        <f t="shared" si="76"/>
        <v/>
      </c>
      <c r="V167" s="214"/>
      <c r="W167" s="215"/>
      <c r="X167" s="164" t="str">
        <f>'1042Bi Dati di base lav.'!L163</f>
        <v/>
      </c>
      <c r="Y167" s="216" t="str">
        <f t="shared" si="77"/>
        <v/>
      </c>
      <c r="Z167" s="217" t="str">
        <f>IF(A167="","",'1042Bi Dati di base lav.'!P163-'1042Bi Dati di base lav.'!Q163)</f>
        <v/>
      </c>
      <c r="AA167" s="217" t="str">
        <f t="shared" si="78"/>
        <v/>
      </c>
      <c r="AB167" s="218" t="str">
        <f t="shared" si="79"/>
        <v/>
      </c>
      <c r="AC167" s="218" t="str">
        <f t="shared" si="80"/>
        <v/>
      </c>
      <c r="AD167" s="218" t="str">
        <f t="shared" si="81"/>
        <v/>
      </c>
      <c r="AE167" s="219" t="str">
        <f t="shared" si="82"/>
        <v/>
      </c>
      <c r="AF167" s="219" t="str">
        <f>IF(K167="","",K167*AF$8 - MAX('1042Bi Dati di base lav.'!R163-M167,0))</f>
        <v/>
      </c>
      <c r="AG167" s="219" t="str">
        <f t="shared" si="83"/>
        <v/>
      </c>
      <c r="AH167" s="219" t="str">
        <f t="shared" si="84"/>
        <v/>
      </c>
      <c r="AI167" s="219" t="str">
        <f t="shared" si="85"/>
        <v/>
      </c>
      <c r="AJ167" s="219" t="str">
        <f>IF(OR($C167="",K167="",O167=""),"",MAX(P167+'1042Bi Dati di base lav.'!S163-O167,0))</f>
        <v/>
      </c>
      <c r="AK167" s="219" t="str">
        <f>IF('1042Bi Dati di base lav.'!S163="","",'1042Bi Dati di base lav.'!S163)</f>
        <v/>
      </c>
      <c r="AL167" s="219" t="str">
        <f t="shared" si="86"/>
        <v/>
      </c>
      <c r="AM167" s="220" t="str">
        <f t="shared" si="87"/>
        <v/>
      </c>
      <c r="AN167" s="221" t="str">
        <f t="shared" si="88"/>
        <v/>
      </c>
      <c r="AO167" s="219" t="str">
        <f t="shared" si="89"/>
        <v/>
      </c>
      <c r="AP167" s="219" t="str">
        <f>IF(E167="","",'1042Bi Dati di base lav.'!O163)</f>
        <v/>
      </c>
      <c r="AQ167" s="222">
        <f>IF('1042Bi Dati di base lav.'!X163&gt;0,AG167,0)</f>
        <v>0</v>
      </c>
      <c r="AR167" s="223">
        <f>IF('1042Bi Dati di base lav.'!X163&gt;0,'1042Bi Dati di base lav.'!S163,0)</f>
        <v>0</v>
      </c>
      <c r="AS167" s="219" t="str">
        <f t="shared" si="90"/>
        <v/>
      </c>
      <c r="AT167" s="219">
        <f>'1042Bi Dati di base lav.'!O163</f>
        <v>0</v>
      </c>
      <c r="AU167" s="219">
        <f t="shared" si="91"/>
        <v>0</v>
      </c>
    </row>
    <row r="168" spans="1:47" s="57" customFormat="1" ht="16.899999999999999" customHeight="1">
      <c r="A168" s="225" t="str">
        <f>IF('1042Bi Dati di base lav.'!A164="","",'1042Bi Dati di base lav.'!A164)</f>
        <v/>
      </c>
      <c r="B168" s="226" t="str">
        <f>IF('1042Bi Dati di base lav.'!B164="","",'1042Bi Dati di base lav.'!B164)</f>
        <v/>
      </c>
      <c r="C168" s="227" t="str">
        <f>IF('1042Bi Dati di base lav.'!C164="","",'1042Bi Dati di base lav.'!C164)</f>
        <v/>
      </c>
      <c r="D168" s="349" t="str">
        <f>IF('1042Bi Dati di base lav.'!AI164="","",IF('1042Bi Dati di base lav.'!AI164*E168&gt;'1042Ai Domanda'!$B$28,'1042Ai Domanda'!$B$28/E168,'1042Bi Dati di base lav.'!AI164))</f>
        <v/>
      </c>
      <c r="E168" s="335" t="str">
        <f>IF('1042Bi Dati di base lav.'!M164="","",'1042Bi Dati di base lav.'!M164)</f>
        <v/>
      </c>
      <c r="F168" s="341" t="str">
        <f>IF('1042Bi Dati di base lav.'!N164="","",'1042Bi Dati di base lav.'!N164)</f>
        <v/>
      </c>
      <c r="G168" s="337" t="str">
        <f>IF('1042Bi Dati di base lav.'!O164="","",'1042Bi Dati di base lav.'!O164)</f>
        <v/>
      </c>
      <c r="H168" s="350" t="str">
        <f>IF('1042Bi Dati di base lav.'!P164="","",'1042Bi Dati di base lav.'!P164)</f>
        <v/>
      </c>
      <c r="I168" s="351" t="str">
        <f>IF('1042Bi Dati di base lav.'!Q164="","",'1042Bi Dati di base lav.'!Q164)</f>
        <v/>
      </c>
      <c r="J168" s="352" t="str">
        <f t="shared" si="67"/>
        <v/>
      </c>
      <c r="K168" s="353" t="str">
        <f t="shared" si="68"/>
        <v/>
      </c>
      <c r="L168" s="354" t="str">
        <f>IF('1042Bi Dati di base lav.'!R164="","",'1042Bi Dati di base lav.'!R164)</f>
        <v/>
      </c>
      <c r="M168" s="355" t="str">
        <f t="shared" si="69"/>
        <v/>
      </c>
      <c r="N168" s="356" t="str">
        <f t="shared" si="70"/>
        <v/>
      </c>
      <c r="O168" s="357" t="str">
        <f t="shared" si="71"/>
        <v/>
      </c>
      <c r="P168" s="358" t="str">
        <f t="shared" si="72"/>
        <v/>
      </c>
      <c r="Q168" s="346" t="str">
        <f t="shared" si="73"/>
        <v/>
      </c>
      <c r="R168" s="359" t="str">
        <f t="shared" si="74"/>
        <v/>
      </c>
      <c r="S168" s="356" t="str">
        <f t="shared" si="75"/>
        <v/>
      </c>
      <c r="T168" s="354" t="str">
        <f>IF(R168="","",MAX((O168-AR168)*'1042Ai Domanda'!$B$31,0))</f>
        <v/>
      </c>
      <c r="U168" s="360" t="str">
        <f t="shared" si="76"/>
        <v/>
      </c>
      <c r="V168" s="214"/>
      <c r="W168" s="215"/>
      <c r="X168" s="164" t="str">
        <f>'1042Bi Dati di base lav.'!L164</f>
        <v/>
      </c>
      <c r="Y168" s="216" t="str">
        <f t="shared" si="77"/>
        <v/>
      </c>
      <c r="Z168" s="217" t="str">
        <f>IF(A168="","",'1042Bi Dati di base lav.'!P164-'1042Bi Dati di base lav.'!Q164)</f>
        <v/>
      </c>
      <c r="AA168" s="217" t="str">
        <f t="shared" si="78"/>
        <v/>
      </c>
      <c r="AB168" s="218" t="str">
        <f t="shared" si="79"/>
        <v/>
      </c>
      <c r="AC168" s="218" t="str">
        <f t="shared" si="80"/>
        <v/>
      </c>
      <c r="AD168" s="218" t="str">
        <f t="shared" si="81"/>
        <v/>
      </c>
      <c r="AE168" s="219" t="str">
        <f t="shared" si="82"/>
        <v/>
      </c>
      <c r="AF168" s="219" t="str">
        <f>IF(K168="","",K168*AF$8 - MAX('1042Bi Dati di base lav.'!R164-M168,0))</f>
        <v/>
      </c>
      <c r="AG168" s="219" t="str">
        <f t="shared" si="83"/>
        <v/>
      </c>
      <c r="AH168" s="219" t="str">
        <f t="shared" si="84"/>
        <v/>
      </c>
      <c r="AI168" s="219" t="str">
        <f t="shared" si="85"/>
        <v/>
      </c>
      <c r="AJ168" s="219" t="str">
        <f>IF(OR($C168="",K168="",O168=""),"",MAX(P168+'1042Bi Dati di base lav.'!S164-O168,0))</f>
        <v/>
      </c>
      <c r="AK168" s="219" t="str">
        <f>IF('1042Bi Dati di base lav.'!S164="","",'1042Bi Dati di base lav.'!S164)</f>
        <v/>
      </c>
      <c r="AL168" s="219" t="str">
        <f t="shared" si="86"/>
        <v/>
      </c>
      <c r="AM168" s="220" t="str">
        <f t="shared" si="87"/>
        <v/>
      </c>
      <c r="AN168" s="221" t="str">
        <f t="shared" si="88"/>
        <v/>
      </c>
      <c r="AO168" s="219" t="str">
        <f t="shared" si="89"/>
        <v/>
      </c>
      <c r="AP168" s="219" t="str">
        <f>IF(E168="","",'1042Bi Dati di base lav.'!O164)</f>
        <v/>
      </c>
      <c r="AQ168" s="222">
        <f>IF('1042Bi Dati di base lav.'!X164&gt;0,AG168,0)</f>
        <v>0</v>
      </c>
      <c r="AR168" s="223">
        <f>IF('1042Bi Dati di base lav.'!X164&gt;0,'1042Bi Dati di base lav.'!S164,0)</f>
        <v>0</v>
      </c>
      <c r="AS168" s="219" t="str">
        <f t="shared" si="90"/>
        <v/>
      </c>
      <c r="AT168" s="219">
        <f>'1042Bi Dati di base lav.'!O164</f>
        <v>0</v>
      </c>
      <c r="AU168" s="219">
        <f t="shared" si="91"/>
        <v>0</v>
      </c>
    </row>
    <row r="169" spans="1:47" s="57" customFormat="1" ht="16.899999999999999" customHeight="1">
      <c r="A169" s="225" t="str">
        <f>IF('1042Bi Dati di base lav.'!A165="","",'1042Bi Dati di base lav.'!A165)</f>
        <v/>
      </c>
      <c r="B169" s="226" t="str">
        <f>IF('1042Bi Dati di base lav.'!B165="","",'1042Bi Dati di base lav.'!B165)</f>
        <v/>
      </c>
      <c r="C169" s="227" t="str">
        <f>IF('1042Bi Dati di base lav.'!C165="","",'1042Bi Dati di base lav.'!C165)</f>
        <v/>
      </c>
      <c r="D169" s="349" t="str">
        <f>IF('1042Bi Dati di base lav.'!AI165="","",IF('1042Bi Dati di base lav.'!AI165*E169&gt;'1042Ai Domanda'!$B$28,'1042Ai Domanda'!$B$28/E169,'1042Bi Dati di base lav.'!AI165))</f>
        <v/>
      </c>
      <c r="E169" s="335" t="str">
        <f>IF('1042Bi Dati di base lav.'!M165="","",'1042Bi Dati di base lav.'!M165)</f>
        <v/>
      </c>
      <c r="F169" s="341" t="str">
        <f>IF('1042Bi Dati di base lav.'!N165="","",'1042Bi Dati di base lav.'!N165)</f>
        <v/>
      </c>
      <c r="G169" s="337" t="str">
        <f>IF('1042Bi Dati di base lav.'!O165="","",'1042Bi Dati di base lav.'!O165)</f>
        <v/>
      </c>
      <c r="H169" s="350" t="str">
        <f>IF('1042Bi Dati di base lav.'!P165="","",'1042Bi Dati di base lav.'!P165)</f>
        <v/>
      </c>
      <c r="I169" s="351" t="str">
        <f>IF('1042Bi Dati di base lav.'!Q165="","",'1042Bi Dati di base lav.'!Q165)</f>
        <v/>
      </c>
      <c r="J169" s="352" t="str">
        <f t="shared" si="67"/>
        <v/>
      </c>
      <c r="K169" s="353" t="str">
        <f t="shared" si="68"/>
        <v/>
      </c>
      <c r="L169" s="354" t="str">
        <f>IF('1042Bi Dati di base lav.'!R165="","",'1042Bi Dati di base lav.'!R165)</f>
        <v/>
      </c>
      <c r="M169" s="355" t="str">
        <f t="shared" si="69"/>
        <v/>
      </c>
      <c r="N169" s="356" t="str">
        <f t="shared" si="70"/>
        <v/>
      </c>
      <c r="O169" s="357" t="str">
        <f t="shared" si="71"/>
        <v/>
      </c>
      <c r="P169" s="358" t="str">
        <f t="shared" si="72"/>
        <v/>
      </c>
      <c r="Q169" s="346" t="str">
        <f t="shared" si="73"/>
        <v/>
      </c>
      <c r="R169" s="359" t="str">
        <f t="shared" si="74"/>
        <v/>
      </c>
      <c r="S169" s="356" t="str">
        <f t="shared" si="75"/>
        <v/>
      </c>
      <c r="T169" s="354" t="str">
        <f>IF(R169="","",MAX((O169-AR169)*'1042Ai Domanda'!$B$31,0))</f>
        <v/>
      </c>
      <c r="U169" s="360" t="str">
        <f t="shared" si="76"/>
        <v/>
      </c>
      <c r="V169" s="214"/>
      <c r="W169" s="215"/>
      <c r="X169" s="164" t="str">
        <f>'1042Bi Dati di base lav.'!L165</f>
        <v/>
      </c>
      <c r="Y169" s="216" t="str">
        <f t="shared" si="77"/>
        <v/>
      </c>
      <c r="Z169" s="217" t="str">
        <f>IF(A169="","",'1042Bi Dati di base lav.'!P165-'1042Bi Dati di base lav.'!Q165)</f>
        <v/>
      </c>
      <c r="AA169" s="217" t="str">
        <f t="shared" si="78"/>
        <v/>
      </c>
      <c r="AB169" s="218" t="str">
        <f t="shared" si="79"/>
        <v/>
      </c>
      <c r="AC169" s="218" t="str">
        <f t="shared" si="80"/>
        <v/>
      </c>
      <c r="AD169" s="218" t="str">
        <f t="shared" si="81"/>
        <v/>
      </c>
      <c r="AE169" s="219" t="str">
        <f t="shared" si="82"/>
        <v/>
      </c>
      <c r="AF169" s="219" t="str">
        <f>IF(K169="","",K169*AF$8 - MAX('1042Bi Dati di base lav.'!R165-M169,0))</f>
        <v/>
      </c>
      <c r="AG169" s="219" t="str">
        <f t="shared" si="83"/>
        <v/>
      </c>
      <c r="AH169" s="219" t="str">
        <f t="shared" si="84"/>
        <v/>
      </c>
      <c r="AI169" s="219" t="str">
        <f t="shared" si="85"/>
        <v/>
      </c>
      <c r="AJ169" s="219" t="str">
        <f>IF(OR($C169="",K169="",O169=""),"",MAX(P169+'1042Bi Dati di base lav.'!S165-O169,0))</f>
        <v/>
      </c>
      <c r="AK169" s="219" t="str">
        <f>IF('1042Bi Dati di base lav.'!S165="","",'1042Bi Dati di base lav.'!S165)</f>
        <v/>
      </c>
      <c r="AL169" s="219" t="str">
        <f t="shared" si="86"/>
        <v/>
      </c>
      <c r="AM169" s="220" t="str">
        <f t="shared" si="87"/>
        <v/>
      </c>
      <c r="AN169" s="221" t="str">
        <f t="shared" si="88"/>
        <v/>
      </c>
      <c r="AO169" s="219" t="str">
        <f t="shared" si="89"/>
        <v/>
      </c>
      <c r="AP169" s="219" t="str">
        <f>IF(E169="","",'1042Bi Dati di base lav.'!O165)</f>
        <v/>
      </c>
      <c r="AQ169" s="222">
        <f>IF('1042Bi Dati di base lav.'!X165&gt;0,AG169,0)</f>
        <v>0</v>
      </c>
      <c r="AR169" s="223">
        <f>IF('1042Bi Dati di base lav.'!X165&gt;0,'1042Bi Dati di base lav.'!S165,0)</f>
        <v>0</v>
      </c>
      <c r="AS169" s="219" t="str">
        <f t="shared" si="90"/>
        <v/>
      </c>
      <c r="AT169" s="219">
        <f>'1042Bi Dati di base lav.'!O165</f>
        <v>0</v>
      </c>
      <c r="AU169" s="219">
        <f t="shared" si="91"/>
        <v>0</v>
      </c>
    </row>
    <row r="170" spans="1:47" s="57" customFormat="1" ht="16.899999999999999" customHeight="1">
      <c r="A170" s="225" t="str">
        <f>IF('1042Bi Dati di base lav.'!A166="","",'1042Bi Dati di base lav.'!A166)</f>
        <v/>
      </c>
      <c r="B170" s="226" t="str">
        <f>IF('1042Bi Dati di base lav.'!B166="","",'1042Bi Dati di base lav.'!B166)</f>
        <v/>
      </c>
      <c r="C170" s="227" t="str">
        <f>IF('1042Bi Dati di base lav.'!C166="","",'1042Bi Dati di base lav.'!C166)</f>
        <v/>
      </c>
      <c r="D170" s="349" t="str">
        <f>IF('1042Bi Dati di base lav.'!AI166="","",IF('1042Bi Dati di base lav.'!AI166*E170&gt;'1042Ai Domanda'!$B$28,'1042Ai Domanda'!$B$28/E170,'1042Bi Dati di base lav.'!AI166))</f>
        <v/>
      </c>
      <c r="E170" s="335" t="str">
        <f>IF('1042Bi Dati di base lav.'!M166="","",'1042Bi Dati di base lav.'!M166)</f>
        <v/>
      </c>
      <c r="F170" s="341" t="str">
        <f>IF('1042Bi Dati di base lav.'!N166="","",'1042Bi Dati di base lav.'!N166)</f>
        <v/>
      </c>
      <c r="G170" s="337" t="str">
        <f>IF('1042Bi Dati di base lav.'!O166="","",'1042Bi Dati di base lav.'!O166)</f>
        <v/>
      </c>
      <c r="H170" s="350" t="str">
        <f>IF('1042Bi Dati di base lav.'!P166="","",'1042Bi Dati di base lav.'!P166)</f>
        <v/>
      </c>
      <c r="I170" s="351" t="str">
        <f>IF('1042Bi Dati di base lav.'!Q166="","",'1042Bi Dati di base lav.'!Q166)</f>
        <v/>
      </c>
      <c r="J170" s="352" t="str">
        <f t="shared" si="67"/>
        <v/>
      </c>
      <c r="K170" s="353" t="str">
        <f t="shared" si="68"/>
        <v/>
      </c>
      <c r="L170" s="354" t="str">
        <f>IF('1042Bi Dati di base lav.'!R166="","",'1042Bi Dati di base lav.'!R166)</f>
        <v/>
      </c>
      <c r="M170" s="355" t="str">
        <f t="shared" si="69"/>
        <v/>
      </c>
      <c r="N170" s="356" t="str">
        <f t="shared" si="70"/>
        <v/>
      </c>
      <c r="O170" s="357" t="str">
        <f t="shared" si="71"/>
        <v/>
      </c>
      <c r="P170" s="358" t="str">
        <f t="shared" si="72"/>
        <v/>
      </c>
      <c r="Q170" s="346" t="str">
        <f t="shared" si="73"/>
        <v/>
      </c>
      <c r="R170" s="359" t="str">
        <f t="shared" si="74"/>
        <v/>
      </c>
      <c r="S170" s="356" t="str">
        <f t="shared" si="75"/>
        <v/>
      </c>
      <c r="T170" s="354" t="str">
        <f>IF(R170="","",MAX((O170-AR170)*'1042Ai Domanda'!$B$31,0))</f>
        <v/>
      </c>
      <c r="U170" s="360" t="str">
        <f t="shared" si="76"/>
        <v/>
      </c>
      <c r="V170" s="214"/>
      <c r="W170" s="215"/>
      <c r="X170" s="164" t="str">
        <f>'1042Bi Dati di base lav.'!L166</f>
        <v/>
      </c>
      <c r="Y170" s="216" t="str">
        <f t="shared" si="77"/>
        <v/>
      </c>
      <c r="Z170" s="217" t="str">
        <f>IF(A170="","",'1042Bi Dati di base lav.'!P166-'1042Bi Dati di base lav.'!Q166)</f>
        <v/>
      </c>
      <c r="AA170" s="217" t="str">
        <f t="shared" si="78"/>
        <v/>
      </c>
      <c r="AB170" s="218" t="str">
        <f t="shared" si="79"/>
        <v/>
      </c>
      <c r="AC170" s="218" t="str">
        <f t="shared" si="80"/>
        <v/>
      </c>
      <c r="AD170" s="218" t="str">
        <f t="shared" si="81"/>
        <v/>
      </c>
      <c r="AE170" s="219" t="str">
        <f t="shared" si="82"/>
        <v/>
      </c>
      <c r="AF170" s="219" t="str">
        <f>IF(K170="","",K170*AF$8 - MAX('1042Bi Dati di base lav.'!R166-M170,0))</f>
        <v/>
      </c>
      <c r="AG170" s="219" t="str">
        <f t="shared" si="83"/>
        <v/>
      </c>
      <c r="AH170" s="219" t="str">
        <f t="shared" si="84"/>
        <v/>
      </c>
      <c r="AI170" s="219" t="str">
        <f t="shared" si="85"/>
        <v/>
      </c>
      <c r="AJ170" s="219" t="str">
        <f>IF(OR($C170="",K170="",O170=""),"",MAX(P170+'1042Bi Dati di base lav.'!S166-O170,0))</f>
        <v/>
      </c>
      <c r="AK170" s="219" t="str">
        <f>IF('1042Bi Dati di base lav.'!S166="","",'1042Bi Dati di base lav.'!S166)</f>
        <v/>
      </c>
      <c r="AL170" s="219" t="str">
        <f t="shared" si="86"/>
        <v/>
      </c>
      <c r="AM170" s="220" t="str">
        <f t="shared" si="87"/>
        <v/>
      </c>
      <c r="AN170" s="221" t="str">
        <f t="shared" si="88"/>
        <v/>
      </c>
      <c r="AO170" s="219" t="str">
        <f t="shared" si="89"/>
        <v/>
      </c>
      <c r="AP170" s="219" t="str">
        <f>IF(E170="","",'1042Bi Dati di base lav.'!O166)</f>
        <v/>
      </c>
      <c r="AQ170" s="222">
        <f>IF('1042Bi Dati di base lav.'!X166&gt;0,AG170,0)</f>
        <v>0</v>
      </c>
      <c r="AR170" s="223">
        <f>IF('1042Bi Dati di base lav.'!X166&gt;0,'1042Bi Dati di base lav.'!S166,0)</f>
        <v>0</v>
      </c>
      <c r="AS170" s="219" t="str">
        <f t="shared" si="90"/>
        <v/>
      </c>
      <c r="AT170" s="219">
        <f>'1042Bi Dati di base lav.'!O166</f>
        <v>0</v>
      </c>
      <c r="AU170" s="219">
        <f t="shared" si="91"/>
        <v>0</v>
      </c>
    </row>
    <row r="171" spans="1:47" s="57" customFormat="1" ht="16.899999999999999" customHeight="1">
      <c r="A171" s="225" t="str">
        <f>IF('1042Bi Dati di base lav.'!A167="","",'1042Bi Dati di base lav.'!A167)</f>
        <v/>
      </c>
      <c r="B171" s="226" t="str">
        <f>IF('1042Bi Dati di base lav.'!B167="","",'1042Bi Dati di base lav.'!B167)</f>
        <v/>
      </c>
      <c r="C171" s="227" t="str">
        <f>IF('1042Bi Dati di base lav.'!C167="","",'1042Bi Dati di base lav.'!C167)</f>
        <v/>
      </c>
      <c r="D171" s="349" t="str">
        <f>IF('1042Bi Dati di base lav.'!AI167="","",IF('1042Bi Dati di base lav.'!AI167*E171&gt;'1042Ai Domanda'!$B$28,'1042Ai Domanda'!$B$28/E171,'1042Bi Dati di base lav.'!AI167))</f>
        <v/>
      </c>
      <c r="E171" s="335" t="str">
        <f>IF('1042Bi Dati di base lav.'!M167="","",'1042Bi Dati di base lav.'!M167)</f>
        <v/>
      </c>
      <c r="F171" s="341" t="str">
        <f>IF('1042Bi Dati di base lav.'!N167="","",'1042Bi Dati di base lav.'!N167)</f>
        <v/>
      </c>
      <c r="G171" s="337" t="str">
        <f>IF('1042Bi Dati di base lav.'!O167="","",'1042Bi Dati di base lav.'!O167)</f>
        <v/>
      </c>
      <c r="H171" s="350" t="str">
        <f>IF('1042Bi Dati di base lav.'!P167="","",'1042Bi Dati di base lav.'!P167)</f>
        <v/>
      </c>
      <c r="I171" s="351" t="str">
        <f>IF('1042Bi Dati di base lav.'!Q167="","",'1042Bi Dati di base lav.'!Q167)</f>
        <v/>
      </c>
      <c r="J171" s="352" t="str">
        <f t="shared" si="67"/>
        <v/>
      </c>
      <c r="K171" s="353" t="str">
        <f t="shared" si="68"/>
        <v/>
      </c>
      <c r="L171" s="354" t="str">
        <f>IF('1042Bi Dati di base lav.'!R167="","",'1042Bi Dati di base lav.'!R167)</f>
        <v/>
      </c>
      <c r="M171" s="355" t="str">
        <f t="shared" si="69"/>
        <v/>
      </c>
      <c r="N171" s="356" t="str">
        <f t="shared" si="70"/>
        <v/>
      </c>
      <c r="O171" s="357" t="str">
        <f t="shared" si="71"/>
        <v/>
      </c>
      <c r="P171" s="358" t="str">
        <f t="shared" si="72"/>
        <v/>
      </c>
      <c r="Q171" s="346" t="str">
        <f t="shared" si="73"/>
        <v/>
      </c>
      <c r="R171" s="359" t="str">
        <f t="shared" si="74"/>
        <v/>
      </c>
      <c r="S171" s="356" t="str">
        <f t="shared" si="75"/>
        <v/>
      </c>
      <c r="T171" s="354" t="str">
        <f>IF(R171="","",MAX((O171-AR171)*'1042Ai Domanda'!$B$31,0))</f>
        <v/>
      </c>
      <c r="U171" s="360" t="str">
        <f t="shared" si="76"/>
        <v/>
      </c>
      <c r="V171" s="214"/>
      <c r="W171" s="215"/>
      <c r="X171" s="164" t="str">
        <f>'1042Bi Dati di base lav.'!L167</f>
        <v/>
      </c>
      <c r="Y171" s="216" t="str">
        <f t="shared" si="77"/>
        <v/>
      </c>
      <c r="Z171" s="217" t="str">
        <f>IF(A171="","",'1042Bi Dati di base lav.'!P167-'1042Bi Dati di base lav.'!Q167)</f>
        <v/>
      </c>
      <c r="AA171" s="217" t="str">
        <f t="shared" si="78"/>
        <v/>
      </c>
      <c r="AB171" s="218" t="str">
        <f t="shared" si="79"/>
        <v/>
      </c>
      <c r="AC171" s="218" t="str">
        <f t="shared" si="80"/>
        <v/>
      </c>
      <c r="AD171" s="218" t="str">
        <f t="shared" si="81"/>
        <v/>
      </c>
      <c r="AE171" s="219" t="str">
        <f t="shared" si="82"/>
        <v/>
      </c>
      <c r="AF171" s="219" t="str">
        <f>IF(K171="","",K171*AF$8 - MAX('1042Bi Dati di base lav.'!R167-M171,0))</f>
        <v/>
      </c>
      <c r="AG171" s="219" t="str">
        <f t="shared" si="83"/>
        <v/>
      </c>
      <c r="AH171" s="219" t="str">
        <f t="shared" si="84"/>
        <v/>
      </c>
      <c r="AI171" s="219" t="str">
        <f t="shared" si="85"/>
        <v/>
      </c>
      <c r="AJ171" s="219" t="str">
        <f>IF(OR($C171="",K171="",O171=""),"",MAX(P171+'1042Bi Dati di base lav.'!S167-O171,0))</f>
        <v/>
      </c>
      <c r="AK171" s="219" t="str">
        <f>IF('1042Bi Dati di base lav.'!S167="","",'1042Bi Dati di base lav.'!S167)</f>
        <v/>
      </c>
      <c r="AL171" s="219" t="str">
        <f t="shared" si="86"/>
        <v/>
      </c>
      <c r="AM171" s="220" t="str">
        <f t="shared" si="87"/>
        <v/>
      </c>
      <c r="AN171" s="221" t="str">
        <f t="shared" si="88"/>
        <v/>
      </c>
      <c r="AO171" s="219" t="str">
        <f t="shared" si="89"/>
        <v/>
      </c>
      <c r="AP171" s="219" t="str">
        <f>IF(E171="","",'1042Bi Dati di base lav.'!O167)</f>
        <v/>
      </c>
      <c r="AQ171" s="222">
        <f>IF('1042Bi Dati di base lav.'!X167&gt;0,AG171,0)</f>
        <v>0</v>
      </c>
      <c r="AR171" s="223">
        <f>IF('1042Bi Dati di base lav.'!X167&gt;0,'1042Bi Dati di base lav.'!S167,0)</f>
        <v>0</v>
      </c>
      <c r="AS171" s="219" t="str">
        <f t="shared" si="90"/>
        <v/>
      </c>
      <c r="AT171" s="219">
        <f>'1042Bi Dati di base lav.'!O167</f>
        <v>0</v>
      </c>
      <c r="AU171" s="219">
        <f t="shared" si="91"/>
        <v>0</v>
      </c>
    </row>
    <row r="172" spans="1:47" s="57" customFormat="1" ht="16.899999999999999" customHeight="1">
      <c r="A172" s="225" t="str">
        <f>IF('1042Bi Dati di base lav.'!A168="","",'1042Bi Dati di base lav.'!A168)</f>
        <v/>
      </c>
      <c r="B172" s="226" t="str">
        <f>IF('1042Bi Dati di base lav.'!B168="","",'1042Bi Dati di base lav.'!B168)</f>
        <v/>
      </c>
      <c r="C172" s="227" t="str">
        <f>IF('1042Bi Dati di base lav.'!C168="","",'1042Bi Dati di base lav.'!C168)</f>
        <v/>
      </c>
      <c r="D172" s="349" t="str">
        <f>IF('1042Bi Dati di base lav.'!AI168="","",IF('1042Bi Dati di base lav.'!AI168*E172&gt;'1042Ai Domanda'!$B$28,'1042Ai Domanda'!$B$28/E172,'1042Bi Dati di base lav.'!AI168))</f>
        <v/>
      </c>
      <c r="E172" s="335" t="str">
        <f>IF('1042Bi Dati di base lav.'!M168="","",'1042Bi Dati di base lav.'!M168)</f>
        <v/>
      </c>
      <c r="F172" s="341" t="str">
        <f>IF('1042Bi Dati di base lav.'!N168="","",'1042Bi Dati di base lav.'!N168)</f>
        <v/>
      </c>
      <c r="G172" s="337" t="str">
        <f>IF('1042Bi Dati di base lav.'!O168="","",'1042Bi Dati di base lav.'!O168)</f>
        <v/>
      </c>
      <c r="H172" s="350" t="str">
        <f>IF('1042Bi Dati di base lav.'!P168="","",'1042Bi Dati di base lav.'!P168)</f>
        <v/>
      </c>
      <c r="I172" s="351" t="str">
        <f>IF('1042Bi Dati di base lav.'!Q168="","",'1042Bi Dati di base lav.'!Q168)</f>
        <v/>
      </c>
      <c r="J172" s="352" t="str">
        <f t="shared" si="67"/>
        <v/>
      </c>
      <c r="K172" s="353" t="str">
        <f t="shared" si="68"/>
        <v/>
      </c>
      <c r="L172" s="354" t="str">
        <f>IF('1042Bi Dati di base lav.'!R168="","",'1042Bi Dati di base lav.'!R168)</f>
        <v/>
      </c>
      <c r="M172" s="355" t="str">
        <f t="shared" si="69"/>
        <v/>
      </c>
      <c r="N172" s="356" t="str">
        <f t="shared" si="70"/>
        <v/>
      </c>
      <c r="O172" s="357" t="str">
        <f t="shared" si="71"/>
        <v/>
      </c>
      <c r="P172" s="358" t="str">
        <f t="shared" si="72"/>
        <v/>
      </c>
      <c r="Q172" s="346" t="str">
        <f t="shared" si="73"/>
        <v/>
      </c>
      <c r="R172" s="359" t="str">
        <f t="shared" si="74"/>
        <v/>
      </c>
      <c r="S172" s="356" t="str">
        <f t="shared" si="75"/>
        <v/>
      </c>
      <c r="T172" s="354" t="str">
        <f>IF(R172="","",MAX((O172-AR172)*'1042Ai Domanda'!$B$31,0))</f>
        <v/>
      </c>
      <c r="U172" s="360" t="str">
        <f t="shared" si="76"/>
        <v/>
      </c>
      <c r="V172" s="214"/>
      <c r="W172" s="215"/>
      <c r="X172" s="164" t="str">
        <f>'1042Bi Dati di base lav.'!L168</f>
        <v/>
      </c>
      <c r="Y172" s="216" t="str">
        <f t="shared" si="77"/>
        <v/>
      </c>
      <c r="Z172" s="217" t="str">
        <f>IF(A172="","",'1042Bi Dati di base lav.'!P168-'1042Bi Dati di base lav.'!Q168)</f>
        <v/>
      </c>
      <c r="AA172" s="217" t="str">
        <f t="shared" si="78"/>
        <v/>
      </c>
      <c r="AB172" s="218" t="str">
        <f t="shared" si="79"/>
        <v/>
      </c>
      <c r="AC172" s="218" t="str">
        <f t="shared" si="80"/>
        <v/>
      </c>
      <c r="AD172" s="218" t="str">
        <f t="shared" si="81"/>
        <v/>
      </c>
      <c r="AE172" s="219" t="str">
        <f t="shared" si="82"/>
        <v/>
      </c>
      <c r="AF172" s="219" t="str">
        <f>IF(K172="","",K172*AF$8 - MAX('1042Bi Dati di base lav.'!R168-M172,0))</f>
        <v/>
      </c>
      <c r="AG172" s="219" t="str">
        <f t="shared" si="83"/>
        <v/>
      </c>
      <c r="AH172" s="219" t="str">
        <f t="shared" si="84"/>
        <v/>
      </c>
      <c r="AI172" s="219" t="str">
        <f t="shared" si="85"/>
        <v/>
      </c>
      <c r="AJ172" s="219" t="str">
        <f>IF(OR($C172="",K172="",O172=""),"",MAX(P172+'1042Bi Dati di base lav.'!S168-O172,0))</f>
        <v/>
      </c>
      <c r="AK172" s="219" t="str">
        <f>IF('1042Bi Dati di base lav.'!S168="","",'1042Bi Dati di base lav.'!S168)</f>
        <v/>
      </c>
      <c r="AL172" s="219" t="str">
        <f t="shared" si="86"/>
        <v/>
      </c>
      <c r="AM172" s="220" t="str">
        <f t="shared" si="87"/>
        <v/>
      </c>
      <c r="AN172" s="221" t="str">
        <f t="shared" si="88"/>
        <v/>
      </c>
      <c r="AO172" s="219" t="str">
        <f t="shared" si="89"/>
        <v/>
      </c>
      <c r="AP172" s="219" t="str">
        <f>IF(E172="","",'1042Bi Dati di base lav.'!O168)</f>
        <v/>
      </c>
      <c r="AQ172" s="222">
        <f>IF('1042Bi Dati di base lav.'!X168&gt;0,AG172,0)</f>
        <v>0</v>
      </c>
      <c r="AR172" s="223">
        <f>IF('1042Bi Dati di base lav.'!X168&gt;0,'1042Bi Dati di base lav.'!S168,0)</f>
        <v>0</v>
      </c>
      <c r="AS172" s="219" t="str">
        <f t="shared" si="90"/>
        <v/>
      </c>
      <c r="AT172" s="219">
        <f>'1042Bi Dati di base lav.'!O168</f>
        <v>0</v>
      </c>
      <c r="AU172" s="219">
        <f t="shared" si="91"/>
        <v>0</v>
      </c>
    </row>
    <row r="173" spans="1:47" s="57" customFormat="1" ht="16.899999999999999" customHeight="1">
      <c r="A173" s="225" t="str">
        <f>IF('1042Bi Dati di base lav.'!A169="","",'1042Bi Dati di base lav.'!A169)</f>
        <v/>
      </c>
      <c r="B173" s="226" t="str">
        <f>IF('1042Bi Dati di base lav.'!B169="","",'1042Bi Dati di base lav.'!B169)</f>
        <v/>
      </c>
      <c r="C173" s="227" t="str">
        <f>IF('1042Bi Dati di base lav.'!C169="","",'1042Bi Dati di base lav.'!C169)</f>
        <v/>
      </c>
      <c r="D173" s="349" t="str">
        <f>IF('1042Bi Dati di base lav.'!AI169="","",IF('1042Bi Dati di base lav.'!AI169*E173&gt;'1042Ai Domanda'!$B$28,'1042Ai Domanda'!$B$28/E173,'1042Bi Dati di base lav.'!AI169))</f>
        <v/>
      </c>
      <c r="E173" s="335" t="str">
        <f>IF('1042Bi Dati di base lav.'!M169="","",'1042Bi Dati di base lav.'!M169)</f>
        <v/>
      </c>
      <c r="F173" s="341" t="str">
        <f>IF('1042Bi Dati di base lav.'!N169="","",'1042Bi Dati di base lav.'!N169)</f>
        <v/>
      </c>
      <c r="G173" s="337" t="str">
        <f>IF('1042Bi Dati di base lav.'!O169="","",'1042Bi Dati di base lav.'!O169)</f>
        <v/>
      </c>
      <c r="H173" s="350" t="str">
        <f>IF('1042Bi Dati di base lav.'!P169="","",'1042Bi Dati di base lav.'!P169)</f>
        <v/>
      </c>
      <c r="I173" s="351" t="str">
        <f>IF('1042Bi Dati di base lav.'!Q169="","",'1042Bi Dati di base lav.'!Q169)</f>
        <v/>
      </c>
      <c r="J173" s="352" t="str">
        <f t="shared" si="67"/>
        <v/>
      </c>
      <c r="K173" s="353" t="str">
        <f t="shared" si="68"/>
        <v/>
      </c>
      <c r="L173" s="354" t="str">
        <f>IF('1042Bi Dati di base lav.'!R169="","",'1042Bi Dati di base lav.'!R169)</f>
        <v/>
      </c>
      <c r="M173" s="355" t="str">
        <f t="shared" si="69"/>
        <v/>
      </c>
      <c r="N173" s="356" t="str">
        <f t="shared" si="70"/>
        <v/>
      </c>
      <c r="O173" s="357" t="str">
        <f t="shared" si="71"/>
        <v/>
      </c>
      <c r="P173" s="358" t="str">
        <f t="shared" si="72"/>
        <v/>
      </c>
      <c r="Q173" s="346" t="str">
        <f t="shared" si="73"/>
        <v/>
      </c>
      <c r="R173" s="359" t="str">
        <f t="shared" si="74"/>
        <v/>
      </c>
      <c r="S173" s="356" t="str">
        <f t="shared" si="75"/>
        <v/>
      </c>
      <c r="T173" s="354" t="str">
        <f>IF(R173="","",MAX((O173-AR173)*'1042Ai Domanda'!$B$31,0))</f>
        <v/>
      </c>
      <c r="U173" s="360" t="str">
        <f t="shared" si="76"/>
        <v/>
      </c>
      <c r="V173" s="214"/>
      <c r="W173" s="215"/>
      <c r="X173" s="164" t="str">
        <f>'1042Bi Dati di base lav.'!L169</f>
        <v/>
      </c>
      <c r="Y173" s="216" t="str">
        <f t="shared" si="77"/>
        <v/>
      </c>
      <c r="Z173" s="217" t="str">
        <f>IF(A173="","",'1042Bi Dati di base lav.'!P169-'1042Bi Dati di base lav.'!Q169)</f>
        <v/>
      </c>
      <c r="AA173" s="217" t="str">
        <f t="shared" si="78"/>
        <v/>
      </c>
      <c r="AB173" s="218" t="str">
        <f t="shared" si="79"/>
        <v/>
      </c>
      <c r="AC173" s="218" t="str">
        <f t="shared" si="80"/>
        <v/>
      </c>
      <c r="AD173" s="218" t="str">
        <f t="shared" si="81"/>
        <v/>
      </c>
      <c r="AE173" s="219" t="str">
        <f t="shared" si="82"/>
        <v/>
      </c>
      <c r="AF173" s="219" t="str">
        <f>IF(K173="","",K173*AF$8 - MAX('1042Bi Dati di base lav.'!R169-M173,0))</f>
        <v/>
      </c>
      <c r="AG173" s="219" t="str">
        <f t="shared" si="83"/>
        <v/>
      </c>
      <c r="AH173" s="219" t="str">
        <f t="shared" si="84"/>
        <v/>
      </c>
      <c r="AI173" s="219" t="str">
        <f t="shared" si="85"/>
        <v/>
      </c>
      <c r="AJ173" s="219" t="str">
        <f>IF(OR($C173="",K173="",O173=""),"",MAX(P173+'1042Bi Dati di base lav.'!S169-O173,0))</f>
        <v/>
      </c>
      <c r="AK173" s="219" t="str">
        <f>IF('1042Bi Dati di base lav.'!S169="","",'1042Bi Dati di base lav.'!S169)</f>
        <v/>
      </c>
      <c r="AL173" s="219" t="str">
        <f t="shared" si="86"/>
        <v/>
      </c>
      <c r="AM173" s="220" t="str">
        <f t="shared" si="87"/>
        <v/>
      </c>
      <c r="AN173" s="221" t="str">
        <f t="shared" si="88"/>
        <v/>
      </c>
      <c r="AO173" s="219" t="str">
        <f t="shared" si="89"/>
        <v/>
      </c>
      <c r="AP173" s="219" t="str">
        <f>IF(E173="","",'1042Bi Dati di base lav.'!O169)</f>
        <v/>
      </c>
      <c r="AQ173" s="222">
        <f>IF('1042Bi Dati di base lav.'!X169&gt;0,AG173,0)</f>
        <v>0</v>
      </c>
      <c r="AR173" s="223">
        <f>IF('1042Bi Dati di base lav.'!X169&gt;0,'1042Bi Dati di base lav.'!S169,0)</f>
        <v>0</v>
      </c>
      <c r="AS173" s="219" t="str">
        <f t="shared" si="90"/>
        <v/>
      </c>
      <c r="AT173" s="219">
        <f>'1042Bi Dati di base lav.'!O169</f>
        <v>0</v>
      </c>
      <c r="AU173" s="219">
        <f t="shared" si="91"/>
        <v>0</v>
      </c>
    </row>
    <row r="174" spans="1:47" s="57" customFormat="1" ht="16.899999999999999" customHeight="1">
      <c r="A174" s="225" t="str">
        <f>IF('1042Bi Dati di base lav.'!A170="","",'1042Bi Dati di base lav.'!A170)</f>
        <v/>
      </c>
      <c r="B174" s="226" t="str">
        <f>IF('1042Bi Dati di base lav.'!B170="","",'1042Bi Dati di base lav.'!B170)</f>
        <v/>
      </c>
      <c r="C174" s="227" t="str">
        <f>IF('1042Bi Dati di base lav.'!C170="","",'1042Bi Dati di base lav.'!C170)</f>
        <v/>
      </c>
      <c r="D174" s="349" t="str">
        <f>IF('1042Bi Dati di base lav.'!AI170="","",IF('1042Bi Dati di base lav.'!AI170*E174&gt;'1042Ai Domanda'!$B$28,'1042Ai Domanda'!$B$28/E174,'1042Bi Dati di base lav.'!AI170))</f>
        <v/>
      </c>
      <c r="E174" s="335" t="str">
        <f>IF('1042Bi Dati di base lav.'!M170="","",'1042Bi Dati di base lav.'!M170)</f>
        <v/>
      </c>
      <c r="F174" s="341" t="str">
        <f>IF('1042Bi Dati di base lav.'!N170="","",'1042Bi Dati di base lav.'!N170)</f>
        <v/>
      </c>
      <c r="G174" s="337" t="str">
        <f>IF('1042Bi Dati di base lav.'!O170="","",'1042Bi Dati di base lav.'!O170)</f>
        <v/>
      </c>
      <c r="H174" s="350" t="str">
        <f>IF('1042Bi Dati di base lav.'!P170="","",'1042Bi Dati di base lav.'!P170)</f>
        <v/>
      </c>
      <c r="I174" s="351" t="str">
        <f>IF('1042Bi Dati di base lav.'!Q170="","",'1042Bi Dati di base lav.'!Q170)</f>
        <v/>
      </c>
      <c r="J174" s="352" t="str">
        <f t="shared" si="67"/>
        <v/>
      </c>
      <c r="K174" s="353" t="str">
        <f t="shared" si="68"/>
        <v/>
      </c>
      <c r="L174" s="354" t="str">
        <f>IF('1042Bi Dati di base lav.'!R170="","",'1042Bi Dati di base lav.'!R170)</f>
        <v/>
      </c>
      <c r="M174" s="355" t="str">
        <f t="shared" si="69"/>
        <v/>
      </c>
      <c r="N174" s="356" t="str">
        <f t="shared" si="70"/>
        <v/>
      </c>
      <c r="O174" s="357" t="str">
        <f t="shared" si="71"/>
        <v/>
      </c>
      <c r="P174" s="358" t="str">
        <f t="shared" si="72"/>
        <v/>
      </c>
      <c r="Q174" s="346" t="str">
        <f t="shared" si="73"/>
        <v/>
      </c>
      <c r="R174" s="359" t="str">
        <f t="shared" si="74"/>
        <v/>
      </c>
      <c r="S174" s="356" t="str">
        <f t="shared" si="75"/>
        <v/>
      </c>
      <c r="T174" s="354" t="str">
        <f>IF(R174="","",MAX((O174-AR174)*'1042Ai Domanda'!$B$31,0))</f>
        <v/>
      </c>
      <c r="U174" s="360" t="str">
        <f t="shared" si="76"/>
        <v/>
      </c>
      <c r="V174" s="214"/>
      <c r="W174" s="215"/>
      <c r="X174" s="164" t="str">
        <f>'1042Bi Dati di base lav.'!L170</f>
        <v/>
      </c>
      <c r="Y174" s="216" t="str">
        <f t="shared" si="77"/>
        <v/>
      </c>
      <c r="Z174" s="217" t="str">
        <f>IF(A174="","",'1042Bi Dati di base lav.'!P170-'1042Bi Dati di base lav.'!Q170)</f>
        <v/>
      </c>
      <c r="AA174" s="217" t="str">
        <f t="shared" si="78"/>
        <v/>
      </c>
      <c r="AB174" s="218" t="str">
        <f t="shared" si="79"/>
        <v/>
      </c>
      <c r="AC174" s="218" t="str">
        <f t="shared" si="80"/>
        <v/>
      </c>
      <c r="AD174" s="218" t="str">
        <f t="shared" si="81"/>
        <v/>
      </c>
      <c r="AE174" s="219" t="str">
        <f t="shared" si="82"/>
        <v/>
      </c>
      <c r="AF174" s="219" t="str">
        <f>IF(K174="","",K174*AF$8 - MAX('1042Bi Dati di base lav.'!R170-M174,0))</f>
        <v/>
      </c>
      <c r="AG174" s="219" t="str">
        <f t="shared" si="83"/>
        <v/>
      </c>
      <c r="AH174" s="219" t="str">
        <f t="shared" si="84"/>
        <v/>
      </c>
      <c r="AI174" s="219" t="str">
        <f t="shared" si="85"/>
        <v/>
      </c>
      <c r="AJ174" s="219" t="str">
        <f>IF(OR($C174="",K174="",O174=""),"",MAX(P174+'1042Bi Dati di base lav.'!S170-O174,0))</f>
        <v/>
      </c>
      <c r="AK174" s="219" t="str">
        <f>IF('1042Bi Dati di base lav.'!S170="","",'1042Bi Dati di base lav.'!S170)</f>
        <v/>
      </c>
      <c r="AL174" s="219" t="str">
        <f t="shared" si="86"/>
        <v/>
      </c>
      <c r="AM174" s="220" t="str">
        <f t="shared" si="87"/>
        <v/>
      </c>
      <c r="AN174" s="221" t="str">
        <f t="shared" si="88"/>
        <v/>
      </c>
      <c r="AO174" s="219" t="str">
        <f t="shared" si="89"/>
        <v/>
      </c>
      <c r="AP174" s="219" t="str">
        <f>IF(E174="","",'1042Bi Dati di base lav.'!O170)</f>
        <v/>
      </c>
      <c r="AQ174" s="222">
        <f>IF('1042Bi Dati di base lav.'!X170&gt;0,AG174,0)</f>
        <v>0</v>
      </c>
      <c r="AR174" s="223">
        <f>IF('1042Bi Dati di base lav.'!X170&gt;0,'1042Bi Dati di base lav.'!S170,0)</f>
        <v>0</v>
      </c>
      <c r="AS174" s="219" t="str">
        <f t="shared" si="90"/>
        <v/>
      </c>
      <c r="AT174" s="219">
        <f>'1042Bi Dati di base lav.'!O170</f>
        <v>0</v>
      </c>
      <c r="AU174" s="219">
        <f t="shared" si="91"/>
        <v>0</v>
      </c>
    </row>
    <row r="175" spans="1:47" s="57" customFormat="1" ht="16.899999999999999" customHeight="1">
      <c r="A175" s="225" t="str">
        <f>IF('1042Bi Dati di base lav.'!A171="","",'1042Bi Dati di base lav.'!A171)</f>
        <v/>
      </c>
      <c r="B175" s="226" t="str">
        <f>IF('1042Bi Dati di base lav.'!B171="","",'1042Bi Dati di base lav.'!B171)</f>
        <v/>
      </c>
      <c r="C175" s="227" t="str">
        <f>IF('1042Bi Dati di base lav.'!C171="","",'1042Bi Dati di base lav.'!C171)</f>
        <v/>
      </c>
      <c r="D175" s="349" t="str">
        <f>IF('1042Bi Dati di base lav.'!AI171="","",IF('1042Bi Dati di base lav.'!AI171*E175&gt;'1042Ai Domanda'!$B$28,'1042Ai Domanda'!$B$28/E175,'1042Bi Dati di base lav.'!AI171))</f>
        <v/>
      </c>
      <c r="E175" s="335" t="str">
        <f>IF('1042Bi Dati di base lav.'!M171="","",'1042Bi Dati di base lav.'!M171)</f>
        <v/>
      </c>
      <c r="F175" s="341" t="str">
        <f>IF('1042Bi Dati di base lav.'!N171="","",'1042Bi Dati di base lav.'!N171)</f>
        <v/>
      </c>
      <c r="G175" s="337" t="str">
        <f>IF('1042Bi Dati di base lav.'!O171="","",'1042Bi Dati di base lav.'!O171)</f>
        <v/>
      </c>
      <c r="H175" s="350" t="str">
        <f>IF('1042Bi Dati di base lav.'!P171="","",'1042Bi Dati di base lav.'!P171)</f>
        <v/>
      </c>
      <c r="I175" s="351" t="str">
        <f>IF('1042Bi Dati di base lav.'!Q171="","",'1042Bi Dati di base lav.'!Q171)</f>
        <v/>
      </c>
      <c r="J175" s="352" t="str">
        <f t="shared" ref="J175:J211" si="92">Z175</f>
        <v/>
      </c>
      <c r="K175" s="353" t="str">
        <f t="shared" ref="K175:K211" si="93">AA175</f>
        <v/>
      </c>
      <c r="L175" s="354" t="str">
        <f>IF('1042Bi Dati di base lav.'!R171="","",'1042Bi Dati di base lav.'!R171)</f>
        <v/>
      </c>
      <c r="M175" s="355" t="str">
        <f t="shared" ref="M175:M211" si="94">AD175</f>
        <v/>
      </c>
      <c r="N175" s="356" t="str">
        <f t="shared" ref="N175:N211" si="95">AF175</f>
        <v/>
      </c>
      <c r="O175" s="357" t="str">
        <f t="shared" ref="O175:O211" si="96">AG175</f>
        <v/>
      </c>
      <c r="P175" s="358" t="str">
        <f t="shared" ref="P175:P211" si="97">AH175</f>
        <v/>
      </c>
      <c r="Q175" s="346" t="str">
        <f t="shared" ref="Q175:Q211" si="98">AJ175</f>
        <v/>
      </c>
      <c r="R175" s="359" t="str">
        <f t="shared" ref="R175:R211" si="99">AI175</f>
        <v/>
      </c>
      <c r="S175" s="356" t="str">
        <f t="shared" ref="S175:S211" si="100">AL175</f>
        <v/>
      </c>
      <c r="T175" s="354" t="str">
        <f>IF(R175="","",MAX((O175-AR175)*'1042Ai Domanda'!$B$31,0))</f>
        <v/>
      </c>
      <c r="U175" s="360" t="str">
        <f t="shared" ref="U175:U211" si="101">IF(T175="","",S175+T175)</f>
        <v/>
      </c>
      <c r="V175" s="214"/>
      <c r="W175" s="215"/>
      <c r="X175" s="164" t="str">
        <f>'1042Bi Dati di base lav.'!L171</f>
        <v/>
      </c>
      <c r="Y175" s="216" t="str">
        <f t="shared" ref="Y175:Y211" si="102">IF($A175="","",D175)</f>
        <v/>
      </c>
      <c r="Z175" s="217" t="str">
        <f>IF(A175="","",'1042Bi Dati di base lav.'!P171-'1042Bi Dati di base lav.'!Q171)</f>
        <v/>
      </c>
      <c r="AA175" s="217" t="str">
        <f t="shared" ref="AA175:AA211" si="103">IF(OR($C175="",E175="",F175="",G175=""),"",E175-(F175+G175+Z175))</f>
        <v/>
      </c>
      <c r="AB175" s="218" t="str">
        <f t="shared" ref="AB175:AB211" si="104">IF(AA175="","",MAX(AA175,0))</f>
        <v/>
      </c>
      <c r="AC175" s="218" t="str">
        <f t="shared" ref="AC175:AC211" si="105">IF(K175="","",AC$8)</f>
        <v/>
      </c>
      <c r="AD175" s="218" t="str">
        <f t="shared" ref="AD175:AD211" si="106">IF(K175="","",K175*AD$8)</f>
        <v/>
      </c>
      <c r="AE175" s="219" t="str">
        <f t="shared" ref="AE175:AE211" si="107">IF(AC175="","",AE$8)</f>
        <v/>
      </c>
      <c r="AF175" s="219" t="str">
        <f>IF(K175="","",K175*AF$8 - MAX('1042Bi Dati di base lav.'!R171-M175,0))</f>
        <v/>
      </c>
      <c r="AG175" s="219" t="str">
        <f t="shared" ref="AG175:AG211" si="108">IF(OR($C175="",K175="",D175="",N175&lt;0),"",MAX(N175*D175,0))</f>
        <v/>
      </c>
      <c r="AH175" s="219" t="str">
        <f t="shared" ref="AH175:AH211" si="109">IF(OR($C175="",O175=""),"",O175*0.8)</f>
        <v/>
      </c>
      <c r="AI175" s="219" t="str">
        <f t="shared" ref="AI175:AI211" si="110">IF(OR($C175="",D175="",O175=""),"",AI$6/5*X175*D175*0.8)</f>
        <v/>
      </c>
      <c r="AJ175" s="219" t="str">
        <f>IF(OR($C175="",K175="",O175=""),"",MAX(P175+'1042Bi Dati di base lav.'!S171-O175,0))</f>
        <v/>
      </c>
      <c r="AK175" s="219" t="str">
        <f>IF('1042Bi Dati di base lav.'!S171="","",'1042Bi Dati di base lav.'!S171)</f>
        <v/>
      </c>
      <c r="AL175" s="219" t="str">
        <f t="shared" ref="AL175:AL211" si="111">IF(OR($C175="",O175=""),"",MAX(P175-R175-AJ175,0))</f>
        <v/>
      </c>
      <c r="AM175" s="220" t="str">
        <f t="shared" ref="AM175:AM211" si="112">IF(E175="","",1)</f>
        <v/>
      </c>
      <c r="AN175" s="221" t="str">
        <f t="shared" ref="AN175:AN211" si="113">IF(S175="","",IF(ROUND(S175,2)&lt;=0,0,1))</f>
        <v/>
      </c>
      <c r="AO175" s="219" t="str">
        <f t="shared" ref="AO175:AO211" si="114">IF(E175="","",E175)</f>
        <v/>
      </c>
      <c r="AP175" s="219" t="str">
        <f>IF(E175="","",'1042Bi Dati di base lav.'!O171)</f>
        <v/>
      </c>
      <c r="AQ175" s="222">
        <f>IF('1042Bi Dati di base lav.'!X171&gt;0,AG175,0)</f>
        <v>0</v>
      </c>
      <c r="AR175" s="223">
        <f>IF('1042Bi Dati di base lav.'!X171&gt;0,'1042Bi Dati di base lav.'!S171,0)</f>
        <v>0</v>
      </c>
      <c r="AS175" s="219" t="str">
        <f t="shared" ref="AS175:AS211" si="115">E175</f>
        <v/>
      </c>
      <c r="AT175" s="219">
        <f>'1042Bi Dati di base lav.'!O171</f>
        <v>0</v>
      </c>
      <c r="AU175" s="219">
        <f t="shared" ref="AU175:AU211" si="116">IF(AQ175="",0,MAX(AQ175-AR175,0))</f>
        <v>0</v>
      </c>
    </row>
    <row r="176" spans="1:47" s="57" customFormat="1" ht="16.899999999999999" customHeight="1">
      <c r="A176" s="225" t="str">
        <f>IF('1042Bi Dati di base lav.'!A172="","",'1042Bi Dati di base lav.'!A172)</f>
        <v/>
      </c>
      <c r="B176" s="226" t="str">
        <f>IF('1042Bi Dati di base lav.'!B172="","",'1042Bi Dati di base lav.'!B172)</f>
        <v/>
      </c>
      <c r="C176" s="227" t="str">
        <f>IF('1042Bi Dati di base lav.'!C172="","",'1042Bi Dati di base lav.'!C172)</f>
        <v/>
      </c>
      <c r="D176" s="349" t="str">
        <f>IF('1042Bi Dati di base lav.'!AI172="","",IF('1042Bi Dati di base lav.'!AI172*E176&gt;'1042Ai Domanda'!$B$28,'1042Ai Domanda'!$B$28/E176,'1042Bi Dati di base lav.'!AI172))</f>
        <v/>
      </c>
      <c r="E176" s="335" t="str">
        <f>IF('1042Bi Dati di base lav.'!M172="","",'1042Bi Dati di base lav.'!M172)</f>
        <v/>
      </c>
      <c r="F176" s="341" t="str">
        <f>IF('1042Bi Dati di base lav.'!N172="","",'1042Bi Dati di base lav.'!N172)</f>
        <v/>
      </c>
      <c r="G176" s="337" t="str">
        <f>IF('1042Bi Dati di base lav.'!O172="","",'1042Bi Dati di base lav.'!O172)</f>
        <v/>
      </c>
      <c r="H176" s="350" t="str">
        <f>IF('1042Bi Dati di base lav.'!P172="","",'1042Bi Dati di base lav.'!P172)</f>
        <v/>
      </c>
      <c r="I176" s="351" t="str">
        <f>IF('1042Bi Dati di base lav.'!Q172="","",'1042Bi Dati di base lav.'!Q172)</f>
        <v/>
      </c>
      <c r="J176" s="352" t="str">
        <f t="shared" si="92"/>
        <v/>
      </c>
      <c r="K176" s="353" t="str">
        <f t="shared" si="93"/>
        <v/>
      </c>
      <c r="L176" s="354" t="str">
        <f>IF('1042Bi Dati di base lav.'!R172="","",'1042Bi Dati di base lav.'!R172)</f>
        <v/>
      </c>
      <c r="M176" s="355" t="str">
        <f t="shared" si="94"/>
        <v/>
      </c>
      <c r="N176" s="356" t="str">
        <f t="shared" si="95"/>
        <v/>
      </c>
      <c r="O176" s="357" t="str">
        <f t="shared" si="96"/>
        <v/>
      </c>
      <c r="P176" s="358" t="str">
        <f t="shared" si="97"/>
        <v/>
      </c>
      <c r="Q176" s="346" t="str">
        <f t="shared" si="98"/>
        <v/>
      </c>
      <c r="R176" s="359" t="str">
        <f t="shared" si="99"/>
        <v/>
      </c>
      <c r="S176" s="356" t="str">
        <f t="shared" si="100"/>
        <v/>
      </c>
      <c r="T176" s="354" t="str">
        <f>IF(R176="","",MAX((O176-AR176)*'1042Ai Domanda'!$B$31,0))</f>
        <v/>
      </c>
      <c r="U176" s="360" t="str">
        <f t="shared" si="101"/>
        <v/>
      </c>
      <c r="V176" s="214"/>
      <c r="W176" s="215"/>
      <c r="X176" s="164" t="str">
        <f>'1042Bi Dati di base lav.'!L172</f>
        <v/>
      </c>
      <c r="Y176" s="216" t="str">
        <f t="shared" si="102"/>
        <v/>
      </c>
      <c r="Z176" s="217" t="str">
        <f>IF(A176="","",'1042Bi Dati di base lav.'!P172-'1042Bi Dati di base lav.'!Q172)</f>
        <v/>
      </c>
      <c r="AA176" s="217" t="str">
        <f t="shared" si="103"/>
        <v/>
      </c>
      <c r="AB176" s="218" t="str">
        <f t="shared" si="104"/>
        <v/>
      </c>
      <c r="AC176" s="218" t="str">
        <f t="shared" si="105"/>
        <v/>
      </c>
      <c r="AD176" s="218" t="str">
        <f t="shared" si="106"/>
        <v/>
      </c>
      <c r="AE176" s="219" t="str">
        <f t="shared" si="107"/>
        <v/>
      </c>
      <c r="AF176" s="219" t="str">
        <f>IF(K176="","",K176*AF$8 - MAX('1042Bi Dati di base lav.'!R172-M176,0))</f>
        <v/>
      </c>
      <c r="AG176" s="219" t="str">
        <f t="shared" si="108"/>
        <v/>
      </c>
      <c r="AH176" s="219" t="str">
        <f t="shared" si="109"/>
        <v/>
      </c>
      <c r="AI176" s="219" t="str">
        <f t="shared" si="110"/>
        <v/>
      </c>
      <c r="AJ176" s="219" t="str">
        <f>IF(OR($C176="",K176="",O176=""),"",MAX(P176+'1042Bi Dati di base lav.'!S172-O176,0))</f>
        <v/>
      </c>
      <c r="AK176" s="219" t="str">
        <f>IF('1042Bi Dati di base lav.'!S172="","",'1042Bi Dati di base lav.'!S172)</f>
        <v/>
      </c>
      <c r="AL176" s="219" t="str">
        <f t="shared" si="111"/>
        <v/>
      </c>
      <c r="AM176" s="220" t="str">
        <f t="shared" si="112"/>
        <v/>
      </c>
      <c r="AN176" s="221" t="str">
        <f t="shared" si="113"/>
        <v/>
      </c>
      <c r="AO176" s="219" t="str">
        <f t="shared" si="114"/>
        <v/>
      </c>
      <c r="AP176" s="219" t="str">
        <f>IF(E176="","",'1042Bi Dati di base lav.'!O172)</f>
        <v/>
      </c>
      <c r="AQ176" s="222">
        <f>IF('1042Bi Dati di base lav.'!X172&gt;0,AG176,0)</f>
        <v>0</v>
      </c>
      <c r="AR176" s="223">
        <f>IF('1042Bi Dati di base lav.'!X172&gt;0,'1042Bi Dati di base lav.'!S172,0)</f>
        <v>0</v>
      </c>
      <c r="AS176" s="219" t="str">
        <f t="shared" si="115"/>
        <v/>
      </c>
      <c r="AT176" s="219">
        <f>'1042Bi Dati di base lav.'!O172</f>
        <v>0</v>
      </c>
      <c r="AU176" s="219">
        <f t="shared" si="116"/>
        <v>0</v>
      </c>
    </row>
    <row r="177" spans="1:47" s="57" customFormat="1" ht="16.899999999999999" customHeight="1">
      <c r="A177" s="225" t="str">
        <f>IF('1042Bi Dati di base lav.'!A173="","",'1042Bi Dati di base lav.'!A173)</f>
        <v/>
      </c>
      <c r="B177" s="226" t="str">
        <f>IF('1042Bi Dati di base lav.'!B173="","",'1042Bi Dati di base lav.'!B173)</f>
        <v/>
      </c>
      <c r="C177" s="227" t="str">
        <f>IF('1042Bi Dati di base lav.'!C173="","",'1042Bi Dati di base lav.'!C173)</f>
        <v/>
      </c>
      <c r="D177" s="349" t="str">
        <f>IF('1042Bi Dati di base lav.'!AI173="","",IF('1042Bi Dati di base lav.'!AI173*E177&gt;'1042Ai Domanda'!$B$28,'1042Ai Domanda'!$B$28/E177,'1042Bi Dati di base lav.'!AI173))</f>
        <v/>
      </c>
      <c r="E177" s="335" t="str">
        <f>IF('1042Bi Dati di base lav.'!M173="","",'1042Bi Dati di base lav.'!M173)</f>
        <v/>
      </c>
      <c r="F177" s="341" t="str">
        <f>IF('1042Bi Dati di base lav.'!N173="","",'1042Bi Dati di base lav.'!N173)</f>
        <v/>
      </c>
      <c r="G177" s="337" t="str">
        <f>IF('1042Bi Dati di base lav.'!O173="","",'1042Bi Dati di base lav.'!O173)</f>
        <v/>
      </c>
      <c r="H177" s="350" t="str">
        <f>IF('1042Bi Dati di base lav.'!P173="","",'1042Bi Dati di base lav.'!P173)</f>
        <v/>
      </c>
      <c r="I177" s="351" t="str">
        <f>IF('1042Bi Dati di base lav.'!Q173="","",'1042Bi Dati di base lav.'!Q173)</f>
        <v/>
      </c>
      <c r="J177" s="352" t="str">
        <f t="shared" si="92"/>
        <v/>
      </c>
      <c r="K177" s="353" t="str">
        <f t="shared" si="93"/>
        <v/>
      </c>
      <c r="L177" s="354" t="str">
        <f>IF('1042Bi Dati di base lav.'!R173="","",'1042Bi Dati di base lav.'!R173)</f>
        <v/>
      </c>
      <c r="M177" s="355" t="str">
        <f t="shared" si="94"/>
        <v/>
      </c>
      <c r="N177" s="356" t="str">
        <f t="shared" si="95"/>
        <v/>
      </c>
      <c r="O177" s="357" t="str">
        <f t="shared" si="96"/>
        <v/>
      </c>
      <c r="P177" s="358" t="str">
        <f t="shared" si="97"/>
        <v/>
      </c>
      <c r="Q177" s="346" t="str">
        <f t="shared" si="98"/>
        <v/>
      </c>
      <c r="R177" s="359" t="str">
        <f t="shared" si="99"/>
        <v/>
      </c>
      <c r="S177" s="356" t="str">
        <f t="shared" si="100"/>
        <v/>
      </c>
      <c r="T177" s="354" t="str">
        <f>IF(R177="","",MAX((O177-AR177)*'1042Ai Domanda'!$B$31,0))</f>
        <v/>
      </c>
      <c r="U177" s="360" t="str">
        <f t="shared" si="101"/>
        <v/>
      </c>
      <c r="V177" s="214"/>
      <c r="W177" s="215"/>
      <c r="X177" s="164" t="str">
        <f>'1042Bi Dati di base lav.'!L173</f>
        <v/>
      </c>
      <c r="Y177" s="216" t="str">
        <f t="shared" si="102"/>
        <v/>
      </c>
      <c r="Z177" s="217" t="str">
        <f>IF(A177="","",'1042Bi Dati di base lav.'!P173-'1042Bi Dati di base lav.'!Q173)</f>
        <v/>
      </c>
      <c r="AA177" s="217" t="str">
        <f t="shared" si="103"/>
        <v/>
      </c>
      <c r="AB177" s="218" t="str">
        <f t="shared" si="104"/>
        <v/>
      </c>
      <c r="AC177" s="218" t="str">
        <f t="shared" si="105"/>
        <v/>
      </c>
      <c r="AD177" s="218" t="str">
        <f t="shared" si="106"/>
        <v/>
      </c>
      <c r="AE177" s="219" t="str">
        <f t="shared" si="107"/>
        <v/>
      </c>
      <c r="AF177" s="219" t="str">
        <f>IF(K177="","",K177*AF$8 - MAX('1042Bi Dati di base lav.'!R173-M177,0))</f>
        <v/>
      </c>
      <c r="AG177" s="219" t="str">
        <f t="shared" si="108"/>
        <v/>
      </c>
      <c r="AH177" s="219" t="str">
        <f t="shared" si="109"/>
        <v/>
      </c>
      <c r="AI177" s="219" t="str">
        <f t="shared" si="110"/>
        <v/>
      </c>
      <c r="AJ177" s="219" t="str">
        <f>IF(OR($C177="",K177="",O177=""),"",MAX(P177+'1042Bi Dati di base lav.'!S173-O177,0))</f>
        <v/>
      </c>
      <c r="AK177" s="219" t="str">
        <f>IF('1042Bi Dati di base lav.'!S173="","",'1042Bi Dati di base lav.'!S173)</f>
        <v/>
      </c>
      <c r="AL177" s="219" t="str">
        <f t="shared" si="111"/>
        <v/>
      </c>
      <c r="AM177" s="220" t="str">
        <f t="shared" si="112"/>
        <v/>
      </c>
      <c r="AN177" s="221" t="str">
        <f t="shared" si="113"/>
        <v/>
      </c>
      <c r="AO177" s="219" t="str">
        <f t="shared" si="114"/>
        <v/>
      </c>
      <c r="AP177" s="219" t="str">
        <f>IF(E177="","",'1042Bi Dati di base lav.'!O173)</f>
        <v/>
      </c>
      <c r="AQ177" s="222">
        <f>IF('1042Bi Dati di base lav.'!X173&gt;0,AG177,0)</f>
        <v>0</v>
      </c>
      <c r="AR177" s="223">
        <f>IF('1042Bi Dati di base lav.'!X173&gt;0,'1042Bi Dati di base lav.'!S173,0)</f>
        <v>0</v>
      </c>
      <c r="AS177" s="219" t="str">
        <f t="shared" si="115"/>
        <v/>
      </c>
      <c r="AT177" s="219">
        <f>'1042Bi Dati di base lav.'!O173</f>
        <v>0</v>
      </c>
      <c r="AU177" s="219">
        <f t="shared" si="116"/>
        <v>0</v>
      </c>
    </row>
    <row r="178" spans="1:47" s="57" customFormat="1" ht="16.899999999999999" customHeight="1">
      <c r="A178" s="225" t="str">
        <f>IF('1042Bi Dati di base lav.'!A174="","",'1042Bi Dati di base lav.'!A174)</f>
        <v/>
      </c>
      <c r="B178" s="226" t="str">
        <f>IF('1042Bi Dati di base lav.'!B174="","",'1042Bi Dati di base lav.'!B174)</f>
        <v/>
      </c>
      <c r="C178" s="227" t="str">
        <f>IF('1042Bi Dati di base lav.'!C174="","",'1042Bi Dati di base lav.'!C174)</f>
        <v/>
      </c>
      <c r="D178" s="349" t="str">
        <f>IF('1042Bi Dati di base lav.'!AI174="","",IF('1042Bi Dati di base lav.'!AI174*E178&gt;'1042Ai Domanda'!$B$28,'1042Ai Domanda'!$B$28/E178,'1042Bi Dati di base lav.'!AI174))</f>
        <v/>
      </c>
      <c r="E178" s="335" t="str">
        <f>IF('1042Bi Dati di base lav.'!M174="","",'1042Bi Dati di base lav.'!M174)</f>
        <v/>
      </c>
      <c r="F178" s="341" t="str">
        <f>IF('1042Bi Dati di base lav.'!N174="","",'1042Bi Dati di base lav.'!N174)</f>
        <v/>
      </c>
      <c r="G178" s="337" t="str">
        <f>IF('1042Bi Dati di base lav.'!O174="","",'1042Bi Dati di base lav.'!O174)</f>
        <v/>
      </c>
      <c r="H178" s="350" t="str">
        <f>IF('1042Bi Dati di base lav.'!P174="","",'1042Bi Dati di base lav.'!P174)</f>
        <v/>
      </c>
      <c r="I178" s="351" t="str">
        <f>IF('1042Bi Dati di base lav.'!Q174="","",'1042Bi Dati di base lav.'!Q174)</f>
        <v/>
      </c>
      <c r="J178" s="352" t="str">
        <f t="shared" si="92"/>
        <v/>
      </c>
      <c r="K178" s="353" t="str">
        <f t="shared" si="93"/>
        <v/>
      </c>
      <c r="L178" s="354" t="str">
        <f>IF('1042Bi Dati di base lav.'!R174="","",'1042Bi Dati di base lav.'!R174)</f>
        <v/>
      </c>
      <c r="M178" s="355" t="str">
        <f t="shared" si="94"/>
        <v/>
      </c>
      <c r="N178" s="356" t="str">
        <f t="shared" si="95"/>
        <v/>
      </c>
      <c r="O178" s="357" t="str">
        <f t="shared" si="96"/>
        <v/>
      </c>
      <c r="P178" s="358" t="str">
        <f t="shared" si="97"/>
        <v/>
      </c>
      <c r="Q178" s="346" t="str">
        <f t="shared" si="98"/>
        <v/>
      </c>
      <c r="R178" s="359" t="str">
        <f t="shared" si="99"/>
        <v/>
      </c>
      <c r="S178" s="356" t="str">
        <f t="shared" si="100"/>
        <v/>
      </c>
      <c r="T178" s="354" t="str">
        <f>IF(R178="","",MAX((O178-AR178)*'1042Ai Domanda'!$B$31,0))</f>
        <v/>
      </c>
      <c r="U178" s="360" t="str">
        <f t="shared" si="101"/>
        <v/>
      </c>
      <c r="V178" s="214"/>
      <c r="W178" s="215"/>
      <c r="X178" s="164" t="str">
        <f>'1042Bi Dati di base lav.'!L174</f>
        <v/>
      </c>
      <c r="Y178" s="216" t="str">
        <f t="shared" si="102"/>
        <v/>
      </c>
      <c r="Z178" s="217" t="str">
        <f>IF(A178="","",'1042Bi Dati di base lav.'!P174-'1042Bi Dati di base lav.'!Q174)</f>
        <v/>
      </c>
      <c r="AA178" s="217" t="str">
        <f t="shared" si="103"/>
        <v/>
      </c>
      <c r="AB178" s="218" t="str">
        <f t="shared" si="104"/>
        <v/>
      </c>
      <c r="AC178" s="218" t="str">
        <f t="shared" si="105"/>
        <v/>
      </c>
      <c r="AD178" s="218" t="str">
        <f t="shared" si="106"/>
        <v/>
      </c>
      <c r="AE178" s="219" t="str">
        <f t="shared" si="107"/>
        <v/>
      </c>
      <c r="AF178" s="219" t="str">
        <f>IF(K178="","",K178*AF$8 - MAX('1042Bi Dati di base lav.'!R174-M178,0))</f>
        <v/>
      </c>
      <c r="AG178" s="219" t="str">
        <f t="shared" si="108"/>
        <v/>
      </c>
      <c r="AH178" s="219" t="str">
        <f t="shared" si="109"/>
        <v/>
      </c>
      <c r="AI178" s="219" t="str">
        <f t="shared" si="110"/>
        <v/>
      </c>
      <c r="AJ178" s="219" t="str">
        <f>IF(OR($C178="",K178="",O178=""),"",MAX(P178+'1042Bi Dati di base lav.'!S174-O178,0))</f>
        <v/>
      </c>
      <c r="AK178" s="219" t="str">
        <f>IF('1042Bi Dati di base lav.'!S174="","",'1042Bi Dati di base lav.'!S174)</f>
        <v/>
      </c>
      <c r="AL178" s="219" t="str">
        <f t="shared" si="111"/>
        <v/>
      </c>
      <c r="AM178" s="220" t="str">
        <f t="shared" si="112"/>
        <v/>
      </c>
      <c r="AN178" s="221" t="str">
        <f t="shared" si="113"/>
        <v/>
      </c>
      <c r="AO178" s="219" t="str">
        <f t="shared" si="114"/>
        <v/>
      </c>
      <c r="AP178" s="219" t="str">
        <f>IF(E178="","",'1042Bi Dati di base lav.'!O174)</f>
        <v/>
      </c>
      <c r="AQ178" s="222">
        <f>IF('1042Bi Dati di base lav.'!X174&gt;0,AG178,0)</f>
        <v>0</v>
      </c>
      <c r="AR178" s="223">
        <f>IF('1042Bi Dati di base lav.'!X174&gt;0,'1042Bi Dati di base lav.'!S174,0)</f>
        <v>0</v>
      </c>
      <c r="AS178" s="219" t="str">
        <f t="shared" si="115"/>
        <v/>
      </c>
      <c r="AT178" s="219">
        <f>'1042Bi Dati di base lav.'!O174</f>
        <v>0</v>
      </c>
      <c r="AU178" s="219">
        <f t="shared" si="116"/>
        <v>0</v>
      </c>
    </row>
    <row r="179" spans="1:47" s="57" customFormat="1" ht="16.899999999999999" customHeight="1">
      <c r="A179" s="225" t="str">
        <f>IF('1042Bi Dati di base lav.'!A175="","",'1042Bi Dati di base lav.'!A175)</f>
        <v/>
      </c>
      <c r="B179" s="226" t="str">
        <f>IF('1042Bi Dati di base lav.'!B175="","",'1042Bi Dati di base lav.'!B175)</f>
        <v/>
      </c>
      <c r="C179" s="227" t="str">
        <f>IF('1042Bi Dati di base lav.'!C175="","",'1042Bi Dati di base lav.'!C175)</f>
        <v/>
      </c>
      <c r="D179" s="349" t="str">
        <f>IF('1042Bi Dati di base lav.'!AI175="","",IF('1042Bi Dati di base lav.'!AI175*E179&gt;'1042Ai Domanda'!$B$28,'1042Ai Domanda'!$B$28/E179,'1042Bi Dati di base lav.'!AI175))</f>
        <v/>
      </c>
      <c r="E179" s="335" t="str">
        <f>IF('1042Bi Dati di base lav.'!M175="","",'1042Bi Dati di base lav.'!M175)</f>
        <v/>
      </c>
      <c r="F179" s="341" t="str">
        <f>IF('1042Bi Dati di base lav.'!N175="","",'1042Bi Dati di base lav.'!N175)</f>
        <v/>
      </c>
      <c r="G179" s="337" t="str">
        <f>IF('1042Bi Dati di base lav.'!O175="","",'1042Bi Dati di base lav.'!O175)</f>
        <v/>
      </c>
      <c r="H179" s="350" t="str">
        <f>IF('1042Bi Dati di base lav.'!P175="","",'1042Bi Dati di base lav.'!P175)</f>
        <v/>
      </c>
      <c r="I179" s="351" t="str">
        <f>IF('1042Bi Dati di base lav.'!Q175="","",'1042Bi Dati di base lav.'!Q175)</f>
        <v/>
      </c>
      <c r="J179" s="352" t="str">
        <f t="shared" si="92"/>
        <v/>
      </c>
      <c r="K179" s="353" t="str">
        <f t="shared" si="93"/>
        <v/>
      </c>
      <c r="L179" s="354" t="str">
        <f>IF('1042Bi Dati di base lav.'!R175="","",'1042Bi Dati di base lav.'!R175)</f>
        <v/>
      </c>
      <c r="M179" s="355" t="str">
        <f t="shared" si="94"/>
        <v/>
      </c>
      <c r="N179" s="356" t="str">
        <f t="shared" si="95"/>
        <v/>
      </c>
      <c r="O179" s="357" t="str">
        <f t="shared" si="96"/>
        <v/>
      </c>
      <c r="P179" s="358" t="str">
        <f t="shared" si="97"/>
        <v/>
      </c>
      <c r="Q179" s="346" t="str">
        <f t="shared" si="98"/>
        <v/>
      </c>
      <c r="R179" s="359" t="str">
        <f t="shared" si="99"/>
        <v/>
      </c>
      <c r="S179" s="356" t="str">
        <f t="shared" si="100"/>
        <v/>
      </c>
      <c r="T179" s="354" t="str">
        <f>IF(R179="","",MAX((O179-AR179)*'1042Ai Domanda'!$B$31,0))</f>
        <v/>
      </c>
      <c r="U179" s="360" t="str">
        <f t="shared" si="101"/>
        <v/>
      </c>
      <c r="V179" s="214"/>
      <c r="W179" s="215"/>
      <c r="X179" s="164" t="str">
        <f>'1042Bi Dati di base lav.'!L175</f>
        <v/>
      </c>
      <c r="Y179" s="216" t="str">
        <f t="shared" si="102"/>
        <v/>
      </c>
      <c r="Z179" s="217" t="str">
        <f>IF(A179="","",'1042Bi Dati di base lav.'!P175-'1042Bi Dati di base lav.'!Q175)</f>
        <v/>
      </c>
      <c r="AA179" s="217" t="str">
        <f t="shared" si="103"/>
        <v/>
      </c>
      <c r="AB179" s="218" t="str">
        <f t="shared" si="104"/>
        <v/>
      </c>
      <c r="AC179" s="218" t="str">
        <f t="shared" si="105"/>
        <v/>
      </c>
      <c r="AD179" s="218" t="str">
        <f t="shared" si="106"/>
        <v/>
      </c>
      <c r="AE179" s="219" t="str">
        <f t="shared" si="107"/>
        <v/>
      </c>
      <c r="AF179" s="219" t="str">
        <f>IF(K179="","",K179*AF$8 - MAX('1042Bi Dati di base lav.'!R175-M179,0))</f>
        <v/>
      </c>
      <c r="AG179" s="219" t="str">
        <f t="shared" si="108"/>
        <v/>
      </c>
      <c r="AH179" s="219" t="str">
        <f t="shared" si="109"/>
        <v/>
      </c>
      <c r="AI179" s="219" t="str">
        <f t="shared" si="110"/>
        <v/>
      </c>
      <c r="AJ179" s="219" t="str">
        <f>IF(OR($C179="",K179="",O179=""),"",MAX(P179+'1042Bi Dati di base lav.'!S175-O179,0))</f>
        <v/>
      </c>
      <c r="AK179" s="219" t="str">
        <f>IF('1042Bi Dati di base lav.'!S175="","",'1042Bi Dati di base lav.'!S175)</f>
        <v/>
      </c>
      <c r="AL179" s="219" t="str">
        <f t="shared" si="111"/>
        <v/>
      </c>
      <c r="AM179" s="220" t="str">
        <f t="shared" si="112"/>
        <v/>
      </c>
      <c r="AN179" s="221" t="str">
        <f t="shared" si="113"/>
        <v/>
      </c>
      <c r="AO179" s="219" t="str">
        <f t="shared" si="114"/>
        <v/>
      </c>
      <c r="AP179" s="219" t="str">
        <f>IF(E179="","",'1042Bi Dati di base lav.'!O175)</f>
        <v/>
      </c>
      <c r="AQ179" s="222">
        <f>IF('1042Bi Dati di base lav.'!X175&gt;0,AG179,0)</f>
        <v>0</v>
      </c>
      <c r="AR179" s="223">
        <f>IF('1042Bi Dati di base lav.'!X175&gt;0,'1042Bi Dati di base lav.'!S175,0)</f>
        <v>0</v>
      </c>
      <c r="AS179" s="219" t="str">
        <f t="shared" si="115"/>
        <v/>
      </c>
      <c r="AT179" s="219">
        <f>'1042Bi Dati di base lav.'!O175</f>
        <v>0</v>
      </c>
      <c r="AU179" s="219">
        <f t="shared" si="116"/>
        <v>0</v>
      </c>
    </row>
    <row r="180" spans="1:47" s="57" customFormat="1" ht="16.899999999999999" customHeight="1">
      <c r="A180" s="225" t="str">
        <f>IF('1042Bi Dati di base lav.'!A176="","",'1042Bi Dati di base lav.'!A176)</f>
        <v/>
      </c>
      <c r="B180" s="226" t="str">
        <f>IF('1042Bi Dati di base lav.'!B176="","",'1042Bi Dati di base lav.'!B176)</f>
        <v/>
      </c>
      <c r="C180" s="227" t="str">
        <f>IF('1042Bi Dati di base lav.'!C176="","",'1042Bi Dati di base lav.'!C176)</f>
        <v/>
      </c>
      <c r="D180" s="349" t="str">
        <f>IF('1042Bi Dati di base lav.'!AI176="","",IF('1042Bi Dati di base lav.'!AI176*E180&gt;'1042Ai Domanda'!$B$28,'1042Ai Domanda'!$B$28/E180,'1042Bi Dati di base lav.'!AI176))</f>
        <v/>
      </c>
      <c r="E180" s="335" t="str">
        <f>IF('1042Bi Dati di base lav.'!M176="","",'1042Bi Dati di base lav.'!M176)</f>
        <v/>
      </c>
      <c r="F180" s="341" t="str">
        <f>IF('1042Bi Dati di base lav.'!N176="","",'1042Bi Dati di base lav.'!N176)</f>
        <v/>
      </c>
      <c r="G180" s="337" t="str">
        <f>IF('1042Bi Dati di base lav.'!O176="","",'1042Bi Dati di base lav.'!O176)</f>
        <v/>
      </c>
      <c r="H180" s="350" t="str">
        <f>IF('1042Bi Dati di base lav.'!P176="","",'1042Bi Dati di base lav.'!P176)</f>
        <v/>
      </c>
      <c r="I180" s="351" t="str">
        <f>IF('1042Bi Dati di base lav.'!Q176="","",'1042Bi Dati di base lav.'!Q176)</f>
        <v/>
      </c>
      <c r="J180" s="352" t="str">
        <f t="shared" si="92"/>
        <v/>
      </c>
      <c r="K180" s="353" t="str">
        <f t="shared" si="93"/>
        <v/>
      </c>
      <c r="L180" s="354" t="str">
        <f>IF('1042Bi Dati di base lav.'!R176="","",'1042Bi Dati di base lav.'!R176)</f>
        <v/>
      </c>
      <c r="M180" s="355" t="str">
        <f t="shared" si="94"/>
        <v/>
      </c>
      <c r="N180" s="356" t="str">
        <f t="shared" si="95"/>
        <v/>
      </c>
      <c r="O180" s="357" t="str">
        <f t="shared" si="96"/>
        <v/>
      </c>
      <c r="P180" s="358" t="str">
        <f t="shared" si="97"/>
        <v/>
      </c>
      <c r="Q180" s="346" t="str">
        <f t="shared" si="98"/>
        <v/>
      </c>
      <c r="R180" s="359" t="str">
        <f t="shared" si="99"/>
        <v/>
      </c>
      <c r="S180" s="356" t="str">
        <f t="shared" si="100"/>
        <v/>
      </c>
      <c r="T180" s="354" t="str">
        <f>IF(R180="","",MAX((O180-AR180)*'1042Ai Domanda'!$B$31,0))</f>
        <v/>
      </c>
      <c r="U180" s="360" t="str">
        <f t="shared" si="101"/>
        <v/>
      </c>
      <c r="V180" s="214"/>
      <c r="W180" s="215"/>
      <c r="X180" s="164" t="str">
        <f>'1042Bi Dati di base lav.'!L176</f>
        <v/>
      </c>
      <c r="Y180" s="216" t="str">
        <f t="shared" si="102"/>
        <v/>
      </c>
      <c r="Z180" s="217" t="str">
        <f>IF(A180="","",'1042Bi Dati di base lav.'!P176-'1042Bi Dati di base lav.'!Q176)</f>
        <v/>
      </c>
      <c r="AA180" s="217" t="str">
        <f t="shared" si="103"/>
        <v/>
      </c>
      <c r="AB180" s="218" t="str">
        <f t="shared" si="104"/>
        <v/>
      </c>
      <c r="AC180" s="218" t="str">
        <f t="shared" si="105"/>
        <v/>
      </c>
      <c r="AD180" s="218" t="str">
        <f t="shared" si="106"/>
        <v/>
      </c>
      <c r="AE180" s="219" t="str">
        <f t="shared" si="107"/>
        <v/>
      </c>
      <c r="AF180" s="219" t="str">
        <f>IF(K180="","",K180*AF$8 - MAX('1042Bi Dati di base lav.'!R176-M180,0))</f>
        <v/>
      </c>
      <c r="AG180" s="219" t="str">
        <f t="shared" si="108"/>
        <v/>
      </c>
      <c r="AH180" s="219" t="str">
        <f t="shared" si="109"/>
        <v/>
      </c>
      <c r="AI180" s="219" t="str">
        <f t="shared" si="110"/>
        <v/>
      </c>
      <c r="AJ180" s="219" t="str">
        <f>IF(OR($C180="",K180="",O180=""),"",MAX(P180+'1042Bi Dati di base lav.'!S176-O180,0))</f>
        <v/>
      </c>
      <c r="AK180" s="219" t="str">
        <f>IF('1042Bi Dati di base lav.'!S176="","",'1042Bi Dati di base lav.'!S176)</f>
        <v/>
      </c>
      <c r="AL180" s="219" t="str">
        <f t="shared" si="111"/>
        <v/>
      </c>
      <c r="AM180" s="220" t="str">
        <f t="shared" si="112"/>
        <v/>
      </c>
      <c r="AN180" s="221" t="str">
        <f t="shared" si="113"/>
        <v/>
      </c>
      <c r="AO180" s="219" t="str">
        <f t="shared" si="114"/>
        <v/>
      </c>
      <c r="AP180" s="219" t="str">
        <f>IF(E180="","",'1042Bi Dati di base lav.'!O176)</f>
        <v/>
      </c>
      <c r="AQ180" s="222">
        <f>IF('1042Bi Dati di base lav.'!X176&gt;0,AG180,0)</f>
        <v>0</v>
      </c>
      <c r="AR180" s="223">
        <f>IF('1042Bi Dati di base lav.'!X176&gt;0,'1042Bi Dati di base lav.'!S176,0)</f>
        <v>0</v>
      </c>
      <c r="AS180" s="219" t="str">
        <f t="shared" si="115"/>
        <v/>
      </c>
      <c r="AT180" s="219">
        <f>'1042Bi Dati di base lav.'!O176</f>
        <v>0</v>
      </c>
      <c r="AU180" s="219">
        <f t="shared" si="116"/>
        <v>0</v>
      </c>
    </row>
    <row r="181" spans="1:47" s="57" customFormat="1" ht="16.899999999999999" customHeight="1">
      <c r="A181" s="225" t="str">
        <f>IF('1042Bi Dati di base lav.'!A177="","",'1042Bi Dati di base lav.'!A177)</f>
        <v/>
      </c>
      <c r="B181" s="226" t="str">
        <f>IF('1042Bi Dati di base lav.'!B177="","",'1042Bi Dati di base lav.'!B177)</f>
        <v/>
      </c>
      <c r="C181" s="227" t="str">
        <f>IF('1042Bi Dati di base lav.'!C177="","",'1042Bi Dati di base lav.'!C177)</f>
        <v/>
      </c>
      <c r="D181" s="349" t="str">
        <f>IF('1042Bi Dati di base lav.'!AI177="","",IF('1042Bi Dati di base lav.'!AI177*E181&gt;'1042Ai Domanda'!$B$28,'1042Ai Domanda'!$B$28/E181,'1042Bi Dati di base lav.'!AI177))</f>
        <v/>
      </c>
      <c r="E181" s="335" t="str">
        <f>IF('1042Bi Dati di base lav.'!M177="","",'1042Bi Dati di base lav.'!M177)</f>
        <v/>
      </c>
      <c r="F181" s="341" t="str">
        <f>IF('1042Bi Dati di base lav.'!N177="","",'1042Bi Dati di base lav.'!N177)</f>
        <v/>
      </c>
      <c r="G181" s="337" t="str">
        <f>IF('1042Bi Dati di base lav.'!O177="","",'1042Bi Dati di base lav.'!O177)</f>
        <v/>
      </c>
      <c r="H181" s="350" t="str">
        <f>IF('1042Bi Dati di base lav.'!P177="","",'1042Bi Dati di base lav.'!P177)</f>
        <v/>
      </c>
      <c r="I181" s="351" t="str">
        <f>IF('1042Bi Dati di base lav.'!Q177="","",'1042Bi Dati di base lav.'!Q177)</f>
        <v/>
      </c>
      <c r="J181" s="352" t="str">
        <f t="shared" si="92"/>
        <v/>
      </c>
      <c r="K181" s="353" t="str">
        <f t="shared" si="93"/>
        <v/>
      </c>
      <c r="L181" s="354" t="str">
        <f>IF('1042Bi Dati di base lav.'!R177="","",'1042Bi Dati di base lav.'!R177)</f>
        <v/>
      </c>
      <c r="M181" s="355" t="str">
        <f t="shared" si="94"/>
        <v/>
      </c>
      <c r="N181" s="356" t="str">
        <f t="shared" si="95"/>
        <v/>
      </c>
      <c r="O181" s="357" t="str">
        <f t="shared" si="96"/>
        <v/>
      </c>
      <c r="P181" s="358" t="str">
        <f t="shared" si="97"/>
        <v/>
      </c>
      <c r="Q181" s="346" t="str">
        <f t="shared" si="98"/>
        <v/>
      </c>
      <c r="R181" s="359" t="str">
        <f t="shared" si="99"/>
        <v/>
      </c>
      <c r="S181" s="356" t="str">
        <f t="shared" si="100"/>
        <v/>
      </c>
      <c r="T181" s="354" t="str">
        <f>IF(R181="","",MAX((O181-AR181)*'1042Ai Domanda'!$B$31,0))</f>
        <v/>
      </c>
      <c r="U181" s="360" t="str">
        <f t="shared" si="101"/>
        <v/>
      </c>
      <c r="V181" s="214"/>
      <c r="W181" s="215"/>
      <c r="X181" s="164" t="str">
        <f>'1042Bi Dati di base lav.'!L177</f>
        <v/>
      </c>
      <c r="Y181" s="216" t="str">
        <f t="shared" si="102"/>
        <v/>
      </c>
      <c r="Z181" s="217" t="str">
        <f>IF(A181="","",'1042Bi Dati di base lav.'!P177-'1042Bi Dati di base lav.'!Q177)</f>
        <v/>
      </c>
      <c r="AA181" s="217" t="str">
        <f t="shared" si="103"/>
        <v/>
      </c>
      <c r="AB181" s="218" t="str">
        <f t="shared" si="104"/>
        <v/>
      </c>
      <c r="AC181" s="218" t="str">
        <f t="shared" si="105"/>
        <v/>
      </c>
      <c r="AD181" s="218" t="str">
        <f t="shared" si="106"/>
        <v/>
      </c>
      <c r="AE181" s="219" t="str">
        <f t="shared" si="107"/>
        <v/>
      </c>
      <c r="AF181" s="219" t="str">
        <f>IF(K181="","",K181*AF$8 - MAX('1042Bi Dati di base lav.'!R177-M181,0))</f>
        <v/>
      </c>
      <c r="AG181" s="219" t="str">
        <f t="shared" si="108"/>
        <v/>
      </c>
      <c r="AH181" s="219" t="str">
        <f t="shared" si="109"/>
        <v/>
      </c>
      <c r="AI181" s="219" t="str">
        <f t="shared" si="110"/>
        <v/>
      </c>
      <c r="AJ181" s="219" t="str">
        <f>IF(OR($C181="",K181="",O181=""),"",MAX(P181+'1042Bi Dati di base lav.'!S177-O181,0))</f>
        <v/>
      </c>
      <c r="AK181" s="219" t="str">
        <f>IF('1042Bi Dati di base lav.'!S177="","",'1042Bi Dati di base lav.'!S177)</f>
        <v/>
      </c>
      <c r="AL181" s="219" t="str">
        <f t="shared" si="111"/>
        <v/>
      </c>
      <c r="AM181" s="220" t="str">
        <f t="shared" si="112"/>
        <v/>
      </c>
      <c r="AN181" s="221" t="str">
        <f t="shared" si="113"/>
        <v/>
      </c>
      <c r="AO181" s="219" t="str">
        <f t="shared" si="114"/>
        <v/>
      </c>
      <c r="AP181" s="219" t="str">
        <f>IF(E181="","",'1042Bi Dati di base lav.'!O177)</f>
        <v/>
      </c>
      <c r="AQ181" s="222">
        <f>IF('1042Bi Dati di base lav.'!X177&gt;0,AG181,0)</f>
        <v>0</v>
      </c>
      <c r="AR181" s="223">
        <f>IF('1042Bi Dati di base lav.'!X177&gt;0,'1042Bi Dati di base lav.'!S177,0)</f>
        <v>0</v>
      </c>
      <c r="AS181" s="219" t="str">
        <f t="shared" si="115"/>
        <v/>
      </c>
      <c r="AT181" s="219">
        <f>'1042Bi Dati di base lav.'!O177</f>
        <v>0</v>
      </c>
      <c r="AU181" s="219">
        <f t="shared" si="116"/>
        <v>0</v>
      </c>
    </row>
    <row r="182" spans="1:47" s="57" customFormat="1" ht="16.899999999999999" customHeight="1">
      <c r="A182" s="225" t="str">
        <f>IF('1042Bi Dati di base lav.'!A178="","",'1042Bi Dati di base lav.'!A178)</f>
        <v/>
      </c>
      <c r="B182" s="226" t="str">
        <f>IF('1042Bi Dati di base lav.'!B178="","",'1042Bi Dati di base lav.'!B178)</f>
        <v/>
      </c>
      <c r="C182" s="227" t="str">
        <f>IF('1042Bi Dati di base lav.'!C178="","",'1042Bi Dati di base lav.'!C178)</f>
        <v/>
      </c>
      <c r="D182" s="349" t="str">
        <f>IF('1042Bi Dati di base lav.'!AI178="","",IF('1042Bi Dati di base lav.'!AI178*E182&gt;'1042Ai Domanda'!$B$28,'1042Ai Domanda'!$B$28/E182,'1042Bi Dati di base lav.'!AI178))</f>
        <v/>
      </c>
      <c r="E182" s="335" t="str">
        <f>IF('1042Bi Dati di base lav.'!M178="","",'1042Bi Dati di base lav.'!M178)</f>
        <v/>
      </c>
      <c r="F182" s="341" t="str">
        <f>IF('1042Bi Dati di base lav.'!N178="","",'1042Bi Dati di base lav.'!N178)</f>
        <v/>
      </c>
      <c r="G182" s="337" t="str">
        <f>IF('1042Bi Dati di base lav.'!O178="","",'1042Bi Dati di base lav.'!O178)</f>
        <v/>
      </c>
      <c r="H182" s="350" t="str">
        <f>IF('1042Bi Dati di base lav.'!P178="","",'1042Bi Dati di base lav.'!P178)</f>
        <v/>
      </c>
      <c r="I182" s="351" t="str">
        <f>IF('1042Bi Dati di base lav.'!Q178="","",'1042Bi Dati di base lav.'!Q178)</f>
        <v/>
      </c>
      <c r="J182" s="352" t="str">
        <f t="shared" si="92"/>
        <v/>
      </c>
      <c r="K182" s="353" t="str">
        <f t="shared" si="93"/>
        <v/>
      </c>
      <c r="L182" s="354" t="str">
        <f>IF('1042Bi Dati di base lav.'!R178="","",'1042Bi Dati di base lav.'!R178)</f>
        <v/>
      </c>
      <c r="M182" s="355" t="str">
        <f t="shared" si="94"/>
        <v/>
      </c>
      <c r="N182" s="356" t="str">
        <f t="shared" si="95"/>
        <v/>
      </c>
      <c r="O182" s="357" t="str">
        <f t="shared" si="96"/>
        <v/>
      </c>
      <c r="P182" s="358" t="str">
        <f t="shared" si="97"/>
        <v/>
      </c>
      <c r="Q182" s="346" t="str">
        <f t="shared" si="98"/>
        <v/>
      </c>
      <c r="R182" s="359" t="str">
        <f t="shared" si="99"/>
        <v/>
      </c>
      <c r="S182" s="356" t="str">
        <f t="shared" si="100"/>
        <v/>
      </c>
      <c r="T182" s="354" t="str">
        <f>IF(R182="","",MAX((O182-AR182)*'1042Ai Domanda'!$B$31,0))</f>
        <v/>
      </c>
      <c r="U182" s="360" t="str">
        <f t="shared" si="101"/>
        <v/>
      </c>
      <c r="V182" s="214"/>
      <c r="W182" s="215"/>
      <c r="X182" s="164" t="str">
        <f>'1042Bi Dati di base lav.'!L178</f>
        <v/>
      </c>
      <c r="Y182" s="216" t="str">
        <f t="shared" si="102"/>
        <v/>
      </c>
      <c r="Z182" s="217" t="str">
        <f>IF(A182="","",'1042Bi Dati di base lav.'!P178-'1042Bi Dati di base lav.'!Q178)</f>
        <v/>
      </c>
      <c r="AA182" s="217" t="str">
        <f t="shared" si="103"/>
        <v/>
      </c>
      <c r="AB182" s="218" t="str">
        <f t="shared" si="104"/>
        <v/>
      </c>
      <c r="AC182" s="218" t="str">
        <f t="shared" si="105"/>
        <v/>
      </c>
      <c r="AD182" s="218" t="str">
        <f t="shared" si="106"/>
        <v/>
      </c>
      <c r="AE182" s="219" t="str">
        <f t="shared" si="107"/>
        <v/>
      </c>
      <c r="AF182" s="219" t="str">
        <f>IF(K182="","",K182*AF$8 - MAX('1042Bi Dati di base lav.'!R178-M182,0))</f>
        <v/>
      </c>
      <c r="AG182" s="219" t="str">
        <f t="shared" si="108"/>
        <v/>
      </c>
      <c r="AH182" s="219" t="str">
        <f t="shared" si="109"/>
        <v/>
      </c>
      <c r="AI182" s="219" t="str">
        <f t="shared" si="110"/>
        <v/>
      </c>
      <c r="AJ182" s="219" t="str">
        <f>IF(OR($C182="",K182="",O182=""),"",MAX(P182+'1042Bi Dati di base lav.'!S178-O182,0))</f>
        <v/>
      </c>
      <c r="AK182" s="219" t="str">
        <f>IF('1042Bi Dati di base lav.'!S178="","",'1042Bi Dati di base lav.'!S178)</f>
        <v/>
      </c>
      <c r="AL182" s="219" t="str">
        <f t="shared" si="111"/>
        <v/>
      </c>
      <c r="AM182" s="220" t="str">
        <f t="shared" si="112"/>
        <v/>
      </c>
      <c r="AN182" s="221" t="str">
        <f t="shared" si="113"/>
        <v/>
      </c>
      <c r="AO182" s="219" t="str">
        <f t="shared" si="114"/>
        <v/>
      </c>
      <c r="AP182" s="219" t="str">
        <f>IF(E182="","",'1042Bi Dati di base lav.'!O178)</f>
        <v/>
      </c>
      <c r="AQ182" s="222">
        <f>IF('1042Bi Dati di base lav.'!X178&gt;0,AG182,0)</f>
        <v>0</v>
      </c>
      <c r="AR182" s="223">
        <f>IF('1042Bi Dati di base lav.'!X178&gt;0,'1042Bi Dati di base lav.'!S178,0)</f>
        <v>0</v>
      </c>
      <c r="AS182" s="219" t="str">
        <f t="shared" si="115"/>
        <v/>
      </c>
      <c r="AT182" s="219">
        <f>'1042Bi Dati di base lav.'!O178</f>
        <v>0</v>
      </c>
      <c r="AU182" s="219">
        <f t="shared" si="116"/>
        <v>0</v>
      </c>
    </row>
    <row r="183" spans="1:47" s="57" customFormat="1" ht="16.899999999999999" customHeight="1">
      <c r="A183" s="225" t="str">
        <f>IF('1042Bi Dati di base lav.'!A179="","",'1042Bi Dati di base lav.'!A179)</f>
        <v/>
      </c>
      <c r="B183" s="226" t="str">
        <f>IF('1042Bi Dati di base lav.'!B179="","",'1042Bi Dati di base lav.'!B179)</f>
        <v/>
      </c>
      <c r="C183" s="227" t="str">
        <f>IF('1042Bi Dati di base lav.'!C179="","",'1042Bi Dati di base lav.'!C179)</f>
        <v/>
      </c>
      <c r="D183" s="349" t="str">
        <f>IF('1042Bi Dati di base lav.'!AI179="","",IF('1042Bi Dati di base lav.'!AI179*E183&gt;'1042Ai Domanda'!$B$28,'1042Ai Domanda'!$B$28/E183,'1042Bi Dati di base lav.'!AI179))</f>
        <v/>
      </c>
      <c r="E183" s="335" t="str">
        <f>IF('1042Bi Dati di base lav.'!M179="","",'1042Bi Dati di base lav.'!M179)</f>
        <v/>
      </c>
      <c r="F183" s="341" t="str">
        <f>IF('1042Bi Dati di base lav.'!N179="","",'1042Bi Dati di base lav.'!N179)</f>
        <v/>
      </c>
      <c r="G183" s="337" t="str">
        <f>IF('1042Bi Dati di base lav.'!O179="","",'1042Bi Dati di base lav.'!O179)</f>
        <v/>
      </c>
      <c r="H183" s="350" t="str">
        <f>IF('1042Bi Dati di base lav.'!P179="","",'1042Bi Dati di base lav.'!P179)</f>
        <v/>
      </c>
      <c r="I183" s="351" t="str">
        <f>IF('1042Bi Dati di base lav.'!Q179="","",'1042Bi Dati di base lav.'!Q179)</f>
        <v/>
      </c>
      <c r="J183" s="352" t="str">
        <f t="shared" si="92"/>
        <v/>
      </c>
      <c r="K183" s="353" t="str">
        <f t="shared" si="93"/>
        <v/>
      </c>
      <c r="L183" s="354" t="str">
        <f>IF('1042Bi Dati di base lav.'!R179="","",'1042Bi Dati di base lav.'!R179)</f>
        <v/>
      </c>
      <c r="M183" s="355" t="str">
        <f t="shared" si="94"/>
        <v/>
      </c>
      <c r="N183" s="356" t="str">
        <f t="shared" si="95"/>
        <v/>
      </c>
      <c r="O183" s="357" t="str">
        <f t="shared" si="96"/>
        <v/>
      </c>
      <c r="P183" s="358" t="str">
        <f t="shared" si="97"/>
        <v/>
      </c>
      <c r="Q183" s="346" t="str">
        <f t="shared" si="98"/>
        <v/>
      </c>
      <c r="R183" s="359" t="str">
        <f t="shared" si="99"/>
        <v/>
      </c>
      <c r="S183" s="356" t="str">
        <f t="shared" si="100"/>
        <v/>
      </c>
      <c r="T183" s="354" t="str">
        <f>IF(R183="","",MAX((O183-AR183)*'1042Ai Domanda'!$B$31,0))</f>
        <v/>
      </c>
      <c r="U183" s="360" t="str">
        <f t="shared" si="101"/>
        <v/>
      </c>
      <c r="V183" s="214"/>
      <c r="W183" s="215"/>
      <c r="X183" s="164" t="str">
        <f>'1042Bi Dati di base lav.'!L179</f>
        <v/>
      </c>
      <c r="Y183" s="216" t="str">
        <f t="shared" si="102"/>
        <v/>
      </c>
      <c r="Z183" s="217" t="str">
        <f>IF(A183="","",'1042Bi Dati di base lav.'!P179-'1042Bi Dati di base lav.'!Q179)</f>
        <v/>
      </c>
      <c r="AA183" s="217" t="str">
        <f t="shared" si="103"/>
        <v/>
      </c>
      <c r="AB183" s="218" t="str">
        <f t="shared" si="104"/>
        <v/>
      </c>
      <c r="AC183" s="218" t="str">
        <f t="shared" si="105"/>
        <v/>
      </c>
      <c r="AD183" s="218" t="str">
        <f t="shared" si="106"/>
        <v/>
      </c>
      <c r="AE183" s="219" t="str">
        <f t="shared" si="107"/>
        <v/>
      </c>
      <c r="AF183" s="219" t="str">
        <f>IF(K183="","",K183*AF$8 - MAX('1042Bi Dati di base lav.'!R179-M183,0))</f>
        <v/>
      </c>
      <c r="AG183" s="219" t="str">
        <f t="shared" si="108"/>
        <v/>
      </c>
      <c r="AH183" s="219" t="str">
        <f t="shared" si="109"/>
        <v/>
      </c>
      <c r="AI183" s="219" t="str">
        <f t="shared" si="110"/>
        <v/>
      </c>
      <c r="AJ183" s="219" t="str">
        <f>IF(OR($C183="",K183="",O183=""),"",MAX(P183+'1042Bi Dati di base lav.'!S179-O183,0))</f>
        <v/>
      </c>
      <c r="AK183" s="219" t="str">
        <f>IF('1042Bi Dati di base lav.'!S179="","",'1042Bi Dati di base lav.'!S179)</f>
        <v/>
      </c>
      <c r="AL183" s="219" t="str">
        <f t="shared" si="111"/>
        <v/>
      </c>
      <c r="AM183" s="220" t="str">
        <f t="shared" si="112"/>
        <v/>
      </c>
      <c r="AN183" s="221" t="str">
        <f t="shared" si="113"/>
        <v/>
      </c>
      <c r="AO183" s="219" t="str">
        <f t="shared" si="114"/>
        <v/>
      </c>
      <c r="AP183" s="219" t="str">
        <f>IF(E183="","",'1042Bi Dati di base lav.'!O179)</f>
        <v/>
      </c>
      <c r="AQ183" s="222">
        <f>IF('1042Bi Dati di base lav.'!X179&gt;0,AG183,0)</f>
        <v>0</v>
      </c>
      <c r="AR183" s="223">
        <f>IF('1042Bi Dati di base lav.'!X179&gt;0,'1042Bi Dati di base lav.'!S179,0)</f>
        <v>0</v>
      </c>
      <c r="AS183" s="219" t="str">
        <f t="shared" si="115"/>
        <v/>
      </c>
      <c r="AT183" s="219">
        <f>'1042Bi Dati di base lav.'!O179</f>
        <v>0</v>
      </c>
      <c r="AU183" s="219">
        <f t="shared" si="116"/>
        <v>0</v>
      </c>
    </row>
    <row r="184" spans="1:47" s="57" customFormat="1" ht="16.899999999999999" customHeight="1">
      <c r="A184" s="225" t="str">
        <f>IF('1042Bi Dati di base lav.'!A180="","",'1042Bi Dati di base lav.'!A180)</f>
        <v/>
      </c>
      <c r="B184" s="226" t="str">
        <f>IF('1042Bi Dati di base lav.'!B180="","",'1042Bi Dati di base lav.'!B180)</f>
        <v/>
      </c>
      <c r="C184" s="227" t="str">
        <f>IF('1042Bi Dati di base lav.'!C180="","",'1042Bi Dati di base lav.'!C180)</f>
        <v/>
      </c>
      <c r="D184" s="349" t="str">
        <f>IF('1042Bi Dati di base lav.'!AI180="","",IF('1042Bi Dati di base lav.'!AI180*E184&gt;'1042Ai Domanda'!$B$28,'1042Ai Domanda'!$B$28/E184,'1042Bi Dati di base lav.'!AI180))</f>
        <v/>
      </c>
      <c r="E184" s="335" t="str">
        <f>IF('1042Bi Dati di base lav.'!M180="","",'1042Bi Dati di base lav.'!M180)</f>
        <v/>
      </c>
      <c r="F184" s="341" t="str">
        <f>IF('1042Bi Dati di base lav.'!N180="","",'1042Bi Dati di base lav.'!N180)</f>
        <v/>
      </c>
      <c r="G184" s="337" t="str">
        <f>IF('1042Bi Dati di base lav.'!O180="","",'1042Bi Dati di base lav.'!O180)</f>
        <v/>
      </c>
      <c r="H184" s="350" t="str">
        <f>IF('1042Bi Dati di base lav.'!P180="","",'1042Bi Dati di base lav.'!P180)</f>
        <v/>
      </c>
      <c r="I184" s="351" t="str">
        <f>IF('1042Bi Dati di base lav.'!Q180="","",'1042Bi Dati di base lav.'!Q180)</f>
        <v/>
      </c>
      <c r="J184" s="352" t="str">
        <f t="shared" si="92"/>
        <v/>
      </c>
      <c r="K184" s="353" t="str">
        <f t="shared" si="93"/>
        <v/>
      </c>
      <c r="L184" s="354" t="str">
        <f>IF('1042Bi Dati di base lav.'!R180="","",'1042Bi Dati di base lav.'!R180)</f>
        <v/>
      </c>
      <c r="M184" s="355" t="str">
        <f t="shared" si="94"/>
        <v/>
      </c>
      <c r="N184" s="356" t="str">
        <f t="shared" si="95"/>
        <v/>
      </c>
      <c r="O184" s="357" t="str">
        <f t="shared" si="96"/>
        <v/>
      </c>
      <c r="P184" s="358" t="str">
        <f t="shared" si="97"/>
        <v/>
      </c>
      <c r="Q184" s="346" t="str">
        <f t="shared" si="98"/>
        <v/>
      </c>
      <c r="R184" s="359" t="str">
        <f t="shared" si="99"/>
        <v/>
      </c>
      <c r="S184" s="356" t="str">
        <f t="shared" si="100"/>
        <v/>
      </c>
      <c r="T184" s="354" t="str">
        <f>IF(R184="","",MAX((O184-AR184)*'1042Ai Domanda'!$B$31,0))</f>
        <v/>
      </c>
      <c r="U184" s="360" t="str">
        <f t="shared" si="101"/>
        <v/>
      </c>
      <c r="V184" s="214"/>
      <c r="W184" s="215"/>
      <c r="X184" s="164" t="str">
        <f>'1042Bi Dati di base lav.'!L180</f>
        <v/>
      </c>
      <c r="Y184" s="216" t="str">
        <f t="shared" si="102"/>
        <v/>
      </c>
      <c r="Z184" s="217" t="str">
        <f>IF(A184="","",'1042Bi Dati di base lav.'!P180-'1042Bi Dati di base lav.'!Q180)</f>
        <v/>
      </c>
      <c r="AA184" s="217" t="str">
        <f t="shared" si="103"/>
        <v/>
      </c>
      <c r="AB184" s="218" t="str">
        <f t="shared" si="104"/>
        <v/>
      </c>
      <c r="AC184" s="218" t="str">
        <f t="shared" si="105"/>
        <v/>
      </c>
      <c r="AD184" s="218" t="str">
        <f t="shared" si="106"/>
        <v/>
      </c>
      <c r="AE184" s="219" t="str">
        <f t="shared" si="107"/>
        <v/>
      </c>
      <c r="AF184" s="219" t="str">
        <f>IF(K184="","",K184*AF$8 - MAX('1042Bi Dati di base lav.'!R180-M184,0))</f>
        <v/>
      </c>
      <c r="AG184" s="219" t="str">
        <f t="shared" si="108"/>
        <v/>
      </c>
      <c r="AH184" s="219" t="str">
        <f t="shared" si="109"/>
        <v/>
      </c>
      <c r="AI184" s="219" t="str">
        <f t="shared" si="110"/>
        <v/>
      </c>
      <c r="AJ184" s="219" t="str">
        <f>IF(OR($C184="",K184="",O184=""),"",MAX(P184+'1042Bi Dati di base lav.'!S180-O184,0))</f>
        <v/>
      </c>
      <c r="AK184" s="219" t="str">
        <f>IF('1042Bi Dati di base lav.'!S180="","",'1042Bi Dati di base lav.'!S180)</f>
        <v/>
      </c>
      <c r="AL184" s="219" t="str">
        <f t="shared" si="111"/>
        <v/>
      </c>
      <c r="AM184" s="220" t="str">
        <f t="shared" si="112"/>
        <v/>
      </c>
      <c r="AN184" s="221" t="str">
        <f t="shared" si="113"/>
        <v/>
      </c>
      <c r="AO184" s="219" t="str">
        <f t="shared" si="114"/>
        <v/>
      </c>
      <c r="AP184" s="219" t="str">
        <f>IF(E184="","",'1042Bi Dati di base lav.'!O180)</f>
        <v/>
      </c>
      <c r="AQ184" s="222">
        <f>IF('1042Bi Dati di base lav.'!X180&gt;0,AG184,0)</f>
        <v>0</v>
      </c>
      <c r="AR184" s="223">
        <f>IF('1042Bi Dati di base lav.'!X180&gt;0,'1042Bi Dati di base lav.'!S180,0)</f>
        <v>0</v>
      </c>
      <c r="AS184" s="219" t="str">
        <f t="shared" si="115"/>
        <v/>
      </c>
      <c r="AT184" s="219">
        <f>'1042Bi Dati di base lav.'!O180</f>
        <v>0</v>
      </c>
      <c r="AU184" s="219">
        <f t="shared" si="116"/>
        <v>0</v>
      </c>
    </row>
    <row r="185" spans="1:47" s="57" customFormat="1" ht="16.899999999999999" customHeight="1">
      <c r="A185" s="225" t="str">
        <f>IF('1042Bi Dati di base lav.'!A181="","",'1042Bi Dati di base lav.'!A181)</f>
        <v/>
      </c>
      <c r="B185" s="226" t="str">
        <f>IF('1042Bi Dati di base lav.'!B181="","",'1042Bi Dati di base lav.'!B181)</f>
        <v/>
      </c>
      <c r="C185" s="227" t="str">
        <f>IF('1042Bi Dati di base lav.'!C181="","",'1042Bi Dati di base lav.'!C181)</f>
        <v/>
      </c>
      <c r="D185" s="349" t="str">
        <f>IF('1042Bi Dati di base lav.'!AI181="","",IF('1042Bi Dati di base lav.'!AI181*E185&gt;'1042Ai Domanda'!$B$28,'1042Ai Domanda'!$B$28/E185,'1042Bi Dati di base lav.'!AI181))</f>
        <v/>
      </c>
      <c r="E185" s="335" t="str">
        <f>IF('1042Bi Dati di base lav.'!M181="","",'1042Bi Dati di base lav.'!M181)</f>
        <v/>
      </c>
      <c r="F185" s="341" t="str">
        <f>IF('1042Bi Dati di base lav.'!N181="","",'1042Bi Dati di base lav.'!N181)</f>
        <v/>
      </c>
      <c r="G185" s="337" t="str">
        <f>IF('1042Bi Dati di base lav.'!O181="","",'1042Bi Dati di base lav.'!O181)</f>
        <v/>
      </c>
      <c r="H185" s="350" t="str">
        <f>IF('1042Bi Dati di base lav.'!P181="","",'1042Bi Dati di base lav.'!P181)</f>
        <v/>
      </c>
      <c r="I185" s="351" t="str">
        <f>IF('1042Bi Dati di base lav.'!Q181="","",'1042Bi Dati di base lav.'!Q181)</f>
        <v/>
      </c>
      <c r="J185" s="352" t="str">
        <f t="shared" si="92"/>
        <v/>
      </c>
      <c r="K185" s="353" t="str">
        <f t="shared" si="93"/>
        <v/>
      </c>
      <c r="L185" s="354" t="str">
        <f>IF('1042Bi Dati di base lav.'!R181="","",'1042Bi Dati di base lav.'!R181)</f>
        <v/>
      </c>
      <c r="M185" s="355" t="str">
        <f t="shared" si="94"/>
        <v/>
      </c>
      <c r="N185" s="356" t="str">
        <f t="shared" si="95"/>
        <v/>
      </c>
      <c r="O185" s="357" t="str">
        <f t="shared" si="96"/>
        <v/>
      </c>
      <c r="P185" s="358" t="str">
        <f t="shared" si="97"/>
        <v/>
      </c>
      <c r="Q185" s="346" t="str">
        <f t="shared" si="98"/>
        <v/>
      </c>
      <c r="R185" s="359" t="str">
        <f t="shared" si="99"/>
        <v/>
      </c>
      <c r="S185" s="356" t="str">
        <f t="shared" si="100"/>
        <v/>
      </c>
      <c r="T185" s="354" t="str">
        <f>IF(R185="","",MAX((O185-AR185)*'1042Ai Domanda'!$B$31,0))</f>
        <v/>
      </c>
      <c r="U185" s="360" t="str">
        <f t="shared" si="101"/>
        <v/>
      </c>
      <c r="V185" s="214"/>
      <c r="W185" s="215"/>
      <c r="X185" s="164" t="str">
        <f>'1042Bi Dati di base lav.'!L181</f>
        <v/>
      </c>
      <c r="Y185" s="216" t="str">
        <f t="shared" si="102"/>
        <v/>
      </c>
      <c r="Z185" s="217" t="str">
        <f>IF(A185="","",'1042Bi Dati di base lav.'!P181-'1042Bi Dati di base lav.'!Q181)</f>
        <v/>
      </c>
      <c r="AA185" s="217" t="str">
        <f t="shared" si="103"/>
        <v/>
      </c>
      <c r="AB185" s="218" t="str">
        <f t="shared" si="104"/>
        <v/>
      </c>
      <c r="AC185" s="218" t="str">
        <f t="shared" si="105"/>
        <v/>
      </c>
      <c r="AD185" s="218" t="str">
        <f t="shared" si="106"/>
        <v/>
      </c>
      <c r="AE185" s="219" t="str">
        <f t="shared" si="107"/>
        <v/>
      </c>
      <c r="AF185" s="219" t="str">
        <f>IF(K185="","",K185*AF$8 - MAX('1042Bi Dati di base lav.'!R181-M185,0))</f>
        <v/>
      </c>
      <c r="AG185" s="219" t="str">
        <f t="shared" si="108"/>
        <v/>
      </c>
      <c r="AH185" s="219" t="str">
        <f t="shared" si="109"/>
        <v/>
      </c>
      <c r="AI185" s="219" t="str">
        <f t="shared" si="110"/>
        <v/>
      </c>
      <c r="AJ185" s="219" t="str">
        <f>IF(OR($C185="",K185="",O185=""),"",MAX(P185+'1042Bi Dati di base lav.'!S181-O185,0))</f>
        <v/>
      </c>
      <c r="AK185" s="219" t="str">
        <f>IF('1042Bi Dati di base lav.'!S181="","",'1042Bi Dati di base lav.'!S181)</f>
        <v/>
      </c>
      <c r="AL185" s="219" t="str">
        <f t="shared" si="111"/>
        <v/>
      </c>
      <c r="AM185" s="220" t="str">
        <f t="shared" si="112"/>
        <v/>
      </c>
      <c r="AN185" s="221" t="str">
        <f t="shared" si="113"/>
        <v/>
      </c>
      <c r="AO185" s="219" t="str">
        <f t="shared" si="114"/>
        <v/>
      </c>
      <c r="AP185" s="219" t="str">
        <f>IF(E185="","",'1042Bi Dati di base lav.'!O181)</f>
        <v/>
      </c>
      <c r="AQ185" s="222">
        <f>IF('1042Bi Dati di base lav.'!X181&gt;0,AG185,0)</f>
        <v>0</v>
      </c>
      <c r="AR185" s="223">
        <f>IF('1042Bi Dati di base lav.'!X181&gt;0,'1042Bi Dati di base lav.'!S181,0)</f>
        <v>0</v>
      </c>
      <c r="AS185" s="219" t="str">
        <f t="shared" si="115"/>
        <v/>
      </c>
      <c r="AT185" s="219">
        <f>'1042Bi Dati di base lav.'!O181</f>
        <v>0</v>
      </c>
      <c r="AU185" s="219">
        <f t="shared" si="116"/>
        <v>0</v>
      </c>
    </row>
    <row r="186" spans="1:47" s="57" customFormat="1" ht="16.899999999999999" customHeight="1">
      <c r="A186" s="225" t="str">
        <f>IF('1042Bi Dati di base lav.'!A182="","",'1042Bi Dati di base lav.'!A182)</f>
        <v/>
      </c>
      <c r="B186" s="226" t="str">
        <f>IF('1042Bi Dati di base lav.'!B182="","",'1042Bi Dati di base lav.'!B182)</f>
        <v/>
      </c>
      <c r="C186" s="227" t="str">
        <f>IF('1042Bi Dati di base lav.'!C182="","",'1042Bi Dati di base lav.'!C182)</f>
        <v/>
      </c>
      <c r="D186" s="349" t="str">
        <f>IF('1042Bi Dati di base lav.'!AI182="","",IF('1042Bi Dati di base lav.'!AI182*E186&gt;'1042Ai Domanda'!$B$28,'1042Ai Domanda'!$B$28/E186,'1042Bi Dati di base lav.'!AI182))</f>
        <v/>
      </c>
      <c r="E186" s="335" t="str">
        <f>IF('1042Bi Dati di base lav.'!M182="","",'1042Bi Dati di base lav.'!M182)</f>
        <v/>
      </c>
      <c r="F186" s="341" t="str">
        <f>IF('1042Bi Dati di base lav.'!N182="","",'1042Bi Dati di base lav.'!N182)</f>
        <v/>
      </c>
      <c r="G186" s="337" t="str">
        <f>IF('1042Bi Dati di base lav.'!O182="","",'1042Bi Dati di base lav.'!O182)</f>
        <v/>
      </c>
      <c r="H186" s="350" t="str">
        <f>IF('1042Bi Dati di base lav.'!P182="","",'1042Bi Dati di base lav.'!P182)</f>
        <v/>
      </c>
      <c r="I186" s="351" t="str">
        <f>IF('1042Bi Dati di base lav.'!Q182="","",'1042Bi Dati di base lav.'!Q182)</f>
        <v/>
      </c>
      <c r="J186" s="352" t="str">
        <f t="shared" si="92"/>
        <v/>
      </c>
      <c r="K186" s="353" t="str">
        <f t="shared" si="93"/>
        <v/>
      </c>
      <c r="L186" s="354" t="str">
        <f>IF('1042Bi Dati di base lav.'!R182="","",'1042Bi Dati di base lav.'!R182)</f>
        <v/>
      </c>
      <c r="M186" s="355" t="str">
        <f t="shared" si="94"/>
        <v/>
      </c>
      <c r="N186" s="356" t="str">
        <f t="shared" si="95"/>
        <v/>
      </c>
      <c r="O186" s="357" t="str">
        <f t="shared" si="96"/>
        <v/>
      </c>
      <c r="P186" s="358" t="str">
        <f t="shared" si="97"/>
        <v/>
      </c>
      <c r="Q186" s="346" t="str">
        <f t="shared" si="98"/>
        <v/>
      </c>
      <c r="R186" s="359" t="str">
        <f t="shared" si="99"/>
        <v/>
      </c>
      <c r="S186" s="356" t="str">
        <f t="shared" si="100"/>
        <v/>
      </c>
      <c r="T186" s="354" t="str">
        <f>IF(R186="","",MAX((O186-AR186)*'1042Ai Domanda'!$B$31,0))</f>
        <v/>
      </c>
      <c r="U186" s="360" t="str">
        <f t="shared" si="101"/>
        <v/>
      </c>
      <c r="V186" s="214"/>
      <c r="W186" s="215"/>
      <c r="X186" s="164" t="str">
        <f>'1042Bi Dati di base lav.'!L182</f>
        <v/>
      </c>
      <c r="Y186" s="216" t="str">
        <f t="shared" si="102"/>
        <v/>
      </c>
      <c r="Z186" s="217" t="str">
        <f>IF(A186="","",'1042Bi Dati di base lav.'!P182-'1042Bi Dati di base lav.'!Q182)</f>
        <v/>
      </c>
      <c r="AA186" s="217" t="str">
        <f t="shared" si="103"/>
        <v/>
      </c>
      <c r="AB186" s="218" t="str">
        <f t="shared" si="104"/>
        <v/>
      </c>
      <c r="AC186" s="218" t="str">
        <f t="shared" si="105"/>
        <v/>
      </c>
      <c r="AD186" s="218" t="str">
        <f t="shared" si="106"/>
        <v/>
      </c>
      <c r="AE186" s="219" t="str">
        <f t="shared" si="107"/>
        <v/>
      </c>
      <c r="AF186" s="219" t="str">
        <f>IF(K186="","",K186*AF$8 - MAX('1042Bi Dati di base lav.'!R182-M186,0))</f>
        <v/>
      </c>
      <c r="AG186" s="219" t="str">
        <f t="shared" si="108"/>
        <v/>
      </c>
      <c r="AH186" s="219" t="str">
        <f t="shared" si="109"/>
        <v/>
      </c>
      <c r="AI186" s="219" t="str">
        <f t="shared" si="110"/>
        <v/>
      </c>
      <c r="AJ186" s="219" t="str">
        <f>IF(OR($C186="",K186="",O186=""),"",MAX(P186+'1042Bi Dati di base lav.'!S182-O186,0))</f>
        <v/>
      </c>
      <c r="AK186" s="219" t="str">
        <f>IF('1042Bi Dati di base lav.'!S182="","",'1042Bi Dati di base lav.'!S182)</f>
        <v/>
      </c>
      <c r="AL186" s="219" t="str">
        <f t="shared" si="111"/>
        <v/>
      </c>
      <c r="AM186" s="220" t="str">
        <f t="shared" si="112"/>
        <v/>
      </c>
      <c r="AN186" s="221" t="str">
        <f t="shared" si="113"/>
        <v/>
      </c>
      <c r="AO186" s="219" t="str">
        <f t="shared" si="114"/>
        <v/>
      </c>
      <c r="AP186" s="219" t="str">
        <f>IF(E186="","",'1042Bi Dati di base lav.'!O182)</f>
        <v/>
      </c>
      <c r="AQ186" s="222">
        <f>IF('1042Bi Dati di base lav.'!X182&gt;0,AG186,0)</f>
        <v>0</v>
      </c>
      <c r="AR186" s="223">
        <f>IF('1042Bi Dati di base lav.'!X182&gt;0,'1042Bi Dati di base lav.'!S182,0)</f>
        <v>0</v>
      </c>
      <c r="AS186" s="219" t="str">
        <f t="shared" si="115"/>
        <v/>
      </c>
      <c r="AT186" s="219">
        <f>'1042Bi Dati di base lav.'!O182</f>
        <v>0</v>
      </c>
      <c r="AU186" s="219">
        <f t="shared" si="116"/>
        <v>0</v>
      </c>
    </row>
    <row r="187" spans="1:47" s="57" customFormat="1" ht="16.899999999999999" customHeight="1">
      <c r="A187" s="225" t="str">
        <f>IF('1042Bi Dati di base lav.'!A183="","",'1042Bi Dati di base lav.'!A183)</f>
        <v/>
      </c>
      <c r="B187" s="226" t="str">
        <f>IF('1042Bi Dati di base lav.'!B183="","",'1042Bi Dati di base lav.'!B183)</f>
        <v/>
      </c>
      <c r="C187" s="227" t="str">
        <f>IF('1042Bi Dati di base lav.'!C183="","",'1042Bi Dati di base lav.'!C183)</f>
        <v/>
      </c>
      <c r="D187" s="349" t="str">
        <f>IF('1042Bi Dati di base lav.'!AI183="","",IF('1042Bi Dati di base lav.'!AI183*E187&gt;'1042Ai Domanda'!$B$28,'1042Ai Domanda'!$B$28/E187,'1042Bi Dati di base lav.'!AI183))</f>
        <v/>
      </c>
      <c r="E187" s="335" t="str">
        <f>IF('1042Bi Dati di base lav.'!M183="","",'1042Bi Dati di base lav.'!M183)</f>
        <v/>
      </c>
      <c r="F187" s="341" t="str">
        <f>IF('1042Bi Dati di base lav.'!N183="","",'1042Bi Dati di base lav.'!N183)</f>
        <v/>
      </c>
      <c r="G187" s="337" t="str">
        <f>IF('1042Bi Dati di base lav.'!O183="","",'1042Bi Dati di base lav.'!O183)</f>
        <v/>
      </c>
      <c r="H187" s="350" t="str">
        <f>IF('1042Bi Dati di base lav.'!P183="","",'1042Bi Dati di base lav.'!P183)</f>
        <v/>
      </c>
      <c r="I187" s="351" t="str">
        <f>IF('1042Bi Dati di base lav.'!Q183="","",'1042Bi Dati di base lav.'!Q183)</f>
        <v/>
      </c>
      <c r="J187" s="352" t="str">
        <f t="shared" si="92"/>
        <v/>
      </c>
      <c r="K187" s="353" t="str">
        <f t="shared" si="93"/>
        <v/>
      </c>
      <c r="L187" s="354" t="str">
        <f>IF('1042Bi Dati di base lav.'!R183="","",'1042Bi Dati di base lav.'!R183)</f>
        <v/>
      </c>
      <c r="M187" s="355" t="str">
        <f t="shared" si="94"/>
        <v/>
      </c>
      <c r="N187" s="356" t="str">
        <f t="shared" si="95"/>
        <v/>
      </c>
      <c r="O187" s="357" t="str">
        <f t="shared" si="96"/>
        <v/>
      </c>
      <c r="P187" s="358" t="str">
        <f t="shared" si="97"/>
        <v/>
      </c>
      <c r="Q187" s="346" t="str">
        <f t="shared" si="98"/>
        <v/>
      </c>
      <c r="R187" s="359" t="str">
        <f t="shared" si="99"/>
        <v/>
      </c>
      <c r="S187" s="356" t="str">
        <f t="shared" si="100"/>
        <v/>
      </c>
      <c r="T187" s="354" t="str">
        <f>IF(R187="","",MAX((O187-AR187)*'1042Ai Domanda'!$B$31,0))</f>
        <v/>
      </c>
      <c r="U187" s="360" t="str">
        <f t="shared" si="101"/>
        <v/>
      </c>
      <c r="V187" s="214"/>
      <c r="W187" s="215"/>
      <c r="X187" s="164" t="str">
        <f>'1042Bi Dati di base lav.'!L183</f>
        <v/>
      </c>
      <c r="Y187" s="216" t="str">
        <f t="shared" si="102"/>
        <v/>
      </c>
      <c r="Z187" s="217" t="str">
        <f>IF(A187="","",'1042Bi Dati di base lav.'!P183-'1042Bi Dati di base lav.'!Q183)</f>
        <v/>
      </c>
      <c r="AA187" s="217" t="str">
        <f t="shared" si="103"/>
        <v/>
      </c>
      <c r="AB187" s="218" t="str">
        <f t="shared" si="104"/>
        <v/>
      </c>
      <c r="AC187" s="218" t="str">
        <f t="shared" si="105"/>
        <v/>
      </c>
      <c r="AD187" s="218" t="str">
        <f t="shared" si="106"/>
        <v/>
      </c>
      <c r="AE187" s="219" t="str">
        <f t="shared" si="107"/>
        <v/>
      </c>
      <c r="AF187" s="219" t="str">
        <f>IF(K187="","",K187*AF$8 - MAX('1042Bi Dati di base lav.'!R183-M187,0))</f>
        <v/>
      </c>
      <c r="AG187" s="219" t="str">
        <f t="shared" si="108"/>
        <v/>
      </c>
      <c r="AH187" s="219" t="str">
        <f t="shared" si="109"/>
        <v/>
      </c>
      <c r="AI187" s="219" t="str">
        <f t="shared" si="110"/>
        <v/>
      </c>
      <c r="AJ187" s="219" t="str">
        <f>IF(OR($C187="",K187="",O187=""),"",MAX(P187+'1042Bi Dati di base lav.'!S183-O187,0))</f>
        <v/>
      </c>
      <c r="AK187" s="219" t="str">
        <f>IF('1042Bi Dati di base lav.'!S183="","",'1042Bi Dati di base lav.'!S183)</f>
        <v/>
      </c>
      <c r="AL187" s="219" t="str">
        <f t="shared" si="111"/>
        <v/>
      </c>
      <c r="AM187" s="220" t="str">
        <f t="shared" si="112"/>
        <v/>
      </c>
      <c r="AN187" s="221" t="str">
        <f t="shared" si="113"/>
        <v/>
      </c>
      <c r="AO187" s="219" t="str">
        <f t="shared" si="114"/>
        <v/>
      </c>
      <c r="AP187" s="219" t="str">
        <f>IF(E187="","",'1042Bi Dati di base lav.'!O183)</f>
        <v/>
      </c>
      <c r="AQ187" s="222">
        <f>IF('1042Bi Dati di base lav.'!X183&gt;0,AG187,0)</f>
        <v>0</v>
      </c>
      <c r="AR187" s="223">
        <f>IF('1042Bi Dati di base lav.'!X183&gt;0,'1042Bi Dati di base lav.'!S183,0)</f>
        <v>0</v>
      </c>
      <c r="AS187" s="219" t="str">
        <f t="shared" si="115"/>
        <v/>
      </c>
      <c r="AT187" s="219">
        <f>'1042Bi Dati di base lav.'!O183</f>
        <v>0</v>
      </c>
      <c r="AU187" s="219">
        <f t="shared" si="116"/>
        <v>0</v>
      </c>
    </row>
    <row r="188" spans="1:47" s="57" customFormat="1" ht="16.899999999999999" customHeight="1">
      <c r="A188" s="225" t="str">
        <f>IF('1042Bi Dati di base lav.'!A184="","",'1042Bi Dati di base lav.'!A184)</f>
        <v/>
      </c>
      <c r="B188" s="226" t="str">
        <f>IF('1042Bi Dati di base lav.'!B184="","",'1042Bi Dati di base lav.'!B184)</f>
        <v/>
      </c>
      <c r="C188" s="227" t="str">
        <f>IF('1042Bi Dati di base lav.'!C184="","",'1042Bi Dati di base lav.'!C184)</f>
        <v/>
      </c>
      <c r="D188" s="349" t="str">
        <f>IF('1042Bi Dati di base lav.'!AI184="","",IF('1042Bi Dati di base lav.'!AI184*E188&gt;'1042Ai Domanda'!$B$28,'1042Ai Domanda'!$B$28/E188,'1042Bi Dati di base lav.'!AI184))</f>
        <v/>
      </c>
      <c r="E188" s="335" t="str">
        <f>IF('1042Bi Dati di base lav.'!M184="","",'1042Bi Dati di base lav.'!M184)</f>
        <v/>
      </c>
      <c r="F188" s="341" t="str">
        <f>IF('1042Bi Dati di base lav.'!N184="","",'1042Bi Dati di base lav.'!N184)</f>
        <v/>
      </c>
      <c r="G188" s="337" t="str">
        <f>IF('1042Bi Dati di base lav.'!O184="","",'1042Bi Dati di base lav.'!O184)</f>
        <v/>
      </c>
      <c r="H188" s="350" t="str">
        <f>IF('1042Bi Dati di base lav.'!P184="","",'1042Bi Dati di base lav.'!P184)</f>
        <v/>
      </c>
      <c r="I188" s="351" t="str">
        <f>IF('1042Bi Dati di base lav.'!Q184="","",'1042Bi Dati di base lav.'!Q184)</f>
        <v/>
      </c>
      <c r="J188" s="352" t="str">
        <f t="shared" si="92"/>
        <v/>
      </c>
      <c r="K188" s="353" t="str">
        <f t="shared" si="93"/>
        <v/>
      </c>
      <c r="L188" s="354" t="str">
        <f>IF('1042Bi Dati di base lav.'!R184="","",'1042Bi Dati di base lav.'!R184)</f>
        <v/>
      </c>
      <c r="M188" s="355" t="str">
        <f t="shared" si="94"/>
        <v/>
      </c>
      <c r="N188" s="356" t="str">
        <f t="shared" si="95"/>
        <v/>
      </c>
      <c r="O188" s="357" t="str">
        <f t="shared" si="96"/>
        <v/>
      </c>
      <c r="P188" s="358" t="str">
        <f t="shared" si="97"/>
        <v/>
      </c>
      <c r="Q188" s="346" t="str">
        <f t="shared" si="98"/>
        <v/>
      </c>
      <c r="R188" s="359" t="str">
        <f t="shared" si="99"/>
        <v/>
      </c>
      <c r="S188" s="356" t="str">
        <f t="shared" si="100"/>
        <v/>
      </c>
      <c r="T188" s="354" t="str">
        <f>IF(R188="","",MAX((O188-AR188)*'1042Ai Domanda'!$B$31,0))</f>
        <v/>
      </c>
      <c r="U188" s="360" t="str">
        <f t="shared" si="101"/>
        <v/>
      </c>
      <c r="V188" s="214"/>
      <c r="W188" s="215"/>
      <c r="X188" s="164" t="str">
        <f>'1042Bi Dati di base lav.'!L184</f>
        <v/>
      </c>
      <c r="Y188" s="216" t="str">
        <f t="shared" si="102"/>
        <v/>
      </c>
      <c r="Z188" s="217" t="str">
        <f>IF(A188="","",'1042Bi Dati di base lav.'!P184-'1042Bi Dati di base lav.'!Q184)</f>
        <v/>
      </c>
      <c r="AA188" s="217" t="str">
        <f t="shared" si="103"/>
        <v/>
      </c>
      <c r="AB188" s="218" t="str">
        <f t="shared" si="104"/>
        <v/>
      </c>
      <c r="AC188" s="218" t="str">
        <f t="shared" si="105"/>
        <v/>
      </c>
      <c r="AD188" s="218" t="str">
        <f t="shared" si="106"/>
        <v/>
      </c>
      <c r="AE188" s="219" t="str">
        <f t="shared" si="107"/>
        <v/>
      </c>
      <c r="AF188" s="219" t="str">
        <f>IF(K188="","",K188*AF$8 - MAX('1042Bi Dati di base lav.'!R184-M188,0))</f>
        <v/>
      </c>
      <c r="AG188" s="219" t="str">
        <f t="shared" si="108"/>
        <v/>
      </c>
      <c r="AH188" s="219" t="str">
        <f t="shared" si="109"/>
        <v/>
      </c>
      <c r="AI188" s="219" t="str">
        <f t="shared" si="110"/>
        <v/>
      </c>
      <c r="AJ188" s="219" t="str">
        <f>IF(OR($C188="",K188="",O188=""),"",MAX(P188+'1042Bi Dati di base lav.'!S184-O188,0))</f>
        <v/>
      </c>
      <c r="AK188" s="219" t="str">
        <f>IF('1042Bi Dati di base lav.'!S184="","",'1042Bi Dati di base lav.'!S184)</f>
        <v/>
      </c>
      <c r="AL188" s="219" t="str">
        <f t="shared" si="111"/>
        <v/>
      </c>
      <c r="AM188" s="220" t="str">
        <f t="shared" si="112"/>
        <v/>
      </c>
      <c r="AN188" s="221" t="str">
        <f t="shared" si="113"/>
        <v/>
      </c>
      <c r="AO188" s="219" t="str">
        <f t="shared" si="114"/>
        <v/>
      </c>
      <c r="AP188" s="219" t="str">
        <f>IF(E188="","",'1042Bi Dati di base lav.'!O184)</f>
        <v/>
      </c>
      <c r="AQ188" s="222">
        <f>IF('1042Bi Dati di base lav.'!X184&gt;0,AG188,0)</f>
        <v>0</v>
      </c>
      <c r="AR188" s="223">
        <f>IF('1042Bi Dati di base lav.'!X184&gt;0,'1042Bi Dati di base lav.'!S184,0)</f>
        <v>0</v>
      </c>
      <c r="AS188" s="219" t="str">
        <f t="shared" si="115"/>
        <v/>
      </c>
      <c r="AT188" s="219">
        <f>'1042Bi Dati di base lav.'!O184</f>
        <v>0</v>
      </c>
      <c r="AU188" s="219">
        <f t="shared" si="116"/>
        <v>0</v>
      </c>
    </row>
    <row r="189" spans="1:47" s="57" customFormat="1" ht="16.899999999999999" customHeight="1">
      <c r="A189" s="225" t="str">
        <f>IF('1042Bi Dati di base lav.'!A185="","",'1042Bi Dati di base lav.'!A185)</f>
        <v/>
      </c>
      <c r="B189" s="226" t="str">
        <f>IF('1042Bi Dati di base lav.'!B185="","",'1042Bi Dati di base lav.'!B185)</f>
        <v/>
      </c>
      <c r="C189" s="227" t="str">
        <f>IF('1042Bi Dati di base lav.'!C185="","",'1042Bi Dati di base lav.'!C185)</f>
        <v/>
      </c>
      <c r="D189" s="349" t="str">
        <f>IF('1042Bi Dati di base lav.'!AI185="","",IF('1042Bi Dati di base lav.'!AI185*E189&gt;'1042Ai Domanda'!$B$28,'1042Ai Domanda'!$B$28/E189,'1042Bi Dati di base lav.'!AI185))</f>
        <v/>
      </c>
      <c r="E189" s="335" t="str">
        <f>IF('1042Bi Dati di base lav.'!M185="","",'1042Bi Dati di base lav.'!M185)</f>
        <v/>
      </c>
      <c r="F189" s="341" t="str">
        <f>IF('1042Bi Dati di base lav.'!N185="","",'1042Bi Dati di base lav.'!N185)</f>
        <v/>
      </c>
      <c r="G189" s="337" t="str">
        <f>IF('1042Bi Dati di base lav.'!O185="","",'1042Bi Dati di base lav.'!O185)</f>
        <v/>
      </c>
      <c r="H189" s="350" t="str">
        <f>IF('1042Bi Dati di base lav.'!P185="","",'1042Bi Dati di base lav.'!P185)</f>
        <v/>
      </c>
      <c r="I189" s="351" t="str">
        <f>IF('1042Bi Dati di base lav.'!Q185="","",'1042Bi Dati di base lav.'!Q185)</f>
        <v/>
      </c>
      <c r="J189" s="352" t="str">
        <f t="shared" si="92"/>
        <v/>
      </c>
      <c r="K189" s="353" t="str">
        <f t="shared" si="93"/>
        <v/>
      </c>
      <c r="L189" s="354" t="str">
        <f>IF('1042Bi Dati di base lav.'!R185="","",'1042Bi Dati di base lav.'!R185)</f>
        <v/>
      </c>
      <c r="M189" s="355" t="str">
        <f t="shared" si="94"/>
        <v/>
      </c>
      <c r="N189" s="356" t="str">
        <f t="shared" si="95"/>
        <v/>
      </c>
      <c r="O189" s="357" t="str">
        <f t="shared" si="96"/>
        <v/>
      </c>
      <c r="P189" s="358" t="str">
        <f t="shared" si="97"/>
        <v/>
      </c>
      <c r="Q189" s="346" t="str">
        <f t="shared" si="98"/>
        <v/>
      </c>
      <c r="R189" s="359" t="str">
        <f t="shared" si="99"/>
        <v/>
      </c>
      <c r="S189" s="356" t="str">
        <f t="shared" si="100"/>
        <v/>
      </c>
      <c r="T189" s="354" t="str">
        <f>IF(R189="","",MAX((O189-AR189)*'1042Ai Domanda'!$B$31,0))</f>
        <v/>
      </c>
      <c r="U189" s="360" t="str">
        <f t="shared" si="101"/>
        <v/>
      </c>
      <c r="V189" s="214"/>
      <c r="W189" s="215"/>
      <c r="X189" s="164" t="str">
        <f>'1042Bi Dati di base lav.'!L185</f>
        <v/>
      </c>
      <c r="Y189" s="216" t="str">
        <f t="shared" si="102"/>
        <v/>
      </c>
      <c r="Z189" s="217" t="str">
        <f>IF(A189="","",'1042Bi Dati di base lav.'!P185-'1042Bi Dati di base lav.'!Q185)</f>
        <v/>
      </c>
      <c r="AA189" s="217" t="str">
        <f t="shared" si="103"/>
        <v/>
      </c>
      <c r="AB189" s="218" t="str">
        <f t="shared" si="104"/>
        <v/>
      </c>
      <c r="AC189" s="218" t="str">
        <f t="shared" si="105"/>
        <v/>
      </c>
      <c r="AD189" s="218" t="str">
        <f t="shared" si="106"/>
        <v/>
      </c>
      <c r="AE189" s="219" t="str">
        <f t="shared" si="107"/>
        <v/>
      </c>
      <c r="AF189" s="219" t="str">
        <f>IF(K189="","",K189*AF$8 - MAX('1042Bi Dati di base lav.'!R185-M189,0))</f>
        <v/>
      </c>
      <c r="AG189" s="219" t="str">
        <f t="shared" si="108"/>
        <v/>
      </c>
      <c r="AH189" s="219" t="str">
        <f t="shared" si="109"/>
        <v/>
      </c>
      <c r="AI189" s="219" t="str">
        <f t="shared" si="110"/>
        <v/>
      </c>
      <c r="AJ189" s="219" t="str">
        <f>IF(OR($C189="",K189="",O189=""),"",MAX(P189+'1042Bi Dati di base lav.'!S185-O189,0))</f>
        <v/>
      </c>
      <c r="AK189" s="219" t="str">
        <f>IF('1042Bi Dati di base lav.'!S185="","",'1042Bi Dati di base lav.'!S185)</f>
        <v/>
      </c>
      <c r="AL189" s="219" t="str">
        <f t="shared" si="111"/>
        <v/>
      </c>
      <c r="AM189" s="220" t="str">
        <f t="shared" si="112"/>
        <v/>
      </c>
      <c r="AN189" s="221" t="str">
        <f t="shared" si="113"/>
        <v/>
      </c>
      <c r="AO189" s="219" t="str">
        <f t="shared" si="114"/>
        <v/>
      </c>
      <c r="AP189" s="219" t="str">
        <f>IF(E189="","",'1042Bi Dati di base lav.'!O185)</f>
        <v/>
      </c>
      <c r="AQ189" s="222">
        <f>IF('1042Bi Dati di base lav.'!X185&gt;0,AG189,0)</f>
        <v>0</v>
      </c>
      <c r="AR189" s="223">
        <f>IF('1042Bi Dati di base lav.'!X185&gt;0,'1042Bi Dati di base lav.'!S185,0)</f>
        <v>0</v>
      </c>
      <c r="AS189" s="219" t="str">
        <f t="shared" si="115"/>
        <v/>
      </c>
      <c r="AT189" s="219">
        <f>'1042Bi Dati di base lav.'!O185</f>
        <v>0</v>
      </c>
      <c r="AU189" s="219">
        <f t="shared" si="116"/>
        <v>0</v>
      </c>
    </row>
    <row r="190" spans="1:47" s="57" customFormat="1" ht="16.899999999999999" customHeight="1">
      <c r="A190" s="225" t="str">
        <f>IF('1042Bi Dati di base lav.'!A186="","",'1042Bi Dati di base lav.'!A186)</f>
        <v/>
      </c>
      <c r="B190" s="226" t="str">
        <f>IF('1042Bi Dati di base lav.'!B186="","",'1042Bi Dati di base lav.'!B186)</f>
        <v/>
      </c>
      <c r="C190" s="227" t="str">
        <f>IF('1042Bi Dati di base lav.'!C186="","",'1042Bi Dati di base lav.'!C186)</f>
        <v/>
      </c>
      <c r="D190" s="349" t="str">
        <f>IF('1042Bi Dati di base lav.'!AI186="","",IF('1042Bi Dati di base lav.'!AI186*E190&gt;'1042Ai Domanda'!$B$28,'1042Ai Domanda'!$B$28/E190,'1042Bi Dati di base lav.'!AI186))</f>
        <v/>
      </c>
      <c r="E190" s="335" t="str">
        <f>IF('1042Bi Dati di base lav.'!M186="","",'1042Bi Dati di base lav.'!M186)</f>
        <v/>
      </c>
      <c r="F190" s="341" t="str">
        <f>IF('1042Bi Dati di base lav.'!N186="","",'1042Bi Dati di base lav.'!N186)</f>
        <v/>
      </c>
      <c r="G190" s="337" t="str">
        <f>IF('1042Bi Dati di base lav.'!O186="","",'1042Bi Dati di base lav.'!O186)</f>
        <v/>
      </c>
      <c r="H190" s="350" t="str">
        <f>IF('1042Bi Dati di base lav.'!P186="","",'1042Bi Dati di base lav.'!P186)</f>
        <v/>
      </c>
      <c r="I190" s="351" t="str">
        <f>IF('1042Bi Dati di base lav.'!Q186="","",'1042Bi Dati di base lav.'!Q186)</f>
        <v/>
      </c>
      <c r="J190" s="352" t="str">
        <f t="shared" si="92"/>
        <v/>
      </c>
      <c r="K190" s="353" t="str">
        <f t="shared" si="93"/>
        <v/>
      </c>
      <c r="L190" s="354" t="str">
        <f>IF('1042Bi Dati di base lav.'!R186="","",'1042Bi Dati di base lav.'!R186)</f>
        <v/>
      </c>
      <c r="M190" s="355" t="str">
        <f t="shared" si="94"/>
        <v/>
      </c>
      <c r="N190" s="356" t="str">
        <f t="shared" si="95"/>
        <v/>
      </c>
      <c r="O190" s="357" t="str">
        <f t="shared" si="96"/>
        <v/>
      </c>
      <c r="P190" s="358" t="str">
        <f t="shared" si="97"/>
        <v/>
      </c>
      <c r="Q190" s="346" t="str">
        <f t="shared" si="98"/>
        <v/>
      </c>
      <c r="R190" s="359" t="str">
        <f t="shared" si="99"/>
        <v/>
      </c>
      <c r="S190" s="356" t="str">
        <f t="shared" si="100"/>
        <v/>
      </c>
      <c r="T190" s="354" t="str">
        <f>IF(R190="","",MAX((O190-AR190)*'1042Ai Domanda'!$B$31,0))</f>
        <v/>
      </c>
      <c r="U190" s="360" t="str">
        <f t="shared" si="101"/>
        <v/>
      </c>
      <c r="V190" s="214"/>
      <c r="W190" s="215"/>
      <c r="X190" s="164" t="str">
        <f>'1042Bi Dati di base lav.'!L186</f>
        <v/>
      </c>
      <c r="Y190" s="216" t="str">
        <f t="shared" si="102"/>
        <v/>
      </c>
      <c r="Z190" s="217" t="str">
        <f>IF(A190="","",'1042Bi Dati di base lav.'!P186-'1042Bi Dati di base lav.'!Q186)</f>
        <v/>
      </c>
      <c r="AA190" s="217" t="str">
        <f t="shared" si="103"/>
        <v/>
      </c>
      <c r="AB190" s="218" t="str">
        <f t="shared" si="104"/>
        <v/>
      </c>
      <c r="AC190" s="218" t="str">
        <f t="shared" si="105"/>
        <v/>
      </c>
      <c r="AD190" s="218" t="str">
        <f t="shared" si="106"/>
        <v/>
      </c>
      <c r="AE190" s="219" t="str">
        <f t="shared" si="107"/>
        <v/>
      </c>
      <c r="AF190" s="219" t="str">
        <f>IF(K190="","",K190*AF$8 - MAX('1042Bi Dati di base lav.'!R186-M190,0))</f>
        <v/>
      </c>
      <c r="AG190" s="219" t="str">
        <f t="shared" si="108"/>
        <v/>
      </c>
      <c r="AH190" s="219" t="str">
        <f t="shared" si="109"/>
        <v/>
      </c>
      <c r="AI190" s="219" t="str">
        <f t="shared" si="110"/>
        <v/>
      </c>
      <c r="AJ190" s="219" t="str">
        <f>IF(OR($C190="",K190="",O190=""),"",MAX(P190+'1042Bi Dati di base lav.'!S186-O190,0))</f>
        <v/>
      </c>
      <c r="AK190" s="219" t="str">
        <f>IF('1042Bi Dati di base lav.'!S186="","",'1042Bi Dati di base lav.'!S186)</f>
        <v/>
      </c>
      <c r="AL190" s="219" t="str">
        <f t="shared" si="111"/>
        <v/>
      </c>
      <c r="AM190" s="220" t="str">
        <f t="shared" si="112"/>
        <v/>
      </c>
      <c r="AN190" s="221" t="str">
        <f t="shared" si="113"/>
        <v/>
      </c>
      <c r="AO190" s="219" t="str">
        <f t="shared" si="114"/>
        <v/>
      </c>
      <c r="AP190" s="219" t="str">
        <f>IF(E190="","",'1042Bi Dati di base lav.'!O186)</f>
        <v/>
      </c>
      <c r="AQ190" s="222">
        <f>IF('1042Bi Dati di base lav.'!X186&gt;0,AG190,0)</f>
        <v>0</v>
      </c>
      <c r="AR190" s="223">
        <f>IF('1042Bi Dati di base lav.'!X186&gt;0,'1042Bi Dati di base lav.'!S186,0)</f>
        <v>0</v>
      </c>
      <c r="AS190" s="219" t="str">
        <f t="shared" si="115"/>
        <v/>
      </c>
      <c r="AT190" s="219">
        <f>'1042Bi Dati di base lav.'!O186</f>
        <v>0</v>
      </c>
      <c r="AU190" s="219">
        <f t="shared" si="116"/>
        <v>0</v>
      </c>
    </row>
    <row r="191" spans="1:47" s="57" customFormat="1" ht="16.899999999999999" customHeight="1">
      <c r="A191" s="225" t="str">
        <f>IF('1042Bi Dati di base lav.'!A187="","",'1042Bi Dati di base lav.'!A187)</f>
        <v/>
      </c>
      <c r="B191" s="226" t="str">
        <f>IF('1042Bi Dati di base lav.'!B187="","",'1042Bi Dati di base lav.'!B187)</f>
        <v/>
      </c>
      <c r="C191" s="227" t="str">
        <f>IF('1042Bi Dati di base lav.'!C187="","",'1042Bi Dati di base lav.'!C187)</f>
        <v/>
      </c>
      <c r="D191" s="349" t="str">
        <f>IF('1042Bi Dati di base lav.'!AI187="","",IF('1042Bi Dati di base lav.'!AI187*E191&gt;'1042Ai Domanda'!$B$28,'1042Ai Domanda'!$B$28/E191,'1042Bi Dati di base lav.'!AI187))</f>
        <v/>
      </c>
      <c r="E191" s="335" t="str">
        <f>IF('1042Bi Dati di base lav.'!M187="","",'1042Bi Dati di base lav.'!M187)</f>
        <v/>
      </c>
      <c r="F191" s="341" t="str">
        <f>IF('1042Bi Dati di base lav.'!N187="","",'1042Bi Dati di base lav.'!N187)</f>
        <v/>
      </c>
      <c r="G191" s="337" t="str">
        <f>IF('1042Bi Dati di base lav.'!O187="","",'1042Bi Dati di base lav.'!O187)</f>
        <v/>
      </c>
      <c r="H191" s="350" t="str">
        <f>IF('1042Bi Dati di base lav.'!P187="","",'1042Bi Dati di base lav.'!P187)</f>
        <v/>
      </c>
      <c r="I191" s="351" t="str">
        <f>IF('1042Bi Dati di base lav.'!Q187="","",'1042Bi Dati di base lav.'!Q187)</f>
        <v/>
      </c>
      <c r="J191" s="352" t="str">
        <f t="shared" si="92"/>
        <v/>
      </c>
      <c r="K191" s="353" t="str">
        <f t="shared" si="93"/>
        <v/>
      </c>
      <c r="L191" s="354" t="str">
        <f>IF('1042Bi Dati di base lav.'!R187="","",'1042Bi Dati di base lav.'!R187)</f>
        <v/>
      </c>
      <c r="M191" s="355" t="str">
        <f t="shared" si="94"/>
        <v/>
      </c>
      <c r="N191" s="356" t="str">
        <f t="shared" si="95"/>
        <v/>
      </c>
      <c r="O191" s="357" t="str">
        <f t="shared" si="96"/>
        <v/>
      </c>
      <c r="P191" s="358" t="str">
        <f t="shared" si="97"/>
        <v/>
      </c>
      <c r="Q191" s="346" t="str">
        <f t="shared" si="98"/>
        <v/>
      </c>
      <c r="R191" s="359" t="str">
        <f t="shared" si="99"/>
        <v/>
      </c>
      <c r="S191" s="356" t="str">
        <f t="shared" si="100"/>
        <v/>
      </c>
      <c r="T191" s="354" t="str">
        <f>IF(R191="","",MAX((O191-AR191)*'1042Ai Domanda'!$B$31,0))</f>
        <v/>
      </c>
      <c r="U191" s="360" t="str">
        <f t="shared" si="101"/>
        <v/>
      </c>
      <c r="V191" s="214"/>
      <c r="W191" s="215"/>
      <c r="X191" s="164" t="str">
        <f>'1042Bi Dati di base lav.'!L187</f>
        <v/>
      </c>
      <c r="Y191" s="216" t="str">
        <f t="shared" si="102"/>
        <v/>
      </c>
      <c r="Z191" s="217" t="str">
        <f>IF(A191="","",'1042Bi Dati di base lav.'!P187-'1042Bi Dati di base lav.'!Q187)</f>
        <v/>
      </c>
      <c r="AA191" s="217" t="str">
        <f t="shared" si="103"/>
        <v/>
      </c>
      <c r="AB191" s="218" t="str">
        <f t="shared" si="104"/>
        <v/>
      </c>
      <c r="AC191" s="218" t="str">
        <f t="shared" si="105"/>
        <v/>
      </c>
      <c r="AD191" s="218" t="str">
        <f t="shared" si="106"/>
        <v/>
      </c>
      <c r="AE191" s="219" t="str">
        <f t="shared" si="107"/>
        <v/>
      </c>
      <c r="AF191" s="219" t="str">
        <f>IF(K191="","",K191*AF$8 - MAX('1042Bi Dati di base lav.'!R187-M191,0))</f>
        <v/>
      </c>
      <c r="AG191" s="219" t="str">
        <f t="shared" si="108"/>
        <v/>
      </c>
      <c r="AH191" s="219" t="str">
        <f t="shared" si="109"/>
        <v/>
      </c>
      <c r="AI191" s="219" t="str">
        <f t="shared" si="110"/>
        <v/>
      </c>
      <c r="AJ191" s="219" t="str">
        <f>IF(OR($C191="",K191="",O191=""),"",MAX(P191+'1042Bi Dati di base lav.'!S187-O191,0))</f>
        <v/>
      </c>
      <c r="AK191" s="219" t="str">
        <f>IF('1042Bi Dati di base lav.'!S187="","",'1042Bi Dati di base lav.'!S187)</f>
        <v/>
      </c>
      <c r="AL191" s="219" t="str">
        <f t="shared" si="111"/>
        <v/>
      </c>
      <c r="AM191" s="220" t="str">
        <f t="shared" si="112"/>
        <v/>
      </c>
      <c r="AN191" s="221" t="str">
        <f t="shared" si="113"/>
        <v/>
      </c>
      <c r="AO191" s="219" t="str">
        <f t="shared" si="114"/>
        <v/>
      </c>
      <c r="AP191" s="219" t="str">
        <f>IF(E191="","",'1042Bi Dati di base lav.'!O187)</f>
        <v/>
      </c>
      <c r="AQ191" s="222">
        <f>IF('1042Bi Dati di base lav.'!X187&gt;0,AG191,0)</f>
        <v>0</v>
      </c>
      <c r="AR191" s="223">
        <f>IF('1042Bi Dati di base lav.'!X187&gt;0,'1042Bi Dati di base lav.'!S187,0)</f>
        <v>0</v>
      </c>
      <c r="AS191" s="219" t="str">
        <f t="shared" si="115"/>
        <v/>
      </c>
      <c r="AT191" s="219">
        <f>'1042Bi Dati di base lav.'!O187</f>
        <v>0</v>
      </c>
      <c r="AU191" s="219">
        <f t="shared" si="116"/>
        <v>0</v>
      </c>
    </row>
    <row r="192" spans="1:47" s="57" customFormat="1" ht="16.899999999999999" customHeight="1">
      <c r="A192" s="225" t="str">
        <f>IF('1042Bi Dati di base lav.'!A188="","",'1042Bi Dati di base lav.'!A188)</f>
        <v/>
      </c>
      <c r="B192" s="226" t="str">
        <f>IF('1042Bi Dati di base lav.'!B188="","",'1042Bi Dati di base lav.'!B188)</f>
        <v/>
      </c>
      <c r="C192" s="227" t="str">
        <f>IF('1042Bi Dati di base lav.'!C188="","",'1042Bi Dati di base lav.'!C188)</f>
        <v/>
      </c>
      <c r="D192" s="349" t="str">
        <f>IF('1042Bi Dati di base lav.'!AI188="","",IF('1042Bi Dati di base lav.'!AI188*E192&gt;'1042Ai Domanda'!$B$28,'1042Ai Domanda'!$B$28/E192,'1042Bi Dati di base lav.'!AI188))</f>
        <v/>
      </c>
      <c r="E192" s="335" t="str">
        <f>IF('1042Bi Dati di base lav.'!M188="","",'1042Bi Dati di base lav.'!M188)</f>
        <v/>
      </c>
      <c r="F192" s="341" t="str">
        <f>IF('1042Bi Dati di base lav.'!N188="","",'1042Bi Dati di base lav.'!N188)</f>
        <v/>
      </c>
      <c r="G192" s="337" t="str">
        <f>IF('1042Bi Dati di base lav.'!O188="","",'1042Bi Dati di base lav.'!O188)</f>
        <v/>
      </c>
      <c r="H192" s="350" t="str">
        <f>IF('1042Bi Dati di base lav.'!P188="","",'1042Bi Dati di base lav.'!P188)</f>
        <v/>
      </c>
      <c r="I192" s="351" t="str">
        <f>IF('1042Bi Dati di base lav.'!Q188="","",'1042Bi Dati di base lav.'!Q188)</f>
        <v/>
      </c>
      <c r="J192" s="352" t="str">
        <f t="shared" si="92"/>
        <v/>
      </c>
      <c r="K192" s="353" t="str">
        <f t="shared" si="93"/>
        <v/>
      </c>
      <c r="L192" s="354" t="str">
        <f>IF('1042Bi Dati di base lav.'!R188="","",'1042Bi Dati di base lav.'!R188)</f>
        <v/>
      </c>
      <c r="M192" s="355" t="str">
        <f t="shared" si="94"/>
        <v/>
      </c>
      <c r="N192" s="356" t="str">
        <f t="shared" si="95"/>
        <v/>
      </c>
      <c r="O192" s="357" t="str">
        <f t="shared" si="96"/>
        <v/>
      </c>
      <c r="P192" s="358" t="str">
        <f t="shared" si="97"/>
        <v/>
      </c>
      <c r="Q192" s="346" t="str">
        <f t="shared" si="98"/>
        <v/>
      </c>
      <c r="R192" s="359" t="str">
        <f t="shared" si="99"/>
        <v/>
      </c>
      <c r="S192" s="356" t="str">
        <f t="shared" si="100"/>
        <v/>
      </c>
      <c r="T192" s="354" t="str">
        <f>IF(R192="","",MAX((O192-AR192)*'1042Ai Domanda'!$B$31,0))</f>
        <v/>
      </c>
      <c r="U192" s="360" t="str">
        <f t="shared" si="101"/>
        <v/>
      </c>
      <c r="V192" s="214"/>
      <c r="W192" s="215"/>
      <c r="X192" s="164" t="str">
        <f>'1042Bi Dati di base lav.'!L188</f>
        <v/>
      </c>
      <c r="Y192" s="216" t="str">
        <f t="shared" si="102"/>
        <v/>
      </c>
      <c r="Z192" s="217" t="str">
        <f>IF(A192="","",'1042Bi Dati di base lav.'!P188-'1042Bi Dati di base lav.'!Q188)</f>
        <v/>
      </c>
      <c r="AA192" s="217" t="str">
        <f t="shared" si="103"/>
        <v/>
      </c>
      <c r="AB192" s="218" t="str">
        <f t="shared" si="104"/>
        <v/>
      </c>
      <c r="AC192" s="218" t="str">
        <f t="shared" si="105"/>
        <v/>
      </c>
      <c r="AD192" s="218" t="str">
        <f t="shared" si="106"/>
        <v/>
      </c>
      <c r="AE192" s="219" t="str">
        <f t="shared" si="107"/>
        <v/>
      </c>
      <c r="AF192" s="219" t="str">
        <f>IF(K192="","",K192*AF$8 - MAX('1042Bi Dati di base lav.'!R188-M192,0))</f>
        <v/>
      </c>
      <c r="AG192" s="219" t="str">
        <f t="shared" si="108"/>
        <v/>
      </c>
      <c r="AH192" s="219" t="str">
        <f t="shared" si="109"/>
        <v/>
      </c>
      <c r="AI192" s="219" t="str">
        <f t="shared" si="110"/>
        <v/>
      </c>
      <c r="AJ192" s="219" t="str">
        <f>IF(OR($C192="",K192="",O192=""),"",MAX(P192+'1042Bi Dati di base lav.'!S188-O192,0))</f>
        <v/>
      </c>
      <c r="AK192" s="219" t="str">
        <f>IF('1042Bi Dati di base lav.'!S188="","",'1042Bi Dati di base lav.'!S188)</f>
        <v/>
      </c>
      <c r="AL192" s="219" t="str">
        <f t="shared" si="111"/>
        <v/>
      </c>
      <c r="AM192" s="220" t="str">
        <f t="shared" si="112"/>
        <v/>
      </c>
      <c r="AN192" s="221" t="str">
        <f t="shared" si="113"/>
        <v/>
      </c>
      <c r="AO192" s="219" t="str">
        <f t="shared" si="114"/>
        <v/>
      </c>
      <c r="AP192" s="219" t="str">
        <f>IF(E192="","",'1042Bi Dati di base lav.'!O188)</f>
        <v/>
      </c>
      <c r="AQ192" s="222">
        <f>IF('1042Bi Dati di base lav.'!X188&gt;0,AG192,0)</f>
        <v>0</v>
      </c>
      <c r="AR192" s="223">
        <f>IF('1042Bi Dati di base lav.'!X188&gt;0,'1042Bi Dati di base lav.'!S188,0)</f>
        <v>0</v>
      </c>
      <c r="AS192" s="219" t="str">
        <f t="shared" si="115"/>
        <v/>
      </c>
      <c r="AT192" s="219">
        <f>'1042Bi Dati di base lav.'!O188</f>
        <v>0</v>
      </c>
      <c r="AU192" s="219">
        <f t="shared" si="116"/>
        <v>0</v>
      </c>
    </row>
    <row r="193" spans="1:47" s="57" customFormat="1" ht="16.899999999999999" customHeight="1">
      <c r="A193" s="225" t="str">
        <f>IF('1042Bi Dati di base lav.'!A189="","",'1042Bi Dati di base lav.'!A189)</f>
        <v/>
      </c>
      <c r="B193" s="226" t="str">
        <f>IF('1042Bi Dati di base lav.'!B189="","",'1042Bi Dati di base lav.'!B189)</f>
        <v/>
      </c>
      <c r="C193" s="227" t="str">
        <f>IF('1042Bi Dati di base lav.'!C189="","",'1042Bi Dati di base lav.'!C189)</f>
        <v/>
      </c>
      <c r="D193" s="349" t="str">
        <f>IF('1042Bi Dati di base lav.'!AI189="","",IF('1042Bi Dati di base lav.'!AI189*E193&gt;'1042Ai Domanda'!$B$28,'1042Ai Domanda'!$B$28/E193,'1042Bi Dati di base lav.'!AI189))</f>
        <v/>
      </c>
      <c r="E193" s="335" t="str">
        <f>IF('1042Bi Dati di base lav.'!M189="","",'1042Bi Dati di base lav.'!M189)</f>
        <v/>
      </c>
      <c r="F193" s="341" t="str">
        <f>IF('1042Bi Dati di base lav.'!N189="","",'1042Bi Dati di base lav.'!N189)</f>
        <v/>
      </c>
      <c r="G193" s="337" t="str">
        <f>IF('1042Bi Dati di base lav.'!O189="","",'1042Bi Dati di base lav.'!O189)</f>
        <v/>
      </c>
      <c r="H193" s="350" t="str">
        <f>IF('1042Bi Dati di base lav.'!P189="","",'1042Bi Dati di base lav.'!P189)</f>
        <v/>
      </c>
      <c r="I193" s="351" t="str">
        <f>IF('1042Bi Dati di base lav.'!Q189="","",'1042Bi Dati di base lav.'!Q189)</f>
        <v/>
      </c>
      <c r="J193" s="352" t="str">
        <f t="shared" si="92"/>
        <v/>
      </c>
      <c r="K193" s="353" t="str">
        <f t="shared" si="93"/>
        <v/>
      </c>
      <c r="L193" s="354" t="str">
        <f>IF('1042Bi Dati di base lav.'!R189="","",'1042Bi Dati di base lav.'!R189)</f>
        <v/>
      </c>
      <c r="M193" s="355" t="str">
        <f t="shared" si="94"/>
        <v/>
      </c>
      <c r="N193" s="356" t="str">
        <f t="shared" si="95"/>
        <v/>
      </c>
      <c r="O193" s="357" t="str">
        <f t="shared" si="96"/>
        <v/>
      </c>
      <c r="P193" s="358" t="str">
        <f t="shared" si="97"/>
        <v/>
      </c>
      <c r="Q193" s="346" t="str">
        <f t="shared" si="98"/>
        <v/>
      </c>
      <c r="R193" s="359" t="str">
        <f t="shared" si="99"/>
        <v/>
      </c>
      <c r="S193" s="356" t="str">
        <f t="shared" si="100"/>
        <v/>
      </c>
      <c r="T193" s="354" t="str">
        <f>IF(R193="","",MAX((O193-AR193)*'1042Ai Domanda'!$B$31,0))</f>
        <v/>
      </c>
      <c r="U193" s="360" t="str">
        <f t="shared" si="101"/>
        <v/>
      </c>
      <c r="V193" s="214"/>
      <c r="W193" s="215"/>
      <c r="X193" s="164" t="str">
        <f>'1042Bi Dati di base lav.'!L189</f>
        <v/>
      </c>
      <c r="Y193" s="216" t="str">
        <f t="shared" si="102"/>
        <v/>
      </c>
      <c r="Z193" s="217" t="str">
        <f>IF(A193="","",'1042Bi Dati di base lav.'!P189-'1042Bi Dati di base lav.'!Q189)</f>
        <v/>
      </c>
      <c r="AA193" s="217" t="str">
        <f t="shared" si="103"/>
        <v/>
      </c>
      <c r="AB193" s="218" t="str">
        <f t="shared" si="104"/>
        <v/>
      </c>
      <c r="AC193" s="218" t="str">
        <f t="shared" si="105"/>
        <v/>
      </c>
      <c r="AD193" s="218" t="str">
        <f t="shared" si="106"/>
        <v/>
      </c>
      <c r="AE193" s="219" t="str">
        <f t="shared" si="107"/>
        <v/>
      </c>
      <c r="AF193" s="219" t="str">
        <f>IF(K193="","",K193*AF$8 - MAX('1042Bi Dati di base lav.'!R189-M193,0))</f>
        <v/>
      </c>
      <c r="AG193" s="219" t="str">
        <f t="shared" si="108"/>
        <v/>
      </c>
      <c r="AH193" s="219" t="str">
        <f t="shared" si="109"/>
        <v/>
      </c>
      <c r="AI193" s="219" t="str">
        <f t="shared" si="110"/>
        <v/>
      </c>
      <c r="AJ193" s="219" t="str">
        <f>IF(OR($C193="",K193="",O193=""),"",MAX(P193+'1042Bi Dati di base lav.'!S189-O193,0))</f>
        <v/>
      </c>
      <c r="AK193" s="219" t="str">
        <f>IF('1042Bi Dati di base lav.'!S189="","",'1042Bi Dati di base lav.'!S189)</f>
        <v/>
      </c>
      <c r="AL193" s="219" t="str">
        <f t="shared" si="111"/>
        <v/>
      </c>
      <c r="AM193" s="220" t="str">
        <f t="shared" si="112"/>
        <v/>
      </c>
      <c r="AN193" s="221" t="str">
        <f t="shared" si="113"/>
        <v/>
      </c>
      <c r="AO193" s="219" t="str">
        <f t="shared" si="114"/>
        <v/>
      </c>
      <c r="AP193" s="219" t="str">
        <f>IF(E193="","",'1042Bi Dati di base lav.'!O189)</f>
        <v/>
      </c>
      <c r="AQ193" s="222">
        <f>IF('1042Bi Dati di base lav.'!X189&gt;0,AG193,0)</f>
        <v>0</v>
      </c>
      <c r="AR193" s="223">
        <f>IF('1042Bi Dati di base lav.'!X189&gt;0,'1042Bi Dati di base lav.'!S189,0)</f>
        <v>0</v>
      </c>
      <c r="AS193" s="219" t="str">
        <f t="shared" si="115"/>
        <v/>
      </c>
      <c r="AT193" s="219">
        <f>'1042Bi Dati di base lav.'!O189</f>
        <v>0</v>
      </c>
      <c r="AU193" s="219">
        <f t="shared" si="116"/>
        <v>0</v>
      </c>
    </row>
    <row r="194" spans="1:47" s="57" customFormat="1" ht="16.899999999999999" customHeight="1">
      <c r="A194" s="225" t="str">
        <f>IF('1042Bi Dati di base lav.'!A190="","",'1042Bi Dati di base lav.'!A190)</f>
        <v/>
      </c>
      <c r="B194" s="226" t="str">
        <f>IF('1042Bi Dati di base lav.'!B190="","",'1042Bi Dati di base lav.'!B190)</f>
        <v/>
      </c>
      <c r="C194" s="227" t="str">
        <f>IF('1042Bi Dati di base lav.'!C190="","",'1042Bi Dati di base lav.'!C190)</f>
        <v/>
      </c>
      <c r="D194" s="349" t="str">
        <f>IF('1042Bi Dati di base lav.'!AI190="","",IF('1042Bi Dati di base lav.'!AI190*E194&gt;'1042Ai Domanda'!$B$28,'1042Ai Domanda'!$B$28/E194,'1042Bi Dati di base lav.'!AI190))</f>
        <v/>
      </c>
      <c r="E194" s="335" t="str">
        <f>IF('1042Bi Dati di base lav.'!M190="","",'1042Bi Dati di base lav.'!M190)</f>
        <v/>
      </c>
      <c r="F194" s="341" t="str">
        <f>IF('1042Bi Dati di base lav.'!N190="","",'1042Bi Dati di base lav.'!N190)</f>
        <v/>
      </c>
      <c r="G194" s="337" t="str">
        <f>IF('1042Bi Dati di base lav.'!O190="","",'1042Bi Dati di base lav.'!O190)</f>
        <v/>
      </c>
      <c r="H194" s="350" t="str">
        <f>IF('1042Bi Dati di base lav.'!P190="","",'1042Bi Dati di base lav.'!P190)</f>
        <v/>
      </c>
      <c r="I194" s="351" t="str">
        <f>IF('1042Bi Dati di base lav.'!Q190="","",'1042Bi Dati di base lav.'!Q190)</f>
        <v/>
      </c>
      <c r="J194" s="352" t="str">
        <f t="shared" si="92"/>
        <v/>
      </c>
      <c r="K194" s="353" t="str">
        <f t="shared" si="93"/>
        <v/>
      </c>
      <c r="L194" s="354" t="str">
        <f>IF('1042Bi Dati di base lav.'!R190="","",'1042Bi Dati di base lav.'!R190)</f>
        <v/>
      </c>
      <c r="M194" s="355" t="str">
        <f t="shared" si="94"/>
        <v/>
      </c>
      <c r="N194" s="356" t="str">
        <f t="shared" si="95"/>
        <v/>
      </c>
      <c r="O194" s="357" t="str">
        <f t="shared" si="96"/>
        <v/>
      </c>
      <c r="P194" s="358" t="str">
        <f t="shared" si="97"/>
        <v/>
      </c>
      <c r="Q194" s="346" t="str">
        <f t="shared" si="98"/>
        <v/>
      </c>
      <c r="R194" s="359" t="str">
        <f t="shared" si="99"/>
        <v/>
      </c>
      <c r="S194" s="356" t="str">
        <f t="shared" si="100"/>
        <v/>
      </c>
      <c r="T194" s="354" t="str">
        <f>IF(R194="","",MAX((O194-AR194)*'1042Ai Domanda'!$B$31,0))</f>
        <v/>
      </c>
      <c r="U194" s="360" t="str">
        <f t="shared" si="101"/>
        <v/>
      </c>
      <c r="V194" s="214"/>
      <c r="W194" s="215"/>
      <c r="X194" s="164" t="str">
        <f>'1042Bi Dati di base lav.'!L190</f>
        <v/>
      </c>
      <c r="Y194" s="216" t="str">
        <f t="shared" si="102"/>
        <v/>
      </c>
      <c r="Z194" s="217" t="str">
        <f>IF(A194="","",'1042Bi Dati di base lav.'!P190-'1042Bi Dati di base lav.'!Q190)</f>
        <v/>
      </c>
      <c r="AA194" s="217" t="str">
        <f t="shared" si="103"/>
        <v/>
      </c>
      <c r="AB194" s="218" t="str">
        <f t="shared" si="104"/>
        <v/>
      </c>
      <c r="AC194" s="218" t="str">
        <f t="shared" si="105"/>
        <v/>
      </c>
      <c r="AD194" s="218" t="str">
        <f t="shared" si="106"/>
        <v/>
      </c>
      <c r="AE194" s="219" t="str">
        <f t="shared" si="107"/>
        <v/>
      </c>
      <c r="AF194" s="219" t="str">
        <f>IF(K194="","",K194*AF$8 - MAX('1042Bi Dati di base lav.'!R190-M194,0))</f>
        <v/>
      </c>
      <c r="AG194" s="219" t="str">
        <f t="shared" si="108"/>
        <v/>
      </c>
      <c r="AH194" s="219" t="str">
        <f t="shared" si="109"/>
        <v/>
      </c>
      <c r="AI194" s="219" t="str">
        <f t="shared" si="110"/>
        <v/>
      </c>
      <c r="AJ194" s="219" t="str">
        <f>IF(OR($C194="",K194="",O194=""),"",MAX(P194+'1042Bi Dati di base lav.'!S190-O194,0))</f>
        <v/>
      </c>
      <c r="AK194" s="219" t="str">
        <f>IF('1042Bi Dati di base lav.'!S190="","",'1042Bi Dati di base lav.'!S190)</f>
        <v/>
      </c>
      <c r="AL194" s="219" t="str">
        <f t="shared" si="111"/>
        <v/>
      </c>
      <c r="AM194" s="220" t="str">
        <f t="shared" si="112"/>
        <v/>
      </c>
      <c r="AN194" s="221" t="str">
        <f t="shared" si="113"/>
        <v/>
      </c>
      <c r="AO194" s="219" t="str">
        <f t="shared" si="114"/>
        <v/>
      </c>
      <c r="AP194" s="219" t="str">
        <f>IF(E194="","",'1042Bi Dati di base lav.'!O190)</f>
        <v/>
      </c>
      <c r="AQ194" s="222">
        <f>IF('1042Bi Dati di base lav.'!X190&gt;0,AG194,0)</f>
        <v>0</v>
      </c>
      <c r="AR194" s="223">
        <f>IF('1042Bi Dati di base lav.'!X190&gt;0,'1042Bi Dati di base lav.'!S190,0)</f>
        <v>0</v>
      </c>
      <c r="AS194" s="219" t="str">
        <f t="shared" si="115"/>
        <v/>
      </c>
      <c r="AT194" s="219">
        <f>'1042Bi Dati di base lav.'!O190</f>
        <v>0</v>
      </c>
      <c r="AU194" s="219">
        <f t="shared" si="116"/>
        <v>0</v>
      </c>
    </row>
    <row r="195" spans="1:47" s="57" customFormat="1" ht="16.899999999999999" customHeight="1">
      <c r="A195" s="225" t="str">
        <f>IF('1042Bi Dati di base lav.'!A191="","",'1042Bi Dati di base lav.'!A191)</f>
        <v/>
      </c>
      <c r="B195" s="226" t="str">
        <f>IF('1042Bi Dati di base lav.'!B191="","",'1042Bi Dati di base lav.'!B191)</f>
        <v/>
      </c>
      <c r="C195" s="227" t="str">
        <f>IF('1042Bi Dati di base lav.'!C191="","",'1042Bi Dati di base lav.'!C191)</f>
        <v/>
      </c>
      <c r="D195" s="349" t="str">
        <f>IF('1042Bi Dati di base lav.'!AI191="","",IF('1042Bi Dati di base lav.'!AI191*E195&gt;'1042Ai Domanda'!$B$28,'1042Ai Domanda'!$B$28/E195,'1042Bi Dati di base lav.'!AI191))</f>
        <v/>
      </c>
      <c r="E195" s="335" t="str">
        <f>IF('1042Bi Dati di base lav.'!M191="","",'1042Bi Dati di base lav.'!M191)</f>
        <v/>
      </c>
      <c r="F195" s="341" t="str">
        <f>IF('1042Bi Dati di base lav.'!N191="","",'1042Bi Dati di base lav.'!N191)</f>
        <v/>
      </c>
      <c r="G195" s="337" t="str">
        <f>IF('1042Bi Dati di base lav.'!O191="","",'1042Bi Dati di base lav.'!O191)</f>
        <v/>
      </c>
      <c r="H195" s="350" t="str">
        <f>IF('1042Bi Dati di base lav.'!P191="","",'1042Bi Dati di base lav.'!P191)</f>
        <v/>
      </c>
      <c r="I195" s="351" t="str">
        <f>IF('1042Bi Dati di base lav.'!Q191="","",'1042Bi Dati di base lav.'!Q191)</f>
        <v/>
      </c>
      <c r="J195" s="352" t="str">
        <f t="shared" si="92"/>
        <v/>
      </c>
      <c r="K195" s="353" t="str">
        <f t="shared" si="93"/>
        <v/>
      </c>
      <c r="L195" s="354" t="str">
        <f>IF('1042Bi Dati di base lav.'!R191="","",'1042Bi Dati di base lav.'!R191)</f>
        <v/>
      </c>
      <c r="M195" s="355" t="str">
        <f t="shared" si="94"/>
        <v/>
      </c>
      <c r="N195" s="356" t="str">
        <f t="shared" si="95"/>
        <v/>
      </c>
      <c r="O195" s="357" t="str">
        <f t="shared" si="96"/>
        <v/>
      </c>
      <c r="P195" s="358" t="str">
        <f t="shared" si="97"/>
        <v/>
      </c>
      <c r="Q195" s="346" t="str">
        <f t="shared" si="98"/>
        <v/>
      </c>
      <c r="R195" s="359" t="str">
        <f t="shared" si="99"/>
        <v/>
      </c>
      <c r="S195" s="356" t="str">
        <f t="shared" si="100"/>
        <v/>
      </c>
      <c r="T195" s="354" t="str">
        <f>IF(R195="","",MAX((O195-AR195)*'1042Ai Domanda'!$B$31,0))</f>
        <v/>
      </c>
      <c r="U195" s="360" t="str">
        <f t="shared" si="101"/>
        <v/>
      </c>
      <c r="V195" s="214"/>
      <c r="W195" s="215"/>
      <c r="X195" s="164" t="str">
        <f>'1042Bi Dati di base lav.'!L191</f>
        <v/>
      </c>
      <c r="Y195" s="216" t="str">
        <f t="shared" si="102"/>
        <v/>
      </c>
      <c r="Z195" s="217" t="str">
        <f>IF(A195="","",'1042Bi Dati di base lav.'!P191-'1042Bi Dati di base lav.'!Q191)</f>
        <v/>
      </c>
      <c r="AA195" s="217" t="str">
        <f t="shared" si="103"/>
        <v/>
      </c>
      <c r="AB195" s="218" t="str">
        <f t="shared" si="104"/>
        <v/>
      </c>
      <c r="AC195" s="218" t="str">
        <f t="shared" si="105"/>
        <v/>
      </c>
      <c r="AD195" s="218" t="str">
        <f t="shared" si="106"/>
        <v/>
      </c>
      <c r="AE195" s="219" t="str">
        <f t="shared" si="107"/>
        <v/>
      </c>
      <c r="AF195" s="219" t="str">
        <f>IF(K195="","",K195*AF$8 - MAX('1042Bi Dati di base lav.'!R191-M195,0))</f>
        <v/>
      </c>
      <c r="AG195" s="219" t="str">
        <f t="shared" si="108"/>
        <v/>
      </c>
      <c r="AH195" s="219" t="str">
        <f t="shared" si="109"/>
        <v/>
      </c>
      <c r="AI195" s="219" t="str">
        <f t="shared" si="110"/>
        <v/>
      </c>
      <c r="AJ195" s="219" t="str">
        <f>IF(OR($C195="",K195="",O195=""),"",MAX(P195+'1042Bi Dati di base lav.'!S191-O195,0))</f>
        <v/>
      </c>
      <c r="AK195" s="219" t="str">
        <f>IF('1042Bi Dati di base lav.'!S191="","",'1042Bi Dati di base lav.'!S191)</f>
        <v/>
      </c>
      <c r="AL195" s="219" t="str">
        <f t="shared" si="111"/>
        <v/>
      </c>
      <c r="AM195" s="220" t="str">
        <f t="shared" si="112"/>
        <v/>
      </c>
      <c r="AN195" s="221" t="str">
        <f t="shared" si="113"/>
        <v/>
      </c>
      <c r="AO195" s="219" t="str">
        <f t="shared" si="114"/>
        <v/>
      </c>
      <c r="AP195" s="219" t="str">
        <f>IF(E195="","",'1042Bi Dati di base lav.'!O191)</f>
        <v/>
      </c>
      <c r="AQ195" s="222">
        <f>IF('1042Bi Dati di base lav.'!X191&gt;0,AG195,0)</f>
        <v>0</v>
      </c>
      <c r="AR195" s="223">
        <f>IF('1042Bi Dati di base lav.'!X191&gt;0,'1042Bi Dati di base lav.'!S191,0)</f>
        <v>0</v>
      </c>
      <c r="AS195" s="219" t="str">
        <f t="shared" si="115"/>
        <v/>
      </c>
      <c r="AT195" s="219">
        <f>'1042Bi Dati di base lav.'!O191</f>
        <v>0</v>
      </c>
      <c r="AU195" s="219">
        <f t="shared" si="116"/>
        <v>0</v>
      </c>
    </row>
    <row r="196" spans="1:47" s="57" customFormat="1" ht="16.899999999999999" customHeight="1">
      <c r="A196" s="225" t="str">
        <f>IF('1042Bi Dati di base lav.'!A192="","",'1042Bi Dati di base lav.'!A192)</f>
        <v/>
      </c>
      <c r="B196" s="226" t="str">
        <f>IF('1042Bi Dati di base lav.'!B192="","",'1042Bi Dati di base lav.'!B192)</f>
        <v/>
      </c>
      <c r="C196" s="227" t="str">
        <f>IF('1042Bi Dati di base lav.'!C192="","",'1042Bi Dati di base lav.'!C192)</f>
        <v/>
      </c>
      <c r="D196" s="349" t="str">
        <f>IF('1042Bi Dati di base lav.'!AI192="","",IF('1042Bi Dati di base lav.'!AI192*E196&gt;'1042Ai Domanda'!$B$28,'1042Ai Domanda'!$B$28/E196,'1042Bi Dati di base lav.'!AI192))</f>
        <v/>
      </c>
      <c r="E196" s="335" t="str">
        <f>IF('1042Bi Dati di base lav.'!M192="","",'1042Bi Dati di base lav.'!M192)</f>
        <v/>
      </c>
      <c r="F196" s="341" t="str">
        <f>IF('1042Bi Dati di base lav.'!N192="","",'1042Bi Dati di base lav.'!N192)</f>
        <v/>
      </c>
      <c r="G196" s="337" t="str">
        <f>IF('1042Bi Dati di base lav.'!O192="","",'1042Bi Dati di base lav.'!O192)</f>
        <v/>
      </c>
      <c r="H196" s="350" t="str">
        <f>IF('1042Bi Dati di base lav.'!P192="","",'1042Bi Dati di base lav.'!P192)</f>
        <v/>
      </c>
      <c r="I196" s="351" t="str">
        <f>IF('1042Bi Dati di base lav.'!Q192="","",'1042Bi Dati di base lav.'!Q192)</f>
        <v/>
      </c>
      <c r="J196" s="352" t="str">
        <f t="shared" si="92"/>
        <v/>
      </c>
      <c r="K196" s="353" t="str">
        <f t="shared" si="93"/>
        <v/>
      </c>
      <c r="L196" s="354" t="str">
        <f>IF('1042Bi Dati di base lav.'!R192="","",'1042Bi Dati di base lav.'!R192)</f>
        <v/>
      </c>
      <c r="M196" s="355" t="str">
        <f t="shared" si="94"/>
        <v/>
      </c>
      <c r="N196" s="356" t="str">
        <f t="shared" si="95"/>
        <v/>
      </c>
      <c r="O196" s="357" t="str">
        <f t="shared" si="96"/>
        <v/>
      </c>
      <c r="P196" s="358" t="str">
        <f t="shared" si="97"/>
        <v/>
      </c>
      <c r="Q196" s="346" t="str">
        <f t="shared" si="98"/>
        <v/>
      </c>
      <c r="R196" s="359" t="str">
        <f t="shared" si="99"/>
        <v/>
      </c>
      <c r="S196" s="356" t="str">
        <f t="shared" si="100"/>
        <v/>
      </c>
      <c r="T196" s="354" t="str">
        <f>IF(R196="","",MAX((O196-AR196)*'1042Ai Domanda'!$B$31,0))</f>
        <v/>
      </c>
      <c r="U196" s="360" t="str">
        <f t="shared" si="101"/>
        <v/>
      </c>
      <c r="V196" s="214"/>
      <c r="W196" s="215"/>
      <c r="X196" s="164" t="str">
        <f>'1042Bi Dati di base lav.'!L192</f>
        <v/>
      </c>
      <c r="Y196" s="216" t="str">
        <f t="shared" si="102"/>
        <v/>
      </c>
      <c r="Z196" s="217" t="str">
        <f>IF(A196="","",'1042Bi Dati di base lav.'!P192-'1042Bi Dati di base lav.'!Q192)</f>
        <v/>
      </c>
      <c r="AA196" s="217" t="str">
        <f t="shared" si="103"/>
        <v/>
      </c>
      <c r="AB196" s="218" t="str">
        <f t="shared" si="104"/>
        <v/>
      </c>
      <c r="AC196" s="218" t="str">
        <f t="shared" si="105"/>
        <v/>
      </c>
      <c r="AD196" s="218" t="str">
        <f t="shared" si="106"/>
        <v/>
      </c>
      <c r="AE196" s="219" t="str">
        <f t="shared" si="107"/>
        <v/>
      </c>
      <c r="AF196" s="219" t="str">
        <f>IF(K196="","",K196*AF$8 - MAX('1042Bi Dati di base lav.'!R192-M196,0))</f>
        <v/>
      </c>
      <c r="AG196" s="219" t="str">
        <f t="shared" si="108"/>
        <v/>
      </c>
      <c r="AH196" s="219" t="str">
        <f t="shared" si="109"/>
        <v/>
      </c>
      <c r="AI196" s="219" t="str">
        <f t="shared" si="110"/>
        <v/>
      </c>
      <c r="AJ196" s="219" t="str">
        <f>IF(OR($C196="",K196="",O196=""),"",MAX(P196+'1042Bi Dati di base lav.'!S192-O196,0))</f>
        <v/>
      </c>
      <c r="AK196" s="219" t="str">
        <f>IF('1042Bi Dati di base lav.'!S192="","",'1042Bi Dati di base lav.'!S192)</f>
        <v/>
      </c>
      <c r="AL196" s="219" t="str">
        <f t="shared" si="111"/>
        <v/>
      </c>
      <c r="AM196" s="220" t="str">
        <f t="shared" si="112"/>
        <v/>
      </c>
      <c r="AN196" s="221" t="str">
        <f t="shared" si="113"/>
        <v/>
      </c>
      <c r="AO196" s="219" t="str">
        <f t="shared" si="114"/>
        <v/>
      </c>
      <c r="AP196" s="219" t="str">
        <f>IF(E196="","",'1042Bi Dati di base lav.'!O192)</f>
        <v/>
      </c>
      <c r="AQ196" s="222">
        <f>IF('1042Bi Dati di base lav.'!X192&gt;0,AG196,0)</f>
        <v>0</v>
      </c>
      <c r="AR196" s="223">
        <f>IF('1042Bi Dati di base lav.'!X192&gt;0,'1042Bi Dati di base lav.'!S192,0)</f>
        <v>0</v>
      </c>
      <c r="AS196" s="219" t="str">
        <f t="shared" si="115"/>
        <v/>
      </c>
      <c r="AT196" s="219">
        <f>'1042Bi Dati di base lav.'!O192</f>
        <v>0</v>
      </c>
      <c r="AU196" s="219">
        <f t="shared" si="116"/>
        <v>0</v>
      </c>
    </row>
    <row r="197" spans="1:47" s="57" customFormat="1" ht="16.899999999999999" customHeight="1">
      <c r="A197" s="225" t="str">
        <f>IF('1042Bi Dati di base lav.'!A193="","",'1042Bi Dati di base lav.'!A193)</f>
        <v/>
      </c>
      <c r="B197" s="226" t="str">
        <f>IF('1042Bi Dati di base lav.'!B193="","",'1042Bi Dati di base lav.'!B193)</f>
        <v/>
      </c>
      <c r="C197" s="227" t="str">
        <f>IF('1042Bi Dati di base lav.'!C193="","",'1042Bi Dati di base lav.'!C193)</f>
        <v/>
      </c>
      <c r="D197" s="349" t="str">
        <f>IF('1042Bi Dati di base lav.'!AI193="","",IF('1042Bi Dati di base lav.'!AI193*E197&gt;'1042Ai Domanda'!$B$28,'1042Ai Domanda'!$B$28/E197,'1042Bi Dati di base lav.'!AI193))</f>
        <v/>
      </c>
      <c r="E197" s="335" t="str">
        <f>IF('1042Bi Dati di base lav.'!M193="","",'1042Bi Dati di base lav.'!M193)</f>
        <v/>
      </c>
      <c r="F197" s="341" t="str">
        <f>IF('1042Bi Dati di base lav.'!N193="","",'1042Bi Dati di base lav.'!N193)</f>
        <v/>
      </c>
      <c r="G197" s="337" t="str">
        <f>IF('1042Bi Dati di base lav.'!O193="","",'1042Bi Dati di base lav.'!O193)</f>
        <v/>
      </c>
      <c r="H197" s="350" t="str">
        <f>IF('1042Bi Dati di base lav.'!P193="","",'1042Bi Dati di base lav.'!P193)</f>
        <v/>
      </c>
      <c r="I197" s="351" t="str">
        <f>IF('1042Bi Dati di base lav.'!Q193="","",'1042Bi Dati di base lav.'!Q193)</f>
        <v/>
      </c>
      <c r="J197" s="352" t="str">
        <f t="shared" si="92"/>
        <v/>
      </c>
      <c r="K197" s="353" t="str">
        <f t="shared" si="93"/>
        <v/>
      </c>
      <c r="L197" s="354" t="str">
        <f>IF('1042Bi Dati di base lav.'!R193="","",'1042Bi Dati di base lav.'!R193)</f>
        <v/>
      </c>
      <c r="M197" s="355" t="str">
        <f t="shared" si="94"/>
        <v/>
      </c>
      <c r="N197" s="356" t="str">
        <f t="shared" si="95"/>
        <v/>
      </c>
      <c r="O197" s="357" t="str">
        <f t="shared" si="96"/>
        <v/>
      </c>
      <c r="P197" s="358" t="str">
        <f t="shared" si="97"/>
        <v/>
      </c>
      <c r="Q197" s="346" t="str">
        <f t="shared" si="98"/>
        <v/>
      </c>
      <c r="R197" s="359" t="str">
        <f t="shared" si="99"/>
        <v/>
      </c>
      <c r="S197" s="356" t="str">
        <f t="shared" si="100"/>
        <v/>
      </c>
      <c r="T197" s="354" t="str">
        <f>IF(R197="","",MAX((O197-AR197)*'1042Ai Domanda'!$B$31,0))</f>
        <v/>
      </c>
      <c r="U197" s="360" t="str">
        <f t="shared" si="101"/>
        <v/>
      </c>
      <c r="V197" s="214"/>
      <c r="W197" s="215"/>
      <c r="X197" s="164" t="str">
        <f>'1042Bi Dati di base lav.'!L193</f>
        <v/>
      </c>
      <c r="Y197" s="216" t="str">
        <f t="shared" si="102"/>
        <v/>
      </c>
      <c r="Z197" s="217" t="str">
        <f>IF(A197="","",'1042Bi Dati di base lav.'!P193-'1042Bi Dati di base lav.'!Q193)</f>
        <v/>
      </c>
      <c r="AA197" s="217" t="str">
        <f t="shared" si="103"/>
        <v/>
      </c>
      <c r="AB197" s="218" t="str">
        <f t="shared" si="104"/>
        <v/>
      </c>
      <c r="AC197" s="218" t="str">
        <f t="shared" si="105"/>
        <v/>
      </c>
      <c r="AD197" s="218" t="str">
        <f t="shared" si="106"/>
        <v/>
      </c>
      <c r="AE197" s="219" t="str">
        <f t="shared" si="107"/>
        <v/>
      </c>
      <c r="AF197" s="219" t="str">
        <f>IF(K197="","",K197*AF$8 - MAX('1042Bi Dati di base lav.'!R193-M197,0))</f>
        <v/>
      </c>
      <c r="AG197" s="219" t="str">
        <f t="shared" si="108"/>
        <v/>
      </c>
      <c r="AH197" s="219" t="str">
        <f t="shared" si="109"/>
        <v/>
      </c>
      <c r="AI197" s="219" t="str">
        <f t="shared" si="110"/>
        <v/>
      </c>
      <c r="AJ197" s="219" t="str">
        <f>IF(OR($C197="",K197="",O197=""),"",MAX(P197+'1042Bi Dati di base lav.'!S193-O197,0))</f>
        <v/>
      </c>
      <c r="AK197" s="219" t="str">
        <f>IF('1042Bi Dati di base lav.'!S193="","",'1042Bi Dati di base lav.'!S193)</f>
        <v/>
      </c>
      <c r="AL197" s="219" t="str">
        <f t="shared" si="111"/>
        <v/>
      </c>
      <c r="AM197" s="220" t="str">
        <f t="shared" si="112"/>
        <v/>
      </c>
      <c r="AN197" s="221" t="str">
        <f t="shared" si="113"/>
        <v/>
      </c>
      <c r="AO197" s="219" t="str">
        <f t="shared" si="114"/>
        <v/>
      </c>
      <c r="AP197" s="219" t="str">
        <f>IF(E197="","",'1042Bi Dati di base lav.'!O193)</f>
        <v/>
      </c>
      <c r="AQ197" s="222">
        <f>IF('1042Bi Dati di base lav.'!X193&gt;0,AG197,0)</f>
        <v>0</v>
      </c>
      <c r="AR197" s="223">
        <f>IF('1042Bi Dati di base lav.'!X193&gt;0,'1042Bi Dati di base lav.'!S193,0)</f>
        <v>0</v>
      </c>
      <c r="AS197" s="219" t="str">
        <f t="shared" si="115"/>
        <v/>
      </c>
      <c r="AT197" s="219">
        <f>'1042Bi Dati di base lav.'!O193</f>
        <v>0</v>
      </c>
      <c r="AU197" s="219">
        <f t="shared" si="116"/>
        <v>0</v>
      </c>
    </row>
    <row r="198" spans="1:47" s="57" customFormat="1" ht="16.899999999999999" customHeight="1">
      <c r="A198" s="225" t="str">
        <f>IF('1042Bi Dati di base lav.'!A194="","",'1042Bi Dati di base lav.'!A194)</f>
        <v/>
      </c>
      <c r="B198" s="226" t="str">
        <f>IF('1042Bi Dati di base lav.'!B194="","",'1042Bi Dati di base lav.'!B194)</f>
        <v/>
      </c>
      <c r="C198" s="227" t="str">
        <f>IF('1042Bi Dati di base lav.'!C194="","",'1042Bi Dati di base lav.'!C194)</f>
        <v/>
      </c>
      <c r="D198" s="349" t="str">
        <f>IF('1042Bi Dati di base lav.'!AI194="","",IF('1042Bi Dati di base lav.'!AI194*E198&gt;'1042Ai Domanda'!$B$28,'1042Ai Domanda'!$B$28/E198,'1042Bi Dati di base lav.'!AI194))</f>
        <v/>
      </c>
      <c r="E198" s="335" t="str">
        <f>IF('1042Bi Dati di base lav.'!M194="","",'1042Bi Dati di base lav.'!M194)</f>
        <v/>
      </c>
      <c r="F198" s="341" t="str">
        <f>IF('1042Bi Dati di base lav.'!N194="","",'1042Bi Dati di base lav.'!N194)</f>
        <v/>
      </c>
      <c r="G198" s="337" t="str">
        <f>IF('1042Bi Dati di base lav.'!O194="","",'1042Bi Dati di base lav.'!O194)</f>
        <v/>
      </c>
      <c r="H198" s="350" t="str">
        <f>IF('1042Bi Dati di base lav.'!P194="","",'1042Bi Dati di base lav.'!P194)</f>
        <v/>
      </c>
      <c r="I198" s="351" t="str">
        <f>IF('1042Bi Dati di base lav.'!Q194="","",'1042Bi Dati di base lav.'!Q194)</f>
        <v/>
      </c>
      <c r="J198" s="352" t="str">
        <f t="shared" si="92"/>
        <v/>
      </c>
      <c r="K198" s="353" t="str">
        <f t="shared" si="93"/>
        <v/>
      </c>
      <c r="L198" s="354" t="str">
        <f>IF('1042Bi Dati di base lav.'!R194="","",'1042Bi Dati di base lav.'!R194)</f>
        <v/>
      </c>
      <c r="M198" s="355" t="str">
        <f t="shared" si="94"/>
        <v/>
      </c>
      <c r="N198" s="356" t="str">
        <f t="shared" si="95"/>
        <v/>
      </c>
      <c r="O198" s="357" t="str">
        <f t="shared" si="96"/>
        <v/>
      </c>
      <c r="P198" s="358" t="str">
        <f t="shared" si="97"/>
        <v/>
      </c>
      <c r="Q198" s="346" t="str">
        <f t="shared" si="98"/>
        <v/>
      </c>
      <c r="R198" s="359" t="str">
        <f t="shared" si="99"/>
        <v/>
      </c>
      <c r="S198" s="356" t="str">
        <f t="shared" si="100"/>
        <v/>
      </c>
      <c r="T198" s="354" t="str">
        <f>IF(R198="","",MAX((O198-AR198)*'1042Ai Domanda'!$B$31,0))</f>
        <v/>
      </c>
      <c r="U198" s="360" t="str">
        <f t="shared" si="101"/>
        <v/>
      </c>
      <c r="V198" s="214"/>
      <c r="W198" s="215"/>
      <c r="X198" s="164" t="str">
        <f>'1042Bi Dati di base lav.'!L194</f>
        <v/>
      </c>
      <c r="Y198" s="216" t="str">
        <f t="shared" si="102"/>
        <v/>
      </c>
      <c r="Z198" s="217" t="str">
        <f>IF(A198="","",'1042Bi Dati di base lav.'!P194-'1042Bi Dati di base lav.'!Q194)</f>
        <v/>
      </c>
      <c r="AA198" s="217" t="str">
        <f t="shared" si="103"/>
        <v/>
      </c>
      <c r="AB198" s="218" t="str">
        <f t="shared" si="104"/>
        <v/>
      </c>
      <c r="AC198" s="218" t="str">
        <f t="shared" si="105"/>
        <v/>
      </c>
      <c r="AD198" s="218" t="str">
        <f t="shared" si="106"/>
        <v/>
      </c>
      <c r="AE198" s="219" t="str">
        <f t="shared" si="107"/>
        <v/>
      </c>
      <c r="AF198" s="219" t="str">
        <f>IF(K198="","",K198*AF$8 - MAX('1042Bi Dati di base lav.'!R194-M198,0))</f>
        <v/>
      </c>
      <c r="AG198" s="219" t="str">
        <f t="shared" si="108"/>
        <v/>
      </c>
      <c r="AH198" s="219" t="str">
        <f t="shared" si="109"/>
        <v/>
      </c>
      <c r="AI198" s="219" t="str">
        <f t="shared" si="110"/>
        <v/>
      </c>
      <c r="AJ198" s="219" t="str">
        <f>IF(OR($C198="",K198="",O198=""),"",MAX(P198+'1042Bi Dati di base lav.'!S194-O198,0))</f>
        <v/>
      </c>
      <c r="AK198" s="219" t="str">
        <f>IF('1042Bi Dati di base lav.'!S194="","",'1042Bi Dati di base lav.'!S194)</f>
        <v/>
      </c>
      <c r="AL198" s="219" t="str">
        <f t="shared" si="111"/>
        <v/>
      </c>
      <c r="AM198" s="220" t="str">
        <f t="shared" si="112"/>
        <v/>
      </c>
      <c r="AN198" s="221" t="str">
        <f t="shared" si="113"/>
        <v/>
      </c>
      <c r="AO198" s="219" t="str">
        <f t="shared" si="114"/>
        <v/>
      </c>
      <c r="AP198" s="219" t="str">
        <f>IF(E198="","",'1042Bi Dati di base lav.'!O194)</f>
        <v/>
      </c>
      <c r="AQ198" s="222">
        <f>IF('1042Bi Dati di base lav.'!X194&gt;0,AG198,0)</f>
        <v>0</v>
      </c>
      <c r="AR198" s="223">
        <f>IF('1042Bi Dati di base lav.'!X194&gt;0,'1042Bi Dati di base lav.'!S194,0)</f>
        <v>0</v>
      </c>
      <c r="AS198" s="219" t="str">
        <f t="shared" si="115"/>
        <v/>
      </c>
      <c r="AT198" s="219">
        <f>'1042Bi Dati di base lav.'!O194</f>
        <v>0</v>
      </c>
      <c r="AU198" s="219">
        <f t="shared" si="116"/>
        <v>0</v>
      </c>
    </row>
    <row r="199" spans="1:47" s="57" customFormat="1" ht="16.899999999999999" customHeight="1">
      <c r="A199" s="225" t="str">
        <f>IF('1042Bi Dati di base lav.'!A195="","",'1042Bi Dati di base lav.'!A195)</f>
        <v/>
      </c>
      <c r="B199" s="226" t="str">
        <f>IF('1042Bi Dati di base lav.'!B195="","",'1042Bi Dati di base lav.'!B195)</f>
        <v/>
      </c>
      <c r="C199" s="227" t="str">
        <f>IF('1042Bi Dati di base lav.'!C195="","",'1042Bi Dati di base lav.'!C195)</f>
        <v/>
      </c>
      <c r="D199" s="349" t="str">
        <f>IF('1042Bi Dati di base lav.'!AI195="","",IF('1042Bi Dati di base lav.'!AI195*E199&gt;'1042Ai Domanda'!$B$28,'1042Ai Domanda'!$B$28/E199,'1042Bi Dati di base lav.'!AI195))</f>
        <v/>
      </c>
      <c r="E199" s="335" t="str">
        <f>IF('1042Bi Dati di base lav.'!M195="","",'1042Bi Dati di base lav.'!M195)</f>
        <v/>
      </c>
      <c r="F199" s="341" t="str">
        <f>IF('1042Bi Dati di base lav.'!N195="","",'1042Bi Dati di base lav.'!N195)</f>
        <v/>
      </c>
      <c r="G199" s="337" t="str">
        <f>IF('1042Bi Dati di base lav.'!O195="","",'1042Bi Dati di base lav.'!O195)</f>
        <v/>
      </c>
      <c r="H199" s="350" t="str">
        <f>IF('1042Bi Dati di base lav.'!P195="","",'1042Bi Dati di base lav.'!P195)</f>
        <v/>
      </c>
      <c r="I199" s="351" t="str">
        <f>IF('1042Bi Dati di base lav.'!Q195="","",'1042Bi Dati di base lav.'!Q195)</f>
        <v/>
      </c>
      <c r="J199" s="352" t="str">
        <f t="shared" si="92"/>
        <v/>
      </c>
      <c r="K199" s="353" t="str">
        <f t="shared" si="93"/>
        <v/>
      </c>
      <c r="L199" s="354" t="str">
        <f>IF('1042Bi Dati di base lav.'!R195="","",'1042Bi Dati di base lav.'!R195)</f>
        <v/>
      </c>
      <c r="M199" s="355" t="str">
        <f t="shared" si="94"/>
        <v/>
      </c>
      <c r="N199" s="356" t="str">
        <f t="shared" si="95"/>
        <v/>
      </c>
      <c r="O199" s="357" t="str">
        <f t="shared" si="96"/>
        <v/>
      </c>
      <c r="P199" s="358" t="str">
        <f t="shared" si="97"/>
        <v/>
      </c>
      <c r="Q199" s="346" t="str">
        <f t="shared" si="98"/>
        <v/>
      </c>
      <c r="R199" s="359" t="str">
        <f t="shared" si="99"/>
        <v/>
      </c>
      <c r="S199" s="356" t="str">
        <f t="shared" si="100"/>
        <v/>
      </c>
      <c r="T199" s="354" t="str">
        <f>IF(R199="","",MAX((O199-AR199)*'1042Ai Domanda'!$B$31,0))</f>
        <v/>
      </c>
      <c r="U199" s="360" t="str">
        <f t="shared" si="101"/>
        <v/>
      </c>
      <c r="V199" s="214"/>
      <c r="W199" s="215"/>
      <c r="X199" s="164" t="str">
        <f>'1042Bi Dati di base lav.'!L195</f>
        <v/>
      </c>
      <c r="Y199" s="216" t="str">
        <f t="shared" si="102"/>
        <v/>
      </c>
      <c r="Z199" s="217" t="str">
        <f>IF(A199="","",'1042Bi Dati di base lav.'!P195-'1042Bi Dati di base lav.'!Q195)</f>
        <v/>
      </c>
      <c r="AA199" s="217" t="str">
        <f t="shared" si="103"/>
        <v/>
      </c>
      <c r="AB199" s="218" t="str">
        <f t="shared" si="104"/>
        <v/>
      </c>
      <c r="AC199" s="218" t="str">
        <f t="shared" si="105"/>
        <v/>
      </c>
      <c r="AD199" s="218" t="str">
        <f t="shared" si="106"/>
        <v/>
      </c>
      <c r="AE199" s="219" t="str">
        <f t="shared" si="107"/>
        <v/>
      </c>
      <c r="AF199" s="219" t="str">
        <f>IF(K199="","",K199*AF$8 - MAX('1042Bi Dati di base lav.'!R195-M199,0))</f>
        <v/>
      </c>
      <c r="AG199" s="219" t="str">
        <f t="shared" si="108"/>
        <v/>
      </c>
      <c r="AH199" s="219" t="str">
        <f t="shared" si="109"/>
        <v/>
      </c>
      <c r="AI199" s="219" t="str">
        <f t="shared" si="110"/>
        <v/>
      </c>
      <c r="AJ199" s="219" t="str">
        <f>IF(OR($C199="",K199="",O199=""),"",MAX(P199+'1042Bi Dati di base lav.'!S195-O199,0))</f>
        <v/>
      </c>
      <c r="AK199" s="219" t="str">
        <f>IF('1042Bi Dati di base lav.'!S195="","",'1042Bi Dati di base lav.'!S195)</f>
        <v/>
      </c>
      <c r="AL199" s="219" t="str">
        <f t="shared" si="111"/>
        <v/>
      </c>
      <c r="AM199" s="220" t="str">
        <f t="shared" si="112"/>
        <v/>
      </c>
      <c r="AN199" s="221" t="str">
        <f t="shared" si="113"/>
        <v/>
      </c>
      <c r="AO199" s="219" t="str">
        <f t="shared" si="114"/>
        <v/>
      </c>
      <c r="AP199" s="219" t="str">
        <f>IF(E199="","",'1042Bi Dati di base lav.'!O195)</f>
        <v/>
      </c>
      <c r="AQ199" s="222">
        <f>IF('1042Bi Dati di base lav.'!X195&gt;0,AG199,0)</f>
        <v>0</v>
      </c>
      <c r="AR199" s="223">
        <f>IF('1042Bi Dati di base lav.'!X195&gt;0,'1042Bi Dati di base lav.'!S195,0)</f>
        <v>0</v>
      </c>
      <c r="AS199" s="219" t="str">
        <f t="shared" si="115"/>
        <v/>
      </c>
      <c r="AT199" s="219">
        <f>'1042Bi Dati di base lav.'!O195</f>
        <v>0</v>
      </c>
      <c r="AU199" s="219">
        <f t="shared" si="116"/>
        <v>0</v>
      </c>
    </row>
    <row r="200" spans="1:47" s="57" customFormat="1" ht="16.899999999999999" customHeight="1">
      <c r="A200" s="225" t="str">
        <f>IF('1042Bi Dati di base lav.'!A196="","",'1042Bi Dati di base lav.'!A196)</f>
        <v/>
      </c>
      <c r="B200" s="226" t="str">
        <f>IF('1042Bi Dati di base lav.'!B196="","",'1042Bi Dati di base lav.'!B196)</f>
        <v/>
      </c>
      <c r="C200" s="227" t="str">
        <f>IF('1042Bi Dati di base lav.'!C196="","",'1042Bi Dati di base lav.'!C196)</f>
        <v/>
      </c>
      <c r="D200" s="349" t="str">
        <f>IF('1042Bi Dati di base lav.'!AI196="","",IF('1042Bi Dati di base lav.'!AI196*E200&gt;'1042Ai Domanda'!$B$28,'1042Ai Domanda'!$B$28/E200,'1042Bi Dati di base lav.'!AI196))</f>
        <v/>
      </c>
      <c r="E200" s="335" t="str">
        <f>IF('1042Bi Dati di base lav.'!M196="","",'1042Bi Dati di base lav.'!M196)</f>
        <v/>
      </c>
      <c r="F200" s="341" t="str">
        <f>IF('1042Bi Dati di base lav.'!N196="","",'1042Bi Dati di base lav.'!N196)</f>
        <v/>
      </c>
      <c r="G200" s="337" t="str">
        <f>IF('1042Bi Dati di base lav.'!O196="","",'1042Bi Dati di base lav.'!O196)</f>
        <v/>
      </c>
      <c r="H200" s="350" t="str">
        <f>IF('1042Bi Dati di base lav.'!P196="","",'1042Bi Dati di base lav.'!P196)</f>
        <v/>
      </c>
      <c r="I200" s="351" t="str">
        <f>IF('1042Bi Dati di base lav.'!Q196="","",'1042Bi Dati di base lav.'!Q196)</f>
        <v/>
      </c>
      <c r="J200" s="352" t="str">
        <f t="shared" si="92"/>
        <v/>
      </c>
      <c r="K200" s="353" t="str">
        <f t="shared" si="93"/>
        <v/>
      </c>
      <c r="L200" s="354" t="str">
        <f>IF('1042Bi Dati di base lav.'!R196="","",'1042Bi Dati di base lav.'!R196)</f>
        <v/>
      </c>
      <c r="M200" s="355" t="str">
        <f t="shared" si="94"/>
        <v/>
      </c>
      <c r="N200" s="356" t="str">
        <f t="shared" si="95"/>
        <v/>
      </c>
      <c r="O200" s="357" t="str">
        <f t="shared" si="96"/>
        <v/>
      </c>
      <c r="P200" s="358" t="str">
        <f t="shared" si="97"/>
        <v/>
      </c>
      <c r="Q200" s="346" t="str">
        <f t="shared" si="98"/>
        <v/>
      </c>
      <c r="R200" s="359" t="str">
        <f t="shared" si="99"/>
        <v/>
      </c>
      <c r="S200" s="356" t="str">
        <f t="shared" si="100"/>
        <v/>
      </c>
      <c r="T200" s="354" t="str">
        <f>IF(R200="","",MAX((O200-AR200)*'1042Ai Domanda'!$B$31,0))</f>
        <v/>
      </c>
      <c r="U200" s="360" t="str">
        <f t="shared" si="101"/>
        <v/>
      </c>
      <c r="V200" s="214"/>
      <c r="W200" s="215"/>
      <c r="X200" s="164" t="str">
        <f>'1042Bi Dati di base lav.'!L196</f>
        <v/>
      </c>
      <c r="Y200" s="216" t="str">
        <f t="shared" si="102"/>
        <v/>
      </c>
      <c r="Z200" s="217" t="str">
        <f>IF(A200="","",'1042Bi Dati di base lav.'!P196-'1042Bi Dati di base lav.'!Q196)</f>
        <v/>
      </c>
      <c r="AA200" s="217" t="str">
        <f t="shared" si="103"/>
        <v/>
      </c>
      <c r="AB200" s="218" t="str">
        <f t="shared" si="104"/>
        <v/>
      </c>
      <c r="AC200" s="218" t="str">
        <f t="shared" si="105"/>
        <v/>
      </c>
      <c r="AD200" s="218" t="str">
        <f t="shared" si="106"/>
        <v/>
      </c>
      <c r="AE200" s="219" t="str">
        <f t="shared" si="107"/>
        <v/>
      </c>
      <c r="AF200" s="219" t="str">
        <f>IF(K200="","",K200*AF$8 - MAX('1042Bi Dati di base lav.'!R196-M200,0))</f>
        <v/>
      </c>
      <c r="AG200" s="219" t="str">
        <f t="shared" si="108"/>
        <v/>
      </c>
      <c r="AH200" s="219" t="str">
        <f t="shared" si="109"/>
        <v/>
      </c>
      <c r="AI200" s="219" t="str">
        <f t="shared" si="110"/>
        <v/>
      </c>
      <c r="AJ200" s="219" t="str">
        <f>IF(OR($C200="",K200="",O200=""),"",MAX(P200+'1042Bi Dati di base lav.'!S196-O200,0))</f>
        <v/>
      </c>
      <c r="AK200" s="219" t="str">
        <f>IF('1042Bi Dati di base lav.'!S196="","",'1042Bi Dati di base lav.'!S196)</f>
        <v/>
      </c>
      <c r="AL200" s="219" t="str">
        <f t="shared" si="111"/>
        <v/>
      </c>
      <c r="AM200" s="220" t="str">
        <f t="shared" si="112"/>
        <v/>
      </c>
      <c r="AN200" s="221" t="str">
        <f t="shared" si="113"/>
        <v/>
      </c>
      <c r="AO200" s="219" t="str">
        <f t="shared" si="114"/>
        <v/>
      </c>
      <c r="AP200" s="219" t="str">
        <f>IF(E200="","",'1042Bi Dati di base lav.'!O196)</f>
        <v/>
      </c>
      <c r="AQ200" s="222">
        <f>IF('1042Bi Dati di base lav.'!X196&gt;0,AG200,0)</f>
        <v>0</v>
      </c>
      <c r="AR200" s="223">
        <f>IF('1042Bi Dati di base lav.'!X196&gt;0,'1042Bi Dati di base lav.'!S196,0)</f>
        <v>0</v>
      </c>
      <c r="AS200" s="219" t="str">
        <f t="shared" si="115"/>
        <v/>
      </c>
      <c r="AT200" s="219">
        <f>'1042Bi Dati di base lav.'!O196</f>
        <v>0</v>
      </c>
      <c r="AU200" s="219">
        <f t="shared" si="116"/>
        <v>0</v>
      </c>
    </row>
    <row r="201" spans="1:47" s="57" customFormat="1" ht="16.899999999999999" customHeight="1">
      <c r="A201" s="225" t="str">
        <f>IF('1042Bi Dati di base lav.'!A197="","",'1042Bi Dati di base lav.'!A197)</f>
        <v/>
      </c>
      <c r="B201" s="226" t="str">
        <f>IF('1042Bi Dati di base lav.'!B197="","",'1042Bi Dati di base lav.'!B197)</f>
        <v/>
      </c>
      <c r="C201" s="227" t="str">
        <f>IF('1042Bi Dati di base lav.'!C197="","",'1042Bi Dati di base lav.'!C197)</f>
        <v/>
      </c>
      <c r="D201" s="349" t="str">
        <f>IF('1042Bi Dati di base lav.'!AI197="","",IF('1042Bi Dati di base lav.'!AI197*E201&gt;'1042Ai Domanda'!$B$28,'1042Ai Domanda'!$B$28/E201,'1042Bi Dati di base lav.'!AI197))</f>
        <v/>
      </c>
      <c r="E201" s="335" t="str">
        <f>IF('1042Bi Dati di base lav.'!M197="","",'1042Bi Dati di base lav.'!M197)</f>
        <v/>
      </c>
      <c r="F201" s="341" t="str">
        <f>IF('1042Bi Dati di base lav.'!N197="","",'1042Bi Dati di base lav.'!N197)</f>
        <v/>
      </c>
      <c r="G201" s="337" t="str">
        <f>IF('1042Bi Dati di base lav.'!O197="","",'1042Bi Dati di base lav.'!O197)</f>
        <v/>
      </c>
      <c r="H201" s="350" t="str">
        <f>IF('1042Bi Dati di base lav.'!P197="","",'1042Bi Dati di base lav.'!P197)</f>
        <v/>
      </c>
      <c r="I201" s="351" t="str">
        <f>IF('1042Bi Dati di base lav.'!Q197="","",'1042Bi Dati di base lav.'!Q197)</f>
        <v/>
      </c>
      <c r="J201" s="352" t="str">
        <f t="shared" si="92"/>
        <v/>
      </c>
      <c r="K201" s="353" t="str">
        <f t="shared" si="93"/>
        <v/>
      </c>
      <c r="L201" s="354" t="str">
        <f>IF('1042Bi Dati di base lav.'!R197="","",'1042Bi Dati di base lav.'!R197)</f>
        <v/>
      </c>
      <c r="M201" s="355" t="str">
        <f t="shared" si="94"/>
        <v/>
      </c>
      <c r="N201" s="356" t="str">
        <f t="shared" si="95"/>
        <v/>
      </c>
      <c r="O201" s="357" t="str">
        <f t="shared" si="96"/>
        <v/>
      </c>
      <c r="P201" s="358" t="str">
        <f t="shared" si="97"/>
        <v/>
      </c>
      <c r="Q201" s="346" t="str">
        <f t="shared" si="98"/>
        <v/>
      </c>
      <c r="R201" s="359" t="str">
        <f t="shared" si="99"/>
        <v/>
      </c>
      <c r="S201" s="356" t="str">
        <f t="shared" si="100"/>
        <v/>
      </c>
      <c r="T201" s="354" t="str">
        <f>IF(R201="","",MAX((O201-AR201)*'1042Ai Domanda'!$B$31,0))</f>
        <v/>
      </c>
      <c r="U201" s="360" t="str">
        <f t="shared" si="101"/>
        <v/>
      </c>
      <c r="V201" s="214"/>
      <c r="W201" s="215"/>
      <c r="X201" s="164" t="str">
        <f>'1042Bi Dati di base lav.'!L197</f>
        <v/>
      </c>
      <c r="Y201" s="216" t="str">
        <f t="shared" si="102"/>
        <v/>
      </c>
      <c r="Z201" s="217" t="str">
        <f>IF(A201="","",'1042Bi Dati di base lav.'!P197-'1042Bi Dati di base lav.'!Q197)</f>
        <v/>
      </c>
      <c r="AA201" s="217" t="str">
        <f t="shared" si="103"/>
        <v/>
      </c>
      <c r="AB201" s="218" t="str">
        <f t="shared" si="104"/>
        <v/>
      </c>
      <c r="AC201" s="218" t="str">
        <f t="shared" si="105"/>
        <v/>
      </c>
      <c r="AD201" s="218" t="str">
        <f t="shared" si="106"/>
        <v/>
      </c>
      <c r="AE201" s="219" t="str">
        <f t="shared" si="107"/>
        <v/>
      </c>
      <c r="AF201" s="219" t="str">
        <f>IF(K201="","",K201*AF$8 - MAX('1042Bi Dati di base lav.'!R197-M201,0))</f>
        <v/>
      </c>
      <c r="AG201" s="219" t="str">
        <f t="shared" si="108"/>
        <v/>
      </c>
      <c r="AH201" s="219" t="str">
        <f t="shared" si="109"/>
        <v/>
      </c>
      <c r="AI201" s="219" t="str">
        <f t="shared" si="110"/>
        <v/>
      </c>
      <c r="AJ201" s="219" t="str">
        <f>IF(OR($C201="",K201="",O201=""),"",MAX(P201+'1042Bi Dati di base lav.'!S197-O201,0))</f>
        <v/>
      </c>
      <c r="AK201" s="219" t="str">
        <f>IF('1042Bi Dati di base lav.'!S197="","",'1042Bi Dati di base lav.'!S197)</f>
        <v/>
      </c>
      <c r="AL201" s="219" t="str">
        <f t="shared" si="111"/>
        <v/>
      </c>
      <c r="AM201" s="220" t="str">
        <f t="shared" si="112"/>
        <v/>
      </c>
      <c r="AN201" s="221" t="str">
        <f t="shared" si="113"/>
        <v/>
      </c>
      <c r="AO201" s="219" t="str">
        <f t="shared" si="114"/>
        <v/>
      </c>
      <c r="AP201" s="219" t="str">
        <f>IF(E201="","",'1042Bi Dati di base lav.'!O197)</f>
        <v/>
      </c>
      <c r="AQ201" s="222">
        <f>IF('1042Bi Dati di base lav.'!X197&gt;0,AG201,0)</f>
        <v>0</v>
      </c>
      <c r="AR201" s="223">
        <f>IF('1042Bi Dati di base lav.'!X197&gt;0,'1042Bi Dati di base lav.'!S197,0)</f>
        <v>0</v>
      </c>
      <c r="AS201" s="219" t="str">
        <f t="shared" si="115"/>
        <v/>
      </c>
      <c r="AT201" s="219">
        <f>'1042Bi Dati di base lav.'!O197</f>
        <v>0</v>
      </c>
      <c r="AU201" s="219">
        <f t="shared" si="116"/>
        <v>0</v>
      </c>
    </row>
    <row r="202" spans="1:47" s="57" customFormat="1" ht="16.899999999999999" customHeight="1">
      <c r="A202" s="225" t="str">
        <f>IF('1042Bi Dati di base lav.'!A198="","",'1042Bi Dati di base lav.'!A198)</f>
        <v/>
      </c>
      <c r="B202" s="226" t="str">
        <f>IF('1042Bi Dati di base lav.'!B198="","",'1042Bi Dati di base lav.'!B198)</f>
        <v/>
      </c>
      <c r="C202" s="227" t="str">
        <f>IF('1042Bi Dati di base lav.'!C198="","",'1042Bi Dati di base lav.'!C198)</f>
        <v/>
      </c>
      <c r="D202" s="349" t="str">
        <f>IF('1042Bi Dati di base lav.'!AI198="","",IF('1042Bi Dati di base lav.'!AI198*E202&gt;'1042Ai Domanda'!$B$28,'1042Ai Domanda'!$B$28/E202,'1042Bi Dati di base lav.'!AI198))</f>
        <v/>
      </c>
      <c r="E202" s="335" t="str">
        <f>IF('1042Bi Dati di base lav.'!M198="","",'1042Bi Dati di base lav.'!M198)</f>
        <v/>
      </c>
      <c r="F202" s="341" t="str">
        <f>IF('1042Bi Dati di base lav.'!N198="","",'1042Bi Dati di base lav.'!N198)</f>
        <v/>
      </c>
      <c r="G202" s="337" t="str">
        <f>IF('1042Bi Dati di base lav.'!O198="","",'1042Bi Dati di base lav.'!O198)</f>
        <v/>
      </c>
      <c r="H202" s="350" t="str">
        <f>IF('1042Bi Dati di base lav.'!P198="","",'1042Bi Dati di base lav.'!P198)</f>
        <v/>
      </c>
      <c r="I202" s="351" t="str">
        <f>IF('1042Bi Dati di base lav.'!Q198="","",'1042Bi Dati di base lav.'!Q198)</f>
        <v/>
      </c>
      <c r="J202" s="352" t="str">
        <f t="shared" si="92"/>
        <v/>
      </c>
      <c r="K202" s="353" t="str">
        <f t="shared" si="93"/>
        <v/>
      </c>
      <c r="L202" s="354" t="str">
        <f>IF('1042Bi Dati di base lav.'!R198="","",'1042Bi Dati di base lav.'!R198)</f>
        <v/>
      </c>
      <c r="M202" s="355" t="str">
        <f t="shared" si="94"/>
        <v/>
      </c>
      <c r="N202" s="356" t="str">
        <f t="shared" si="95"/>
        <v/>
      </c>
      <c r="O202" s="357" t="str">
        <f t="shared" si="96"/>
        <v/>
      </c>
      <c r="P202" s="358" t="str">
        <f t="shared" si="97"/>
        <v/>
      </c>
      <c r="Q202" s="346" t="str">
        <f t="shared" si="98"/>
        <v/>
      </c>
      <c r="R202" s="359" t="str">
        <f t="shared" si="99"/>
        <v/>
      </c>
      <c r="S202" s="356" t="str">
        <f t="shared" si="100"/>
        <v/>
      </c>
      <c r="T202" s="354" t="str">
        <f>IF(R202="","",MAX((O202-AR202)*'1042Ai Domanda'!$B$31,0))</f>
        <v/>
      </c>
      <c r="U202" s="360" t="str">
        <f t="shared" si="101"/>
        <v/>
      </c>
      <c r="V202" s="214"/>
      <c r="W202" s="215"/>
      <c r="X202" s="164" t="str">
        <f>'1042Bi Dati di base lav.'!L198</f>
        <v/>
      </c>
      <c r="Y202" s="216" t="str">
        <f t="shared" si="102"/>
        <v/>
      </c>
      <c r="Z202" s="217" t="str">
        <f>IF(A202="","",'1042Bi Dati di base lav.'!P198-'1042Bi Dati di base lav.'!Q198)</f>
        <v/>
      </c>
      <c r="AA202" s="217" t="str">
        <f t="shared" si="103"/>
        <v/>
      </c>
      <c r="AB202" s="218" t="str">
        <f t="shared" si="104"/>
        <v/>
      </c>
      <c r="AC202" s="218" t="str">
        <f t="shared" si="105"/>
        <v/>
      </c>
      <c r="AD202" s="218" t="str">
        <f t="shared" si="106"/>
        <v/>
      </c>
      <c r="AE202" s="219" t="str">
        <f t="shared" si="107"/>
        <v/>
      </c>
      <c r="AF202" s="219" t="str">
        <f>IF(K202="","",K202*AF$8 - MAX('1042Bi Dati di base lav.'!R198-M202,0))</f>
        <v/>
      </c>
      <c r="AG202" s="219" t="str">
        <f t="shared" si="108"/>
        <v/>
      </c>
      <c r="AH202" s="219" t="str">
        <f t="shared" si="109"/>
        <v/>
      </c>
      <c r="AI202" s="219" t="str">
        <f t="shared" si="110"/>
        <v/>
      </c>
      <c r="AJ202" s="219" t="str">
        <f>IF(OR($C202="",K202="",O202=""),"",MAX(P202+'1042Bi Dati di base lav.'!S198-O202,0))</f>
        <v/>
      </c>
      <c r="AK202" s="219" t="str">
        <f>IF('1042Bi Dati di base lav.'!S198="","",'1042Bi Dati di base lav.'!S198)</f>
        <v/>
      </c>
      <c r="AL202" s="219" t="str">
        <f t="shared" si="111"/>
        <v/>
      </c>
      <c r="AM202" s="220" t="str">
        <f t="shared" si="112"/>
        <v/>
      </c>
      <c r="AN202" s="221" t="str">
        <f t="shared" si="113"/>
        <v/>
      </c>
      <c r="AO202" s="219" t="str">
        <f t="shared" si="114"/>
        <v/>
      </c>
      <c r="AP202" s="219" t="str">
        <f>IF(E202="","",'1042Bi Dati di base lav.'!O198)</f>
        <v/>
      </c>
      <c r="AQ202" s="222">
        <f>IF('1042Bi Dati di base lav.'!X198&gt;0,AG202,0)</f>
        <v>0</v>
      </c>
      <c r="AR202" s="223">
        <f>IF('1042Bi Dati di base lav.'!X198&gt;0,'1042Bi Dati di base lav.'!S198,0)</f>
        <v>0</v>
      </c>
      <c r="AS202" s="219" t="str">
        <f t="shared" si="115"/>
        <v/>
      </c>
      <c r="AT202" s="219">
        <f>'1042Bi Dati di base lav.'!O198</f>
        <v>0</v>
      </c>
      <c r="AU202" s="219">
        <f t="shared" si="116"/>
        <v>0</v>
      </c>
    </row>
    <row r="203" spans="1:47" s="57" customFormat="1" ht="16.899999999999999" customHeight="1">
      <c r="A203" s="225" t="str">
        <f>IF('1042Bi Dati di base lav.'!A199="","",'1042Bi Dati di base lav.'!A199)</f>
        <v/>
      </c>
      <c r="B203" s="226" t="str">
        <f>IF('1042Bi Dati di base lav.'!B199="","",'1042Bi Dati di base lav.'!B199)</f>
        <v/>
      </c>
      <c r="C203" s="227" t="str">
        <f>IF('1042Bi Dati di base lav.'!C199="","",'1042Bi Dati di base lav.'!C199)</f>
        <v/>
      </c>
      <c r="D203" s="349" t="str">
        <f>IF('1042Bi Dati di base lav.'!AI199="","",IF('1042Bi Dati di base lav.'!AI199*E203&gt;'1042Ai Domanda'!$B$28,'1042Ai Domanda'!$B$28/E203,'1042Bi Dati di base lav.'!AI199))</f>
        <v/>
      </c>
      <c r="E203" s="335" t="str">
        <f>IF('1042Bi Dati di base lav.'!M199="","",'1042Bi Dati di base lav.'!M199)</f>
        <v/>
      </c>
      <c r="F203" s="341" t="str">
        <f>IF('1042Bi Dati di base lav.'!N199="","",'1042Bi Dati di base lav.'!N199)</f>
        <v/>
      </c>
      <c r="G203" s="337" t="str">
        <f>IF('1042Bi Dati di base lav.'!O199="","",'1042Bi Dati di base lav.'!O199)</f>
        <v/>
      </c>
      <c r="H203" s="350" t="str">
        <f>IF('1042Bi Dati di base lav.'!P199="","",'1042Bi Dati di base lav.'!P199)</f>
        <v/>
      </c>
      <c r="I203" s="351" t="str">
        <f>IF('1042Bi Dati di base lav.'!Q199="","",'1042Bi Dati di base lav.'!Q199)</f>
        <v/>
      </c>
      <c r="J203" s="352" t="str">
        <f t="shared" si="92"/>
        <v/>
      </c>
      <c r="K203" s="353" t="str">
        <f t="shared" si="93"/>
        <v/>
      </c>
      <c r="L203" s="354" t="str">
        <f>IF('1042Bi Dati di base lav.'!R199="","",'1042Bi Dati di base lav.'!R199)</f>
        <v/>
      </c>
      <c r="M203" s="355" t="str">
        <f t="shared" si="94"/>
        <v/>
      </c>
      <c r="N203" s="356" t="str">
        <f t="shared" si="95"/>
        <v/>
      </c>
      <c r="O203" s="357" t="str">
        <f t="shared" si="96"/>
        <v/>
      </c>
      <c r="P203" s="358" t="str">
        <f t="shared" si="97"/>
        <v/>
      </c>
      <c r="Q203" s="346" t="str">
        <f t="shared" si="98"/>
        <v/>
      </c>
      <c r="R203" s="359" t="str">
        <f t="shared" si="99"/>
        <v/>
      </c>
      <c r="S203" s="356" t="str">
        <f t="shared" si="100"/>
        <v/>
      </c>
      <c r="T203" s="354" t="str">
        <f>IF(R203="","",MAX((O203-AR203)*'1042Ai Domanda'!$B$31,0))</f>
        <v/>
      </c>
      <c r="U203" s="360" t="str">
        <f t="shared" si="101"/>
        <v/>
      </c>
      <c r="V203" s="214"/>
      <c r="W203" s="215"/>
      <c r="X203" s="164" t="str">
        <f>'1042Bi Dati di base lav.'!L199</f>
        <v/>
      </c>
      <c r="Y203" s="216" t="str">
        <f t="shared" si="102"/>
        <v/>
      </c>
      <c r="Z203" s="217" t="str">
        <f>IF(A203="","",'1042Bi Dati di base lav.'!P199-'1042Bi Dati di base lav.'!Q199)</f>
        <v/>
      </c>
      <c r="AA203" s="217" t="str">
        <f t="shared" si="103"/>
        <v/>
      </c>
      <c r="AB203" s="218" t="str">
        <f t="shared" si="104"/>
        <v/>
      </c>
      <c r="AC203" s="218" t="str">
        <f t="shared" si="105"/>
        <v/>
      </c>
      <c r="AD203" s="218" t="str">
        <f t="shared" si="106"/>
        <v/>
      </c>
      <c r="AE203" s="219" t="str">
        <f t="shared" si="107"/>
        <v/>
      </c>
      <c r="AF203" s="219" t="str">
        <f>IF(K203="","",K203*AF$8 - MAX('1042Bi Dati di base lav.'!R199-M203,0))</f>
        <v/>
      </c>
      <c r="AG203" s="219" t="str">
        <f t="shared" si="108"/>
        <v/>
      </c>
      <c r="AH203" s="219" t="str">
        <f t="shared" si="109"/>
        <v/>
      </c>
      <c r="AI203" s="219" t="str">
        <f t="shared" si="110"/>
        <v/>
      </c>
      <c r="AJ203" s="219" t="str">
        <f>IF(OR($C203="",K203="",O203=""),"",MAX(P203+'1042Bi Dati di base lav.'!S199-O203,0))</f>
        <v/>
      </c>
      <c r="AK203" s="219" t="str">
        <f>IF('1042Bi Dati di base lav.'!S199="","",'1042Bi Dati di base lav.'!S199)</f>
        <v/>
      </c>
      <c r="AL203" s="219" t="str">
        <f t="shared" si="111"/>
        <v/>
      </c>
      <c r="AM203" s="220" t="str">
        <f t="shared" si="112"/>
        <v/>
      </c>
      <c r="AN203" s="221" t="str">
        <f t="shared" si="113"/>
        <v/>
      </c>
      <c r="AO203" s="219" t="str">
        <f t="shared" si="114"/>
        <v/>
      </c>
      <c r="AP203" s="219" t="str">
        <f>IF(E203="","",'1042Bi Dati di base lav.'!O199)</f>
        <v/>
      </c>
      <c r="AQ203" s="222">
        <f>IF('1042Bi Dati di base lav.'!X199&gt;0,AG203,0)</f>
        <v>0</v>
      </c>
      <c r="AR203" s="223">
        <f>IF('1042Bi Dati di base lav.'!X199&gt;0,'1042Bi Dati di base lav.'!S199,0)</f>
        <v>0</v>
      </c>
      <c r="AS203" s="219" t="str">
        <f t="shared" si="115"/>
        <v/>
      </c>
      <c r="AT203" s="219">
        <f>'1042Bi Dati di base lav.'!O199</f>
        <v>0</v>
      </c>
      <c r="AU203" s="219">
        <f t="shared" si="116"/>
        <v>0</v>
      </c>
    </row>
    <row r="204" spans="1:47" s="57" customFormat="1" ht="16.899999999999999" customHeight="1">
      <c r="A204" s="225" t="str">
        <f>IF('1042Bi Dati di base lav.'!A200="","",'1042Bi Dati di base lav.'!A200)</f>
        <v/>
      </c>
      <c r="B204" s="226" t="str">
        <f>IF('1042Bi Dati di base lav.'!B200="","",'1042Bi Dati di base lav.'!B200)</f>
        <v/>
      </c>
      <c r="C204" s="227" t="str">
        <f>IF('1042Bi Dati di base lav.'!C200="","",'1042Bi Dati di base lav.'!C200)</f>
        <v/>
      </c>
      <c r="D204" s="349" t="str">
        <f>IF('1042Bi Dati di base lav.'!AI200="","",IF('1042Bi Dati di base lav.'!AI200*E204&gt;'1042Ai Domanda'!$B$28,'1042Ai Domanda'!$B$28/E204,'1042Bi Dati di base lav.'!AI200))</f>
        <v/>
      </c>
      <c r="E204" s="335" t="str">
        <f>IF('1042Bi Dati di base lav.'!M200="","",'1042Bi Dati di base lav.'!M200)</f>
        <v/>
      </c>
      <c r="F204" s="341" t="str">
        <f>IF('1042Bi Dati di base lav.'!N200="","",'1042Bi Dati di base lav.'!N200)</f>
        <v/>
      </c>
      <c r="G204" s="337" t="str">
        <f>IF('1042Bi Dati di base lav.'!O200="","",'1042Bi Dati di base lav.'!O200)</f>
        <v/>
      </c>
      <c r="H204" s="350" t="str">
        <f>IF('1042Bi Dati di base lav.'!P200="","",'1042Bi Dati di base lav.'!P200)</f>
        <v/>
      </c>
      <c r="I204" s="351" t="str">
        <f>IF('1042Bi Dati di base lav.'!Q200="","",'1042Bi Dati di base lav.'!Q200)</f>
        <v/>
      </c>
      <c r="J204" s="352" t="str">
        <f t="shared" si="92"/>
        <v/>
      </c>
      <c r="K204" s="353" t="str">
        <f t="shared" si="93"/>
        <v/>
      </c>
      <c r="L204" s="354" t="str">
        <f>IF('1042Bi Dati di base lav.'!R200="","",'1042Bi Dati di base lav.'!R200)</f>
        <v/>
      </c>
      <c r="M204" s="355" t="str">
        <f t="shared" si="94"/>
        <v/>
      </c>
      <c r="N204" s="356" t="str">
        <f t="shared" si="95"/>
        <v/>
      </c>
      <c r="O204" s="357" t="str">
        <f t="shared" si="96"/>
        <v/>
      </c>
      <c r="P204" s="358" t="str">
        <f t="shared" si="97"/>
        <v/>
      </c>
      <c r="Q204" s="346" t="str">
        <f t="shared" si="98"/>
        <v/>
      </c>
      <c r="R204" s="359" t="str">
        <f t="shared" si="99"/>
        <v/>
      </c>
      <c r="S204" s="356" t="str">
        <f t="shared" si="100"/>
        <v/>
      </c>
      <c r="T204" s="354" t="str">
        <f>IF(R204="","",MAX((O204-AR204)*'1042Ai Domanda'!$B$31,0))</f>
        <v/>
      </c>
      <c r="U204" s="360" t="str">
        <f t="shared" si="101"/>
        <v/>
      </c>
      <c r="V204" s="214"/>
      <c r="W204" s="215"/>
      <c r="X204" s="164" t="str">
        <f>'1042Bi Dati di base lav.'!L200</f>
        <v/>
      </c>
      <c r="Y204" s="216" t="str">
        <f t="shared" si="102"/>
        <v/>
      </c>
      <c r="Z204" s="217" t="str">
        <f>IF(A204="","",'1042Bi Dati di base lav.'!P200-'1042Bi Dati di base lav.'!Q200)</f>
        <v/>
      </c>
      <c r="AA204" s="217" t="str">
        <f t="shared" si="103"/>
        <v/>
      </c>
      <c r="AB204" s="218" t="str">
        <f t="shared" si="104"/>
        <v/>
      </c>
      <c r="AC204" s="218" t="str">
        <f t="shared" si="105"/>
        <v/>
      </c>
      <c r="AD204" s="218" t="str">
        <f t="shared" si="106"/>
        <v/>
      </c>
      <c r="AE204" s="219" t="str">
        <f t="shared" si="107"/>
        <v/>
      </c>
      <c r="AF204" s="219" t="str">
        <f>IF(K204="","",K204*AF$8 - MAX('1042Bi Dati di base lav.'!R200-M204,0))</f>
        <v/>
      </c>
      <c r="AG204" s="219" t="str">
        <f t="shared" si="108"/>
        <v/>
      </c>
      <c r="AH204" s="219" t="str">
        <f t="shared" si="109"/>
        <v/>
      </c>
      <c r="AI204" s="219" t="str">
        <f t="shared" si="110"/>
        <v/>
      </c>
      <c r="AJ204" s="219" t="str">
        <f>IF(OR($C204="",K204="",O204=""),"",MAX(P204+'1042Bi Dati di base lav.'!S200-O204,0))</f>
        <v/>
      </c>
      <c r="AK204" s="219" t="str">
        <f>IF('1042Bi Dati di base lav.'!S200="","",'1042Bi Dati di base lav.'!S200)</f>
        <v/>
      </c>
      <c r="AL204" s="219" t="str">
        <f t="shared" si="111"/>
        <v/>
      </c>
      <c r="AM204" s="220" t="str">
        <f t="shared" si="112"/>
        <v/>
      </c>
      <c r="AN204" s="221" t="str">
        <f t="shared" si="113"/>
        <v/>
      </c>
      <c r="AO204" s="219" t="str">
        <f t="shared" si="114"/>
        <v/>
      </c>
      <c r="AP204" s="219" t="str">
        <f>IF(E204="","",'1042Bi Dati di base lav.'!O200)</f>
        <v/>
      </c>
      <c r="AQ204" s="222">
        <f>IF('1042Bi Dati di base lav.'!X200&gt;0,AG204,0)</f>
        <v>0</v>
      </c>
      <c r="AR204" s="223">
        <f>IF('1042Bi Dati di base lav.'!X200&gt;0,'1042Bi Dati di base lav.'!S200,0)</f>
        <v>0</v>
      </c>
      <c r="AS204" s="219" t="str">
        <f t="shared" si="115"/>
        <v/>
      </c>
      <c r="AT204" s="219">
        <f>'1042Bi Dati di base lav.'!O200</f>
        <v>0</v>
      </c>
      <c r="AU204" s="219">
        <f t="shared" si="116"/>
        <v>0</v>
      </c>
    </row>
    <row r="205" spans="1:47" s="57" customFormat="1" ht="16.899999999999999" customHeight="1">
      <c r="A205" s="225" t="str">
        <f>IF('1042Bi Dati di base lav.'!A201="","",'1042Bi Dati di base lav.'!A201)</f>
        <v/>
      </c>
      <c r="B205" s="226" t="str">
        <f>IF('1042Bi Dati di base lav.'!B201="","",'1042Bi Dati di base lav.'!B201)</f>
        <v/>
      </c>
      <c r="C205" s="227" t="str">
        <f>IF('1042Bi Dati di base lav.'!C201="","",'1042Bi Dati di base lav.'!C201)</f>
        <v/>
      </c>
      <c r="D205" s="349" t="str">
        <f>IF('1042Bi Dati di base lav.'!AI201="","",IF('1042Bi Dati di base lav.'!AI201*E205&gt;'1042Ai Domanda'!$B$28,'1042Ai Domanda'!$B$28/E205,'1042Bi Dati di base lav.'!AI201))</f>
        <v/>
      </c>
      <c r="E205" s="335" t="str">
        <f>IF('1042Bi Dati di base lav.'!M201="","",'1042Bi Dati di base lav.'!M201)</f>
        <v/>
      </c>
      <c r="F205" s="341" t="str">
        <f>IF('1042Bi Dati di base lav.'!N201="","",'1042Bi Dati di base lav.'!N201)</f>
        <v/>
      </c>
      <c r="G205" s="337" t="str">
        <f>IF('1042Bi Dati di base lav.'!O201="","",'1042Bi Dati di base lav.'!O201)</f>
        <v/>
      </c>
      <c r="H205" s="350" t="str">
        <f>IF('1042Bi Dati di base lav.'!P201="","",'1042Bi Dati di base lav.'!P201)</f>
        <v/>
      </c>
      <c r="I205" s="351" t="str">
        <f>IF('1042Bi Dati di base lav.'!Q201="","",'1042Bi Dati di base lav.'!Q201)</f>
        <v/>
      </c>
      <c r="J205" s="352" t="str">
        <f t="shared" si="92"/>
        <v/>
      </c>
      <c r="K205" s="353" t="str">
        <f t="shared" si="93"/>
        <v/>
      </c>
      <c r="L205" s="354" t="str">
        <f>IF('1042Bi Dati di base lav.'!R201="","",'1042Bi Dati di base lav.'!R201)</f>
        <v/>
      </c>
      <c r="M205" s="355" t="str">
        <f t="shared" si="94"/>
        <v/>
      </c>
      <c r="N205" s="356" t="str">
        <f t="shared" si="95"/>
        <v/>
      </c>
      <c r="O205" s="357" t="str">
        <f t="shared" si="96"/>
        <v/>
      </c>
      <c r="P205" s="358" t="str">
        <f t="shared" si="97"/>
        <v/>
      </c>
      <c r="Q205" s="346" t="str">
        <f t="shared" si="98"/>
        <v/>
      </c>
      <c r="R205" s="359" t="str">
        <f t="shared" si="99"/>
        <v/>
      </c>
      <c r="S205" s="356" t="str">
        <f t="shared" si="100"/>
        <v/>
      </c>
      <c r="T205" s="354" t="str">
        <f>IF(R205="","",MAX((O205-AR205)*'1042Ai Domanda'!$B$31,0))</f>
        <v/>
      </c>
      <c r="U205" s="360" t="str">
        <f t="shared" si="101"/>
        <v/>
      </c>
      <c r="V205" s="214"/>
      <c r="W205" s="215"/>
      <c r="X205" s="164" t="str">
        <f>'1042Bi Dati di base lav.'!L201</f>
        <v/>
      </c>
      <c r="Y205" s="216" t="str">
        <f t="shared" si="102"/>
        <v/>
      </c>
      <c r="Z205" s="217" t="str">
        <f>IF(A205="","",'1042Bi Dati di base lav.'!P201-'1042Bi Dati di base lav.'!Q201)</f>
        <v/>
      </c>
      <c r="AA205" s="217" t="str">
        <f t="shared" si="103"/>
        <v/>
      </c>
      <c r="AB205" s="218" t="str">
        <f t="shared" si="104"/>
        <v/>
      </c>
      <c r="AC205" s="218" t="str">
        <f t="shared" si="105"/>
        <v/>
      </c>
      <c r="AD205" s="218" t="str">
        <f t="shared" si="106"/>
        <v/>
      </c>
      <c r="AE205" s="219" t="str">
        <f t="shared" si="107"/>
        <v/>
      </c>
      <c r="AF205" s="219" t="str">
        <f>IF(K205="","",K205*AF$8 - MAX('1042Bi Dati di base lav.'!R201-M205,0))</f>
        <v/>
      </c>
      <c r="AG205" s="219" t="str">
        <f t="shared" si="108"/>
        <v/>
      </c>
      <c r="AH205" s="219" t="str">
        <f t="shared" si="109"/>
        <v/>
      </c>
      <c r="AI205" s="219" t="str">
        <f t="shared" si="110"/>
        <v/>
      </c>
      <c r="AJ205" s="219" t="str">
        <f>IF(OR($C205="",K205="",O205=""),"",MAX(P205+'1042Bi Dati di base lav.'!S201-O205,0))</f>
        <v/>
      </c>
      <c r="AK205" s="219" t="str">
        <f>IF('1042Bi Dati di base lav.'!S201="","",'1042Bi Dati di base lav.'!S201)</f>
        <v/>
      </c>
      <c r="AL205" s="219" t="str">
        <f t="shared" si="111"/>
        <v/>
      </c>
      <c r="AM205" s="220" t="str">
        <f t="shared" si="112"/>
        <v/>
      </c>
      <c r="AN205" s="221" t="str">
        <f t="shared" si="113"/>
        <v/>
      </c>
      <c r="AO205" s="219" t="str">
        <f t="shared" si="114"/>
        <v/>
      </c>
      <c r="AP205" s="219" t="str">
        <f>IF(E205="","",'1042Bi Dati di base lav.'!O201)</f>
        <v/>
      </c>
      <c r="AQ205" s="222">
        <f>IF('1042Bi Dati di base lav.'!X201&gt;0,AG205,0)</f>
        <v>0</v>
      </c>
      <c r="AR205" s="223">
        <f>IF('1042Bi Dati di base lav.'!X201&gt;0,'1042Bi Dati di base lav.'!S201,0)</f>
        <v>0</v>
      </c>
      <c r="AS205" s="219" t="str">
        <f t="shared" si="115"/>
        <v/>
      </c>
      <c r="AT205" s="219">
        <f>'1042Bi Dati di base lav.'!O201</f>
        <v>0</v>
      </c>
      <c r="AU205" s="219">
        <f t="shared" si="116"/>
        <v>0</v>
      </c>
    </row>
    <row r="206" spans="1:47" s="57" customFormat="1" ht="16.899999999999999" customHeight="1">
      <c r="A206" s="225" t="str">
        <f>IF('1042Bi Dati di base lav.'!A202="","",'1042Bi Dati di base lav.'!A202)</f>
        <v/>
      </c>
      <c r="B206" s="226" t="str">
        <f>IF('1042Bi Dati di base lav.'!B202="","",'1042Bi Dati di base lav.'!B202)</f>
        <v/>
      </c>
      <c r="C206" s="227" t="str">
        <f>IF('1042Bi Dati di base lav.'!C202="","",'1042Bi Dati di base lav.'!C202)</f>
        <v/>
      </c>
      <c r="D206" s="349" t="str">
        <f>IF('1042Bi Dati di base lav.'!AI202="","",IF('1042Bi Dati di base lav.'!AI202*E206&gt;'1042Ai Domanda'!$B$28,'1042Ai Domanda'!$B$28/E206,'1042Bi Dati di base lav.'!AI202))</f>
        <v/>
      </c>
      <c r="E206" s="335" t="str">
        <f>IF('1042Bi Dati di base lav.'!M202="","",'1042Bi Dati di base lav.'!M202)</f>
        <v/>
      </c>
      <c r="F206" s="341" t="str">
        <f>IF('1042Bi Dati di base lav.'!N202="","",'1042Bi Dati di base lav.'!N202)</f>
        <v/>
      </c>
      <c r="G206" s="337" t="str">
        <f>IF('1042Bi Dati di base lav.'!O202="","",'1042Bi Dati di base lav.'!O202)</f>
        <v/>
      </c>
      <c r="H206" s="350" t="str">
        <f>IF('1042Bi Dati di base lav.'!P202="","",'1042Bi Dati di base lav.'!P202)</f>
        <v/>
      </c>
      <c r="I206" s="351" t="str">
        <f>IF('1042Bi Dati di base lav.'!Q202="","",'1042Bi Dati di base lav.'!Q202)</f>
        <v/>
      </c>
      <c r="J206" s="352" t="str">
        <f t="shared" si="92"/>
        <v/>
      </c>
      <c r="K206" s="353" t="str">
        <f t="shared" si="93"/>
        <v/>
      </c>
      <c r="L206" s="354" t="str">
        <f>IF('1042Bi Dati di base lav.'!R202="","",'1042Bi Dati di base lav.'!R202)</f>
        <v/>
      </c>
      <c r="M206" s="355" t="str">
        <f t="shared" si="94"/>
        <v/>
      </c>
      <c r="N206" s="356" t="str">
        <f t="shared" si="95"/>
        <v/>
      </c>
      <c r="O206" s="357" t="str">
        <f t="shared" si="96"/>
        <v/>
      </c>
      <c r="P206" s="358" t="str">
        <f t="shared" si="97"/>
        <v/>
      </c>
      <c r="Q206" s="346" t="str">
        <f t="shared" si="98"/>
        <v/>
      </c>
      <c r="R206" s="359" t="str">
        <f t="shared" si="99"/>
        <v/>
      </c>
      <c r="S206" s="356" t="str">
        <f t="shared" si="100"/>
        <v/>
      </c>
      <c r="T206" s="354" t="str">
        <f>IF(R206="","",MAX((O206-AR206)*'1042Ai Domanda'!$B$31,0))</f>
        <v/>
      </c>
      <c r="U206" s="360" t="str">
        <f t="shared" si="101"/>
        <v/>
      </c>
      <c r="V206" s="214"/>
      <c r="W206" s="215"/>
      <c r="X206" s="164" t="str">
        <f>'1042Bi Dati di base lav.'!L202</f>
        <v/>
      </c>
      <c r="Y206" s="216" t="str">
        <f t="shared" si="102"/>
        <v/>
      </c>
      <c r="Z206" s="217" t="str">
        <f>IF(A206="","",'1042Bi Dati di base lav.'!P202-'1042Bi Dati di base lav.'!Q202)</f>
        <v/>
      </c>
      <c r="AA206" s="217" t="str">
        <f t="shared" si="103"/>
        <v/>
      </c>
      <c r="AB206" s="218" t="str">
        <f t="shared" si="104"/>
        <v/>
      </c>
      <c r="AC206" s="218" t="str">
        <f t="shared" si="105"/>
        <v/>
      </c>
      <c r="AD206" s="218" t="str">
        <f t="shared" si="106"/>
        <v/>
      </c>
      <c r="AE206" s="219" t="str">
        <f t="shared" si="107"/>
        <v/>
      </c>
      <c r="AF206" s="219" t="str">
        <f>IF(K206="","",K206*AF$8 - MAX('1042Bi Dati di base lav.'!R202-M206,0))</f>
        <v/>
      </c>
      <c r="AG206" s="219" t="str">
        <f t="shared" si="108"/>
        <v/>
      </c>
      <c r="AH206" s="219" t="str">
        <f t="shared" si="109"/>
        <v/>
      </c>
      <c r="AI206" s="219" t="str">
        <f t="shared" si="110"/>
        <v/>
      </c>
      <c r="AJ206" s="219" t="str">
        <f>IF(OR($C206="",K206="",O206=""),"",MAX(P206+'1042Bi Dati di base lav.'!S202-O206,0))</f>
        <v/>
      </c>
      <c r="AK206" s="219" t="str">
        <f>IF('1042Bi Dati di base lav.'!S202="","",'1042Bi Dati di base lav.'!S202)</f>
        <v/>
      </c>
      <c r="AL206" s="219" t="str">
        <f t="shared" si="111"/>
        <v/>
      </c>
      <c r="AM206" s="220" t="str">
        <f t="shared" si="112"/>
        <v/>
      </c>
      <c r="AN206" s="221" t="str">
        <f t="shared" si="113"/>
        <v/>
      </c>
      <c r="AO206" s="219" t="str">
        <f t="shared" si="114"/>
        <v/>
      </c>
      <c r="AP206" s="219" t="str">
        <f>IF(E206="","",'1042Bi Dati di base lav.'!O202)</f>
        <v/>
      </c>
      <c r="AQ206" s="222">
        <f>IF('1042Bi Dati di base lav.'!X202&gt;0,AG206,0)</f>
        <v>0</v>
      </c>
      <c r="AR206" s="223">
        <f>IF('1042Bi Dati di base lav.'!X202&gt;0,'1042Bi Dati di base lav.'!S202,0)</f>
        <v>0</v>
      </c>
      <c r="AS206" s="219" t="str">
        <f t="shared" si="115"/>
        <v/>
      </c>
      <c r="AT206" s="219">
        <f>'1042Bi Dati di base lav.'!O202</f>
        <v>0</v>
      </c>
      <c r="AU206" s="219">
        <f t="shared" si="116"/>
        <v>0</v>
      </c>
    </row>
    <row r="207" spans="1:47" s="57" customFormat="1" ht="16.899999999999999" customHeight="1">
      <c r="A207" s="225" t="str">
        <f>IF('1042Bi Dati di base lav.'!A203="","",'1042Bi Dati di base lav.'!A203)</f>
        <v/>
      </c>
      <c r="B207" s="226" t="str">
        <f>IF('1042Bi Dati di base lav.'!B203="","",'1042Bi Dati di base lav.'!B203)</f>
        <v/>
      </c>
      <c r="C207" s="227" t="str">
        <f>IF('1042Bi Dati di base lav.'!C203="","",'1042Bi Dati di base lav.'!C203)</f>
        <v/>
      </c>
      <c r="D207" s="349" t="str">
        <f>IF('1042Bi Dati di base lav.'!AI203="","",IF('1042Bi Dati di base lav.'!AI203*E207&gt;'1042Ai Domanda'!$B$28,'1042Ai Domanda'!$B$28/E207,'1042Bi Dati di base lav.'!AI203))</f>
        <v/>
      </c>
      <c r="E207" s="335" t="str">
        <f>IF('1042Bi Dati di base lav.'!M203="","",'1042Bi Dati di base lav.'!M203)</f>
        <v/>
      </c>
      <c r="F207" s="341" t="str">
        <f>IF('1042Bi Dati di base lav.'!N203="","",'1042Bi Dati di base lav.'!N203)</f>
        <v/>
      </c>
      <c r="G207" s="337" t="str">
        <f>IF('1042Bi Dati di base lav.'!O203="","",'1042Bi Dati di base lav.'!O203)</f>
        <v/>
      </c>
      <c r="H207" s="350" t="str">
        <f>IF('1042Bi Dati di base lav.'!P203="","",'1042Bi Dati di base lav.'!P203)</f>
        <v/>
      </c>
      <c r="I207" s="351" t="str">
        <f>IF('1042Bi Dati di base lav.'!Q203="","",'1042Bi Dati di base lav.'!Q203)</f>
        <v/>
      </c>
      <c r="J207" s="352" t="str">
        <f t="shared" si="92"/>
        <v/>
      </c>
      <c r="K207" s="353" t="str">
        <f t="shared" si="93"/>
        <v/>
      </c>
      <c r="L207" s="354" t="str">
        <f>IF('1042Bi Dati di base lav.'!R203="","",'1042Bi Dati di base lav.'!R203)</f>
        <v/>
      </c>
      <c r="M207" s="355" t="str">
        <f t="shared" si="94"/>
        <v/>
      </c>
      <c r="N207" s="356" t="str">
        <f t="shared" si="95"/>
        <v/>
      </c>
      <c r="O207" s="357" t="str">
        <f t="shared" si="96"/>
        <v/>
      </c>
      <c r="P207" s="358" t="str">
        <f t="shared" si="97"/>
        <v/>
      </c>
      <c r="Q207" s="346" t="str">
        <f t="shared" si="98"/>
        <v/>
      </c>
      <c r="R207" s="359" t="str">
        <f t="shared" si="99"/>
        <v/>
      </c>
      <c r="S207" s="356" t="str">
        <f t="shared" si="100"/>
        <v/>
      </c>
      <c r="T207" s="354" t="str">
        <f>IF(R207="","",MAX((O207-AR207)*'1042Ai Domanda'!$B$31,0))</f>
        <v/>
      </c>
      <c r="U207" s="360" t="str">
        <f t="shared" si="101"/>
        <v/>
      </c>
      <c r="V207" s="214"/>
      <c r="W207" s="215"/>
      <c r="X207" s="164" t="str">
        <f>'1042Bi Dati di base lav.'!L203</f>
        <v/>
      </c>
      <c r="Y207" s="216" t="str">
        <f t="shared" si="102"/>
        <v/>
      </c>
      <c r="Z207" s="217" t="str">
        <f>IF(A207="","",'1042Bi Dati di base lav.'!P203-'1042Bi Dati di base lav.'!Q203)</f>
        <v/>
      </c>
      <c r="AA207" s="217" t="str">
        <f t="shared" si="103"/>
        <v/>
      </c>
      <c r="AB207" s="218" t="str">
        <f t="shared" si="104"/>
        <v/>
      </c>
      <c r="AC207" s="218" t="str">
        <f t="shared" si="105"/>
        <v/>
      </c>
      <c r="AD207" s="218" t="str">
        <f t="shared" si="106"/>
        <v/>
      </c>
      <c r="AE207" s="219" t="str">
        <f t="shared" si="107"/>
        <v/>
      </c>
      <c r="AF207" s="219" t="str">
        <f>IF(K207="","",K207*AF$8 - MAX('1042Bi Dati di base lav.'!R203-M207,0))</f>
        <v/>
      </c>
      <c r="AG207" s="219" t="str">
        <f t="shared" si="108"/>
        <v/>
      </c>
      <c r="AH207" s="219" t="str">
        <f t="shared" si="109"/>
        <v/>
      </c>
      <c r="AI207" s="219" t="str">
        <f t="shared" si="110"/>
        <v/>
      </c>
      <c r="AJ207" s="219" t="str">
        <f>IF(OR($C207="",K207="",O207=""),"",MAX(P207+'1042Bi Dati di base lav.'!S203-O207,0))</f>
        <v/>
      </c>
      <c r="AK207" s="219" t="str">
        <f>IF('1042Bi Dati di base lav.'!S203="","",'1042Bi Dati di base lav.'!S203)</f>
        <v/>
      </c>
      <c r="AL207" s="219" t="str">
        <f t="shared" si="111"/>
        <v/>
      </c>
      <c r="AM207" s="220" t="str">
        <f t="shared" si="112"/>
        <v/>
      </c>
      <c r="AN207" s="221" t="str">
        <f t="shared" si="113"/>
        <v/>
      </c>
      <c r="AO207" s="219" t="str">
        <f t="shared" si="114"/>
        <v/>
      </c>
      <c r="AP207" s="219" t="str">
        <f>IF(E207="","",'1042Bi Dati di base lav.'!O203)</f>
        <v/>
      </c>
      <c r="AQ207" s="222">
        <f>IF('1042Bi Dati di base lav.'!X203&gt;0,AG207,0)</f>
        <v>0</v>
      </c>
      <c r="AR207" s="223">
        <f>IF('1042Bi Dati di base lav.'!X203&gt;0,'1042Bi Dati di base lav.'!S203,0)</f>
        <v>0</v>
      </c>
      <c r="AS207" s="219" t="str">
        <f t="shared" si="115"/>
        <v/>
      </c>
      <c r="AT207" s="219">
        <f>'1042Bi Dati di base lav.'!O203</f>
        <v>0</v>
      </c>
      <c r="AU207" s="219">
        <f t="shared" si="116"/>
        <v>0</v>
      </c>
    </row>
    <row r="208" spans="1:47" s="57" customFormat="1" ht="16.899999999999999" customHeight="1">
      <c r="A208" s="225" t="str">
        <f>IF('1042Bi Dati di base lav.'!A204="","",'1042Bi Dati di base lav.'!A204)</f>
        <v/>
      </c>
      <c r="B208" s="226" t="str">
        <f>IF('1042Bi Dati di base lav.'!B204="","",'1042Bi Dati di base lav.'!B204)</f>
        <v/>
      </c>
      <c r="C208" s="227" t="str">
        <f>IF('1042Bi Dati di base lav.'!C204="","",'1042Bi Dati di base lav.'!C204)</f>
        <v/>
      </c>
      <c r="D208" s="349" t="str">
        <f>IF('1042Bi Dati di base lav.'!AI204="","",IF('1042Bi Dati di base lav.'!AI204*E208&gt;'1042Ai Domanda'!$B$28,'1042Ai Domanda'!$B$28/E208,'1042Bi Dati di base lav.'!AI204))</f>
        <v/>
      </c>
      <c r="E208" s="335" t="str">
        <f>IF('1042Bi Dati di base lav.'!M204="","",'1042Bi Dati di base lav.'!M204)</f>
        <v/>
      </c>
      <c r="F208" s="341" t="str">
        <f>IF('1042Bi Dati di base lav.'!N204="","",'1042Bi Dati di base lav.'!N204)</f>
        <v/>
      </c>
      <c r="G208" s="337" t="str">
        <f>IF('1042Bi Dati di base lav.'!O204="","",'1042Bi Dati di base lav.'!O204)</f>
        <v/>
      </c>
      <c r="H208" s="350" t="str">
        <f>IF('1042Bi Dati di base lav.'!P204="","",'1042Bi Dati di base lav.'!P204)</f>
        <v/>
      </c>
      <c r="I208" s="351" t="str">
        <f>IF('1042Bi Dati di base lav.'!Q204="","",'1042Bi Dati di base lav.'!Q204)</f>
        <v/>
      </c>
      <c r="J208" s="352" t="str">
        <f t="shared" si="92"/>
        <v/>
      </c>
      <c r="K208" s="353" t="str">
        <f t="shared" si="93"/>
        <v/>
      </c>
      <c r="L208" s="354" t="str">
        <f>IF('1042Bi Dati di base lav.'!R204="","",'1042Bi Dati di base lav.'!R204)</f>
        <v/>
      </c>
      <c r="M208" s="355" t="str">
        <f t="shared" si="94"/>
        <v/>
      </c>
      <c r="N208" s="356" t="str">
        <f t="shared" si="95"/>
        <v/>
      </c>
      <c r="O208" s="357" t="str">
        <f t="shared" si="96"/>
        <v/>
      </c>
      <c r="P208" s="358" t="str">
        <f t="shared" si="97"/>
        <v/>
      </c>
      <c r="Q208" s="346" t="str">
        <f t="shared" si="98"/>
        <v/>
      </c>
      <c r="R208" s="359" t="str">
        <f t="shared" si="99"/>
        <v/>
      </c>
      <c r="S208" s="356" t="str">
        <f t="shared" si="100"/>
        <v/>
      </c>
      <c r="T208" s="354" t="str">
        <f>IF(R208="","",MAX((O208-AR208)*'1042Ai Domanda'!$B$31,0))</f>
        <v/>
      </c>
      <c r="U208" s="360" t="str">
        <f t="shared" si="101"/>
        <v/>
      </c>
      <c r="V208" s="214"/>
      <c r="W208" s="215"/>
      <c r="X208" s="164" t="str">
        <f>'1042Bi Dati di base lav.'!L204</f>
        <v/>
      </c>
      <c r="Y208" s="216" t="str">
        <f t="shared" si="102"/>
        <v/>
      </c>
      <c r="Z208" s="217" t="str">
        <f>IF(A208="","",'1042Bi Dati di base lav.'!P204-'1042Bi Dati di base lav.'!Q204)</f>
        <v/>
      </c>
      <c r="AA208" s="217" t="str">
        <f t="shared" si="103"/>
        <v/>
      </c>
      <c r="AB208" s="218" t="str">
        <f t="shared" si="104"/>
        <v/>
      </c>
      <c r="AC208" s="218" t="str">
        <f t="shared" si="105"/>
        <v/>
      </c>
      <c r="AD208" s="218" t="str">
        <f t="shared" si="106"/>
        <v/>
      </c>
      <c r="AE208" s="219" t="str">
        <f t="shared" si="107"/>
        <v/>
      </c>
      <c r="AF208" s="219" t="str">
        <f>IF(K208="","",K208*AF$8 - MAX('1042Bi Dati di base lav.'!R204-M208,0))</f>
        <v/>
      </c>
      <c r="AG208" s="219" t="str">
        <f t="shared" si="108"/>
        <v/>
      </c>
      <c r="AH208" s="219" t="str">
        <f t="shared" si="109"/>
        <v/>
      </c>
      <c r="AI208" s="219" t="str">
        <f t="shared" si="110"/>
        <v/>
      </c>
      <c r="AJ208" s="219" t="str">
        <f>IF(OR($C208="",K208="",O208=""),"",MAX(P208+'1042Bi Dati di base lav.'!S204-O208,0))</f>
        <v/>
      </c>
      <c r="AK208" s="219" t="str">
        <f>IF('1042Bi Dati di base lav.'!S204="","",'1042Bi Dati di base lav.'!S204)</f>
        <v/>
      </c>
      <c r="AL208" s="219" t="str">
        <f t="shared" si="111"/>
        <v/>
      </c>
      <c r="AM208" s="220" t="str">
        <f t="shared" si="112"/>
        <v/>
      </c>
      <c r="AN208" s="221" t="str">
        <f t="shared" si="113"/>
        <v/>
      </c>
      <c r="AO208" s="219" t="str">
        <f t="shared" si="114"/>
        <v/>
      </c>
      <c r="AP208" s="219" t="str">
        <f>IF(E208="","",'1042Bi Dati di base lav.'!O204)</f>
        <v/>
      </c>
      <c r="AQ208" s="222">
        <f>IF('1042Bi Dati di base lav.'!X204&gt;0,AG208,0)</f>
        <v>0</v>
      </c>
      <c r="AR208" s="223">
        <f>IF('1042Bi Dati di base lav.'!X204&gt;0,'1042Bi Dati di base lav.'!S204,0)</f>
        <v>0</v>
      </c>
      <c r="AS208" s="219" t="str">
        <f t="shared" si="115"/>
        <v/>
      </c>
      <c r="AT208" s="219">
        <f>'1042Bi Dati di base lav.'!O204</f>
        <v>0</v>
      </c>
      <c r="AU208" s="219">
        <f t="shared" si="116"/>
        <v>0</v>
      </c>
    </row>
    <row r="209" spans="1:47" s="57" customFormat="1" ht="16.899999999999999" customHeight="1">
      <c r="A209" s="225" t="str">
        <f>IF('1042Bi Dati di base lav.'!A205="","",'1042Bi Dati di base lav.'!A205)</f>
        <v/>
      </c>
      <c r="B209" s="226" t="str">
        <f>IF('1042Bi Dati di base lav.'!B205="","",'1042Bi Dati di base lav.'!B205)</f>
        <v/>
      </c>
      <c r="C209" s="227" t="str">
        <f>IF('1042Bi Dati di base lav.'!C205="","",'1042Bi Dati di base lav.'!C205)</f>
        <v/>
      </c>
      <c r="D209" s="349" t="str">
        <f>IF('1042Bi Dati di base lav.'!AI205="","",IF('1042Bi Dati di base lav.'!AI205*E209&gt;'1042Ai Domanda'!$B$28,'1042Ai Domanda'!$B$28/E209,'1042Bi Dati di base lav.'!AI205))</f>
        <v/>
      </c>
      <c r="E209" s="335" t="str">
        <f>IF('1042Bi Dati di base lav.'!M205="","",'1042Bi Dati di base lav.'!M205)</f>
        <v/>
      </c>
      <c r="F209" s="341" t="str">
        <f>IF('1042Bi Dati di base lav.'!N205="","",'1042Bi Dati di base lav.'!N205)</f>
        <v/>
      </c>
      <c r="G209" s="337" t="str">
        <f>IF('1042Bi Dati di base lav.'!O205="","",'1042Bi Dati di base lav.'!O205)</f>
        <v/>
      </c>
      <c r="H209" s="350" t="str">
        <f>IF('1042Bi Dati di base lav.'!P205="","",'1042Bi Dati di base lav.'!P205)</f>
        <v/>
      </c>
      <c r="I209" s="351" t="str">
        <f>IF('1042Bi Dati di base lav.'!Q205="","",'1042Bi Dati di base lav.'!Q205)</f>
        <v/>
      </c>
      <c r="J209" s="352" t="str">
        <f t="shared" si="92"/>
        <v/>
      </c>
      <c r="K209" s="353" t="str">
        <f t="shared" si="93"/>
        <v/>
      </c>
      <c r="L209" s="354" t="str">
        <f>IF('1042Bi Dati di base lav.'!R205="","",'1042Bi Dati di base lav.'!R205)</f>
        <v/>
      </c>
      <c r="M209" s="355" t="str">
        <f t="shared" si="94"/>
        <v/>
      </c>
      <c r="N209" s="356" t="str">
        <f t="shared" si="95"/>
        <v/>
      </c>
      <c r="O209" s="357" t="str">
        <f t="shared" si="96"/>
        <v/>
      </c>
      <c r="P209" s="358" t="str">
        <f t="shared" si="97"/>
        <v/>
      </c>
      <c r="Q209" s="346" t="str">
        <f t="shared" si="98"/>
        <v/>
      </c>
      <c r="R209" s="359" t="str">
        <f t="shared" si="99"/>
        <v/>
      </c>
      <c r="S209" s="356" t="str">
        <f t="shared" si="100"/>
        <v/>
      </c>
      <c r="T209" s="354" t="str">
        <f>IF(R209="","",MAX((O209-AR209)*'1042Ai Domanda'!$B$31,0))</f>
        <v/>
      </c>
      <c r="U209" s="360" t="str">
        <f t="shared" si="101"/>
        <v/>
      </c>
      <c r="V209" s="214"/>
      <c r="W209" s="215"/>
      <c r="X209" s="164" t="str">
        <f>'1042Bi Dati di base lav.'!L205</f>
        <v/>
      </c>
      <c r="Y209" s="216" t="str">
        <f t="shared" si="102"/>
        <v/>
      </c>
      <c r="Z209" s="217" t="str">
        <f>IF(A209="","",'1042Bi Dati di base lav.'!P205-'1042Bi Dati di base lav.'!Q205)</f>
        <v/>
      </c>
      <c r="AA209" s="217" t="str">
        <f t="shared" si="103"/>
        <v/>
      </c>
      <c r="AB209" s="218" t="str">
        <f t="shared" si="104"/>
        <v/>
      </c>
      <c r="AC209" s="218" t="str">
        <f t="shared" si="105"/>
        <v/>
      </c>
      <c r="AD209" s="218" t="str">
        <f t="shared" si="106"/>
        <v/>
      </c>
      <c r="AE209" s="219" t="str">
        <f t="shared" si="107"/>
        <v/>
      </c>
      <c r="AF209" s="219" t="str">
        <f>IF(K209="","",K209*AF$8 - MAX('1042Bi Dati di base lav.'!R205-M209,0))</f>
        <v/>
      </c>
      <c r="AG209" s="219" t="str">
        <f t="shared" si="108"/>
        <v/>
      </c>
      <c r="AH209" s="219" t="str">
        <f t="shared" si="109"/>
        <v/>
      </c>
      <c r="AI209" s="219" t="str">
        <f t="shared" si="110"/>
        <v/>
      </c>
      <c r="AJ209" s="219" t="str">
        <f>IF(OR($C209="",K209="",O209=""),"",MAX(P209+'1042Bi Dati di base lav.'!S205-O209,0))</f>
        <v/>
      </c>
      <c r="AK209" s="219" t="str">
        <f>IF('1042Bi Dati di base lav.'!S205="","",'1042Bi Dati di base lav.'!S205)</f>
        <v/>
      </c>
      <c r="AL209" s="219" t="str">
        <f t="shared" si="111"/>
        <v/>
      </c>
      <c r="AM209" s="220" t="str">
        <f t="shared" si="112"/>
        <v/>
      </c>
      <c r="AN209" s="221" t="str">
        <f t="shared" si="113"/>
        <v/>
      </c>
      <c r="AO209" s="219" t="str">
        <f t="shared" si="114"/>
        <v/>
      </c>
      <c r="AP209" s="219" t="str">
        <f>IF(E209="","",'1042Bi Dati di base lav.'!O205)</f>
        <v/>
      </c>
      <c r="AQ209" s="222">
        <f>IF('1042Bi Dati di base lav.'!X205&gt;0,AG209,0)</f>
        <v>0</v>
      </c>
      <c r="AR209" s="223">
        <f>IF('1042Bi Dati di base lav.'!X205&gt;0,'1042Bi Dati di base lav.'!S205,0)</f>
        <v>0</v>
      </c>
      <c r="AS209" s="219" t="str">
        <f t="shared" si="115"/>
        <v/>
      </c>
      <c r="AT209" s="219">
        <f>'1042Bi Dati di base lav.'!O205</f>
        <v>0</v>
      </c>
      <c r="AU209" s="219">
        <f t="shared" si="116"/>
        <v>0</v>
      </c>
    </row>
    <row r="210" spans="1:47" s="57" customFormat="1" ht="16.899999999999999" customHeight="1">
      <c r="A210" s="225" t="str">
        <f>IF('1042Bi Dati di base lav.'!A206="","",'1042Bi Dati di base lav.'!A206)</f>
        <v/>
      </c>
      <c r="B210" s="226" t="str">
        <f>IF('1042Bi Dati di base lav.'!B206="","",'1042Bi Dati di base lav.'!B206)</f>
        <v/>
      </c>
      <c r="C210" s="227" t="str">
        <f>IF('1042Bi Dati di base lav.'!C206="","",'1042Bi Dati di base lav.'!C206)</f>
        <v/>
      </c>
      <c r="D210" s="343" t="str">
        <f>IF('1042Bi Dati di base lav.'!AI206="","",IF('1042Bi Dati di base lav.'!AI206*E210&gt;'1042Ai Domanda'!$B$28,'1042Ai Domanda'!$B$28/E210,'1042Bi Dati di base lav.'!AI206))</f>
        <v/>
      </c>
      <c r="E210" s="335" t="str">
        <f>IF('1042Bi Dati di base lav.'!M206="","",'1042Bi Dati di base lav.'!M206)</f>
        <v/>
      </c>
      <c r="F210" s="341" t="str">
        <f>IF('1042Bi Dati di base lav.'!N206="","",'1042Bi Dati di base lav.'!N206)</f>
        <v/>
      </c>
      <c r="G210" s="337" t="str">
        <f>IF('1042Bi Dati di base lav.'!O206="","",'1042Bi Dati di base lav.'!O206)</f>
        <v/>
      </c>
      <c r="H210" s="350" t="str">
        <f>IF('1042Bi Dati di base lav.'!P206="","",'1042Bi Dati di base lav.'!P206)</f>
        <v/>
      </c>
      <c r="I210" s="351" t="str">
        <f>IF('1042Bi Dati di base lav.'!Q206="","",'1042Bi Dati di base lav.'!Q206)</f>
        <v/>
      </c>
      <c r="J210" s="352" t="str">
        <f t="shared" si="92"/>
        <v/>
      </c>
      <c r="K210" s="353" t="str">
        <f t="shared" si="93"/>
        <v/>
      </c>
      <c r="L210" s="354" t="str">
        <f>IF('1042Bi Dati di base lav.'!R206="","",'1042Bi Dati di base lav.'!R206)</f>
        <v/>
      </c>
      <c r="M210" s="355" t="str">
        <f t="shared" si="94"/>
        <v/>
      </c>
      <c r="N210" s="356" t="str">
        <f t="shared" si="95"/>
        <v/>
      </c>
      <c r="O210" s="357" t="str">
        <f t="shared" si="96"/>
        <v/>
      </c>
      <c r="P210" s="358" t="str">
        <f t="shared" si="97"/>
        <v/>
      </c>
      <c r="Q210" s="346" t="str">
        <f t="shared" si="98"/>
        <v/>
      </c>
      <c r="R210" s="359" t="str">
        <f t="shared" si="99"/>
        <v/>
      </c>
      <c r="S210" s="356" t="str">
        <f t="shared" si="100"/>
        <v/>
      </c>
      <c r="T210" s="354" t="str">
        <f>IF(R210="","",MAX((O210-AR210)*'1042Ai Domanda'!$B$31,0))</f>
        <v/>
      </c>
      <c r="U210" s="360" t="str">
        <f t="shared" si="101"/>
        <v/>
      </c>
      <c r="V210" s="214"/>
      <c r="W210" s="215"/>
      <c r="X210" s="164" t="str">
        <f>'1042Bi Dati di base lav.'!L206</f>
        <v/>
      </c>
      <c r="Y210" s="216" t="str">
        <f t="shared" si="102"/>
        <v/>
      </c>
      <c r="Z210" s="217" t="str">
        <f>IF(A210="","",'1042Bi Dati di base lav.'!P206-'1042Bi Dati di base lav.'!Q206)</f>
        <v/>
      </c>
      <c r="AA210" s="217" t="str">
        <f t="shared" si="103"/>
        <v/>
      </c>
      <c r="AB210" s="218" t="str">
        <f t="shared" si="104"/>
        <v/>
      </c>
      <c r="AC210" s="218" t="str">
        <f t="shared" si="105"/>
        <v/>
      </c>
      <c r="AD210" s="218" t="str">
        <f t="shared" si="106"/>
        <v/>
      </c>
      <c r="AE210" s="219" t="str">
        <f t="shared" si="107"/>
        <v/>
      </c>
      <c r="AF210" s="219" t="str">
        <f>IF(K210="","",K210*AF$8 - MAX('1042Bi Dati di base lav.'!R206-M210,0))</f>
        <v/>
      </c>
      <c r="AG210" s="219" t="str">
        <f t="shared" si="108"/>
        <v/>
      </c>
      <c r="AH210" s="219" t="str">
        <f t="shared" si="109"/>
        <v/>
      </c>
      <c r="AI210" s="219" t="str">
        <f t="shared" si="110"/>
        <v/>
      </c>
      <c r="AJ210" s="219" t="str">
        <f>IF(OR($C210="",K210="",O210=""),"",MAX(P210+'1042Bi Dati di base lav.'!S206-O210,0))</f>
        <v/>
      </c>
      <c r="AK210" s="219" t="str">
        <f>IF('1042Bi Dati di base lav.'!S206="","",'1042Bi Dati di base lav.'!S206)</f>
        <v/>
      </c>
      <c r="AL210" s="219" t="str">
        <f t="shared" si="111"/>
        <v/>
      </c>
      <c r="AM210" s="220" t="str">
        <f t="shared" si="112"/>
        <v/>
      </c>
      <c r="AN210" s="221" t="str">
        <f t="shared" si="113"/>
        <v/>
      </c>
      <c r="AO210" s="219" t="str">
        <f t="shared" si="114"/>
        <v/>
      </c>
      <c r="AP210" s="219" t="str">
        <f>IF(E210="","",'1042Bi Dati di base lav.'!O206)</f>
        <v/>
      </c>
      <c r="AQ210" s="222">
        <f>IF('1042Bi Dati di base lav.'!X206&gt;0,AG210,0)</f>
        <v>0</v>
      </c>
      <c r="AR210" s="223">
        <f>IF('1042Bi Dati di base lav.'!X206&gt;0,'1042Bi Dati di base lav.'!S206,0)</f>
        <v>0</v>
      </c>
      <c r="AS210" s="219" t="str">
        <f t="shared" si="115"/>
        <v/>
      </c>
      <c r="AT210" s="219">
        <f>'1042Bi Dati di base lav.'!O206</f>
        <v>0</v>
      </c>
      <c r="AU210" s="219">
        <f t="shared" si="116"/>
        <v>0</v>
      </c>
    </row>
    <row r="211" spans="1:47" s="57" customFormat="1" ht="16.899999999999999" customHeight="1" thickBot="1">
      <c r="A211" s="228" t="str">
        <f>IF('1042Bi Dati di base lav.'!A207="","",'1042Bi Dati di base lav.'!A207)</f>
        <v/>
      </c>
      <c r="B211" s="229" t="str">
        <f>IF('1042Bi Dati di base lav.'!B207="","",'1042Bi Dati di base lav.'!B207)</f>
        <v/>
      </c>
      <c r="C211" s="230" t="str">
        <f>IF('1042Bi Dati di base lav.'!C207="","",'1042Bi Dati di base lav.'!C207)</f>
        <v/>
      </c>
      <c r="D211" s="361" t="str">
        <f>IF('1042Bi Dati di base lav.'!AI207="","",IF('1042Bi Dati di base lav.'!AI207*E211&gt;'1042Ai Domanda'!$B$28,'1042Ai Domanda'!$B$28/E211,'1042Bi Dati di base lav.'!AI207))</f>
        <v/>
      </c>
      <c r="E211" s="434" t="str">
        <f>IF('1042Bi Dati di base lav.'!M207="","",'1042Bi Dati di base lav.'!M207)</f>
        <v/>
      </c>
      <c r="F211" s="365" t="str">
        <f>IF('1042Bi Dati di base lav.'!N207="","",'1042Bi Dati di base lav.'!N207)</f>
        <v/>
      </c>
      <c r="G211" s="435" t="str">
        <f>IF('1042Bi Dati di base lav.'!O207="","",'1042Bi Dati di base lav.'!O207)</f>
        <v/>
      </c>
      <c r="H211" s="362" t="str">
        <f>IF('1042Bi Dati di base lav.'!P207="","",'1042Bi Dati di base lav.'!P207)</f>
        <v/>
      </c>
      <c r="I211" s="363" t="str">
        <f>IF('1042Bi Dati di base lav.'!Q207="","",'1042Bi Dati di base lav.'!Q207)</f>
        <v/>
      </c>
      <c r="J211" s="436" t="str">
        <f t="shared" si="92"/>
        <v/>
      </c>
      <c r="K211" s="364" t="str">
        <f t="shared" si="93"/>
        <v/>
      </c>
      <c r="L211" s="365" t="str">
        <f>IF('1042Bi Dati di base lav.'!R207="","",'1042Bi Dati di base lav.'!R207)</f>
        <v/>
      </c>
      <c r="M211" s="366" t="str">
        <f t="shared" si="94"/>
        <v/>
      </c>
      <c r="N211" s="367" t="str">
        <f t="shared" si="95"/>
        <v/>
      </c>
      <c r="O211" s="368" t="str">
        <f t="shared" si="96"/>
        <v/>
      </c>
      <c r="P211" s="369" t="str">
        <f t="shared" si="97"/>
        <v/>
      </c>
      <c r="Q211" s="437" t="str">
        <f t="shared" si="98"/>
        <v/>
      </c>
      <c r="R211" s="370" t="str">
        <f t="shared" si="99"/>
        <v/>
      </c>
      <c r="S211" s="367" t="str">
        <f t="shared" si="100"/>
        <v/>
      </c>
      <c r="T211" s="365" t="str">
        <f>IF(R211="","",MAX((O211-AR211)*'1042Ai Domanda'!$B$31,0))</f>
        <v/>
      </c>
      <c r="U211" s="371" t="str">
        <f t="shared" si="101"/>
        <v/>
      </c>
      <c r="V211" s="214"/>
      <c r="W211" s="215"/>
      <c r="X211" s="164" t="str">
        <f>'1042Bi Dati di base lav.'!L207</f>
        <v/>
      </c>
      <c r="Y211" s="216" t="str">
        <f t="shared" si="102"/>
        <v/>
      </c>
      <c r="Z211" s="217" t="str">
        <f>IF(A211="","",'1042Bi Dati di base lav.'!P207-'1042Bi Dati di base lav.'!Q207)</f>
        <v/>
      </c>
      <c r="AA211" s="217" t="str">
        <f t="shared" si="103"/>
        <v/>
      </c>
      <c r="AB211" s="218" t="str">
        <f t="shared" si="104"/>
        <v/>
      </c>
      <c r="AC211" s="218" t="str">
        <f t="shared" si="105"/>
        <v/>
      </c>
      <c r="AD211" s="218" t="str">
        <f t="shared" si="106"/>
        <v/>
      </c>
      <c r="AE211" s="219" t="str">
        <f t="shared" si="107"/>
        <v/>
      </c>
      <c r="AF211" s="219" t="str">
        <f>IF(K211="","",K211*AF$8 - MAX('1042Bi Dati di base lav.'!R207-M211,0))</f>
        <v/>
      </c>
      <c r="AG211" s="219" t="str">
        <f t="shared" si="108"/>
        <v/>
      </c>
      <c r="AH211" s="219" t="str">
        <f t="shared" si="109"/>
        <v/>
      </c>
      <c r="AI211" s="219" t="str">
        <f t="shared" si="110"/>
        <v/>
      </c>
      <c r="AJ211" s="219" t="str">
        <f>IF(OR($C211="",K211="",O211=""),"",MAX(P211+'1042Bi Dati di base lav.'!S207-O211,0))</f>
        <v/>
      </c>
      <c r="AK211" s="219" t="str">
        <f>IF('1042Bi Dati di base lav.'!S207="","",'1042Bi Dati di base lav.'!S207)</f>
        <v/>
      </c>
      <c r="AL211" s="219" t="str">
        <f t="shared" si="111"/>
        <v/>
      </c>
      <c r="AM211" s="220" t="str">
        <f t="shared" si="112"/>
        <v/>
      </c>
      <c r="AN211" s="221" t="str">
        <f t="shared" si="113"/>
        <v/>
      </c>
      <c r="AO211" s="219" t="str">
        <f t="shared" si="114"/>
        <v/>
      </c>
      <c r="AP211" s="219" t="str">
        <f>IF(E211="","",'1042Bi Dati di base lav.'!O207)</f>
        <v/>
      </c>
      <c r="AQ211" s="222">
        <f>IF('1042Bi Dati di base lav.'!X207&gt;0,AG211,0)</f>
        <v>0</v>
      </c>
      <c r="AR211" s="223">
        <f>IF('1042Bi Dati di base lav.'!X207&gt;0,'1042Bi Dati di base lav.'!S207,0)</f>
        <v>0</v>
      </c>
      <c r="AS211" s="219" t="str">
        <f t="shared" si="115"/>
        <v/>
      </c>
      <c r="AT211" s="219">
        <f>'1042Bi Dati di base lav.'!O207</f>
        <v>0</v>
      </c>
      <c r="AU211" s="219">
        <f t="shared" si="116"/>
        <v>0</v>
      </c>
    </row>
    <row r="212" spans="1:47"/>
  </sheetData>
  <sheetProtection algorithmName="SHA-512" hashValue="VbziVEWa+gGeghFA0RZqo6Ll+rCSnhLqHY68agxdg7wrUWfozGr/daXOEAYiuxDL+QWCGWBGAnfuE86X/4LoRg==" saltValue="cXYPib6s/ZDTYIjE6BG3Rg==" spinCount="100000" sheet="1" objects="1" scenarios="1" selectLockedCells="1" selectUnlockedCells="1"/>
  <mergeCells count="17">
    <mergeCell ref="T9:T10"/>
    <mergeCell ref="U9:U10"/>
    <mergeCell ref="O9:P9"/>
    <mergeCell ref="Q9:Q10"/>
    <mergeCell ref="L9:L10"/>
    <mergeCell ref="R9:R10"/>
    <mergeCell ref="S9:S10"/>
    <mergeCell ref="K9:K10"/>
    <mergeCell ref="C1:D1"/>
    <mergeCell ref="C2:D2"/>
    <mergeCell ref="M9:M10"/>
    <mergeCell ref="N9:N10"/>
    <mergeCell ref="D9:D10"/>
    <mergeCell ref="E9:E10"/>
    <mergeCell ref="F9:F10"/>
    <mergeCell ref="G9:G10"/>
    <mergeCell ref="H9:J9"/>
  </mergeCells>
  <conditionalFormatting sqref="T6">
    <cfRule type="expression" dxfId="10" priority="114" stopIfTrue="1">
      <formula>OR(AO6="")</formula>
    </cfRule>
  </conditionalFormatting>
  <conditionalFormatting sqref="A12:C211">
    <cfRule type="cellIs" dxfId="9" priority="38" operator="between">
      <formula>0</formula>
      <formula>9999999999</formula>
    </cfRule>
  </conditionalFormatting>
  <conditionalFormatting sqref="N12:N211">
    <cfRule type="cellIs" dxfId="8" priority="16" stopIfTrue="1" operator="lessThan">
      <formula>0</formula>
    </cfRule>
  </conditionalFormatting>
  <conditionalFormatting sqref="H14:J211">
    <cfRule type="expression" dxfId="7" priority="200">
      <formula>AND(XFA12&lt;&gt;"",OR(H14&gt;20,H14&lt;-20))</formula>
    </cfRule>
  </conditionalFormatting>
  <conditionalFormatting sqref="A12:A211">
    <cfRule type="cellIs" dxfId="6" priority="10" operator="between">
      <formula>7560000000000</formula>
      <formula>7569999999999</formula>
    </cfRule>
  </conditionalFormatting>
  <conditionalFormatting sqref="H12:J12">
    <cfRule type="expression" dxfId="5" priority="201">
      <formula>AND(XFA8&lt;&gt;"",OR(H12&gt;20,H12&lt;-20))</formula>
    </cfRule>
  </conditionalFormatting>
  <conditionalFormatting sqref="H13:J13">
    <cfRule type="expression" dxfId="4" priority="202">
      <formula>AND(XFA10&lt;&gt;"",OR(H13&gt;20,H13&lt;-20))</formula>
    </cfRule>
  </conditionalFormatting>
  <conditionalFormatting sqref="A11:C11">
    <cfRule type="cellIs" dxfId="3" priority="3" operator="between">
      <formula>0</formula>
      <formula>9999999999</formula>
    </cfRule>
  </conditionalFormatting>
  <conditionalFormatting sqref="N11">
    <cfRule type="cellIs" dxfId="2" priority="2" stopIfTrue="1" operator="lessThan">
      <formula>0</formula>
    </cfRule>
  </conditionalFormatting>
  <conditionalFormatting sqref="H11:J11">
    <cfRule type="expression" dxfId="1" priority="4">
      <formula>AND(XFA9&lt;&gt;"",OR(H11&gt;20,H11&lt;-20))</formula>
    </cfRule>
  </conditionalFormatting>
  <conditionalFormatting sqref="A11">
    <cfRule type="cellIs" dxfId="0" priority="1" operator="between">
      <formula>7560000000000</formula>
      <formula>7569999999999</formula>
    </cfRule>
  </conditionalFormatting>
  <dataValidations disablePrompts="1" count="1">
    <dataValidation type="custom" allowBlank="1" showInputMessage="1" showErrorMessage="1" sqref="J12:J211" xr:uid="{00000000-0002-0000-0500-000000000000}">
      <formula1>IF(J12&gt;20,20,J12)</formula1>
    </dataValidation>
  </dataValidations>
  <pageMargins left="0.70866141732283472" right="0.70866141732283472" top="0.78740157480314965" bottom="0.78740157480314965" header="0.31496062992125984" footer="0.31496062992125984"/>
  <pageSetup paperSize="9" scale="47" fitToHeight="0" orientation="landscape" horizontalDpi="300" verticalDpi="300" r:id="rId1"/>
  <headerFooter>
    <oddHeader>&amp;C&amp;"Arial,Fett"&amp;28Calcolo</oddHeader>
    <oddFooter>&amp;L&amp;F / &amp;A&amp;RPagina &amp;P / &amp;N</oddFooter>
  </headerFooter>
  <ignoredErrors>
    <ignoredError sqref="N8 R12 R13:R11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3"/>
  <sheetViews>
    <sheetView zoomScaleNormal="100" workbookViewId="0">
      <selection activeCell="F19" sqref="F19"/>
    </sheetView>
  </sheetViews>
  <sheetFormatPr baseColWidth="10" defaultColWidth="9.140625" defaultRowHeight="15"/>
  <cols>
    <col min="1" max="1" width="11" style="12" customWidth="1"/>
    <col min="2" max="2" width="10.7109375" style="13" customWidth="1"/>
    <col min="3" max="3" width="13.28515625" style="14" customWidth="1"/>
    <col min="4" max="4" width="11.42578125" style="17" customWidth="1"/>
    <col min="5" max="5" width="4.7109375" style="2" customWidth="1"/>
    <col min="6" max="6" width="33.85546875" style="2" customWidth="1"/>
    <col min="7" max="7" width="7.85546875" style="2" customWidth="1"/>
    <col min="8" max="8" width="10.5703125" style="2" customWidth="1"/>
    <col min="9" max="9" width="4.7109375" style="2" customWidth="1"/>
    <col min="10" max="10" width="25.7109375" style="2" customWidth="1"/>
    <col min="11" max="11" width="12.7109375" style="2" customWidth="1"/>
    <col min="12" max="12" width="4.7109375" style="2" customWidth="1"/>
    <col min="13" max="13" width="25" style="4" customWidth="1"/>
    <col min="14" max="14" width="66.140625" style="5" customWidth="1"/>
    <col min="15" max="16384" width="9.140625" style="2"/>
  </cols>
  <sheetData>
    <row r="1" spans="1:18" s="91" customFormat="1">
      <c r="A1" s="90" t="str">
        <f>Übersetzungstexte!A316</f>
        <v>Datum</v>
      </c>
      <c r="B1" s="90" t="str">
        <f>Übersetzungstexte!A319</f>
        <v>Arbeitstage</v>
      </c>
      <c r="C1" s="90" t="str">
        <f>Übersetzungstexte!A322</f>
        <v>Max. massgeb.</v>
      </c>
      <c r="D1" s="90" t="str">
        <f>Übersetzungstexte!A325</f>
        <v>Beitragssatz</v>
      </c>
      <c r="F1" s="91" t="s">
        <v>275</v>
      </c>
      <c r="M1" s="60"/>
      <c r="N1" s="18"/>
      <c r="O1" s="60"/>
      <c r="P1" s="60"/>
      <c r="Q1" s="60"/>
      <c r="R1" s="60"/>
    </row>
    <row r="2" spans="1:18" s="91" customFormat="1">
      <c r="A2" s="90" t="str">
        <f>Übersetzungstexte!A317</f>
        <v>Gültig ab</v>
      </c>
      <c r="B2" s="90" t="str">
        <f>Übersetzungstexte!A320</f>
        <v>pro jahr</v>
      </c>
      <c r="C2" s="90" t="str">
        <f>Übersetzungstexte!A323</f>
        <v>Verdienst</v>
      </c>
      <c r="D2" s="90"/>
      <c r="F2" s="91" t="s">
        <v>276</v>
      </c>
      <c r="M2" s="60"/>
      <c r="N2" s="18"/>
      <c r="O2" s="60"/>
      <c r="P2" s="60"/>
      <c r="Q2" s="60"/>
      <c r="R2" s="60"/>
    </row>
    <row r="3" spans="1:18" ht="12.75" customHeight="1">
      <c r="A3" s="12">
        <v>30682</v>
      </c>
      <c r="B3" s="13">
        <v>261</v>
      </c>
      <c r="C3" s="14">
        <v>5800</v>
      </c>
      <c r="D3" s="15">
        <v>5.2999999999999999E-2</v>
      </c>
      <c r="F3" s="2" t="s">
        <v>277</v>
      </c>
      <c r="J3" s="1"/>
      <c r="O3" s="4"/>
      <c r="P3" s="4"/>
      <c r="Q3" s="4"/>
      <c r="R3" s="4"/>
    </row>
    <row r="4" spans="1:18">
      <c r="A4" s="12">
        <v>31778</v>
      </c>
      <c r="B4" s="13">
        <v>261</v>
      </c>
      <c r="C4" s="14">
        <v>6800</v>
      </c>
      <c r="D4" s="15">
        <v>5.2999999999999999E-2</v>
      </c>
      <c r="F4" s="2" t="s">
        <v>278</v>
      </c>
      <c r="J4" s="1"/>
      <c r="O4" s="4"/>
      <c r="P4" s="4"/>
      <c r="Q4" s="4"/>
      <c r="R4" s="4"/>
    </row>
    <row r="5" spans="1:18">
      <c r="A5" s="12">
        <v>32143</v>
      </c>
      <c r="B5" s="13">
        <v>261</v>
      </c>
      <c r="C5" s="14">
        <v>6800</v>
      </c>
      <c r="D5" s="15">
        <v>5.3499999999999999E-2</v>
      </c>
      <c r="J5" s="1"/>
      <c r="O5" s="4"/>
      <c r="P5" s="4"/>
      <c r="Q5" s="4"/>
      <c r="R5" s="4"/>
    </row>
    <row r="6" spans="1:18">
      <c r="A6" s="12">
        <v>32509</v>
      </c>
      <c r="B6" s="13">
        <v>260</v>
      </c>
      <c r="C6" s="14">
        <v>6800</v>
      </c>
      <c r="D6" s="15">
        <v>5.3499999999999999E-2</v>
      </c>
      <c r="F6" s="91" t="s">
        <v>279</v>
      </c>
      <c r="O6" s="4"/>
      <c r="P6" s="4"/>
      <c r="Q6" s="4"/>
      <c r="R6" s="4"/>
    </row>
    <row r="7" spans="1:18">
      <c r="A7" s="12">
        <v>32874</v>
      </c>
      <c r="B7" s="13">
        <v>261</v>
      </c>
      <c r="C7" s="14">
        <v>6800</v>
      </c>
      <c r="D7" s="15">
        <v>5.2499999999999998E-2</v>
      </c>
      <c r="F7" s="91" t="s">
        <v>280</v>
      </c>
      <c r="O7" s="4"/>
      <c r="P7" s="4"/>
      <c r="Q7" s="4"/>
      <c r="R7" s="4"/>
    </row>
    <row r="8" spans="1:18">
      <c r="A8" s="12">
        <v>33239</v>
      </c>
      <c r="B8" s="13">
        <v>261</v>
      </c>
      <c r="C8" s="14">
        <v>8100</v>
      </c>
      <c r="D8" s="15">
        <v>5.2499999999999998E-2</v>
      </c>
      <c r="F8" s="2" t="s">
        <v>281</v>
      </c>
      <c r="O8" s="4"/>
      <c r="P8" s="4"/>
      <c r="Q8" s="4"/>
      <c r="R8" s="4"/>
    </row>
    <row r="9" spans="1:18" ht="12.75" customHeight="1">
      <c r="A9" s="12">
        <v>33604</v>
      </c>
      <c r="B9" s="13">
        <v>262</v>
      </c>
      <c r="C9" s="14">
        <v>8100</v>
      </c>
      <c r="D9" s="15">
        <v>5.2499999999999998E-2</v>
      </c>
      <c r="F9" s="2" t="s">
        <v>282</v>
      </c>
      <c r="J9" s="4" t="str">
        <f>Übersetzungstexte!A363</f>
        <v>Schutzwort:</v>
      </c>
      <c r="K9" s="2" t="s">
        <v>283</v>
      </c>
      <c r="O9" s="4"/>
      <c r="P9" s="4"/>
      <c r="Q9" s="4"/>
      <c r="R9" s="4"/>
    </row>
    <row r="10" spans="1:18">
      <c r="A10" s="12">
        <v>33970</v>
      </c>
      <c r="B10" s="13">
        <v>261</v>
      </c>
      <c r="C10" s="14">
        <v>8100</v>
      </c>
      <c r="D10" s="15">
        <v>6.0499999999999998E-2</v>
      </c>
      <c r="F10" s="2" t="s">
        <v>284</v>
      </c>
      <c r="O10" s="4"/>
      <c r="P10" s="4"/>
      <c r="Q10" s="4"/>
      <c r="R10" s="4"/>
    </row>
    <row r="11" spans="1:18">
      <c r="A11" s="12">
        <v>34335</v>
      </c>
      <c r="B11" s="13">
        <v>260</v>
      </c>
      <c r="C11" s="14">
        <v>8100</v>
      </c>
      <c r="D11" s="15">
        <v>6.0499999999999998E-2</v>
      </c>
      <c r="F11" s="2" t="s">
        <v>285</v>
      </c>
      <c r="J11" s="4" t="str">
        <f>Übersetzungstexte!A364</f>
        <v>AHV-Pflicht ab:</v>
      </c>
      <c r="K11" s="2">
        <v>18</v>
      </c>
      <c r="O11" s="4"/>
      <c r="P11" s="4"/>
      <c r="Q11" s="4"/>
      <c r="R11" s="4"/>
    </row>
    <row r="12" spans="1:18">
      <c r="A12" s="12">
        <v>34700</v>
      </c>
      <c r="B12" s="13">
        <v>260</v>
      </c>
      <c r="C12" s="14">
        <v>8100</v>
      </c>
      <c r="D12" s="15">
        <v>6.5500000000000003E-2</v>
      </c>
      <c r="F12" s="2" t="s">
        <v>286</v>
      </c>
      <c r="O12" s="4"/>
      <c r="P12" s="4"/>
      <c r="Q12" s="4"/>
      <c r="R12" s="4"/>
    </row>
    <row r="13" spans="1:18">
      <c r="A13" s="12">
        <v>35065</v>
      </c>
      <c r="B13" s="13">
        <v>262</v>
      </c>
      <c r="C13" s="14">
        <v>8100</v>
      </c>
      <c r="D13" s="15">
        <v>6.5500000000000003E-2</v>
      </c>
      <c r="F13" s="2" t="s">
        <v>287</v>
      </c>
      <c r="J13" s="2" t="str">
        <f>Übersetzungstexte!A365</f>
        <v>Version:</v>
      </c>
      <c r="K13" s="12">
        <v>44100</v>
      </c>
      <c r="O13" s="4"/>
      <c r="P13" s="4"/>
      <c r="Q13" s="4"/>
      <c r="R13" s="4"/>
    </row>
    <row r="14" spans="1:18">
      <c r="A14" s="12">
        <v>35431</v>
      </c>
      <c r="B14" s="13">
        <v>261</v>
      </c>
      <c r="C14" s="14">
        <v>8100</v>
      </c>
      <c r="D14" s="15">
        <v>6.5500000000000003E-2</v>
      </c>
      <c r="F14" s="2" t="s">
        <v>288</v>
      </c>
      <c r="O14" s="4"/>
      <c r="P14" s="4"/>
      <c r="Q14" s="4"/>
      <c r="R14" s="4"/>
    </row>
    <row r="15" spans="1:18">
      <c r="A15" s="12">
        <v>35796</v>
      </c>
      <c r="B15" s="13">
        <v>261</v>
      </c>
      <c r="C15" s="14">
        <v>8100</v>
      </c>
      <c r="D15" s="15">
        <v>6.5500000000000003E-2</v>
      </c>
      <c r="F15" s="2" t="s">
        <v>289</v>
      </c>
      <c r="J15" s="7" t="str">
        <f>Übersetzungstexte!A366</f>
        <v>TCRD (0=nein, 1=ja):</v>
      </c>
      <c r="K15" s="2">
        <v>0</v>
      </c>
      <c r="O15" s="4"/>
      <c r="P15" s="4"/>
      <c r="Q15" s="4"/>
      <c r="R15" s="4"/>
    </row>
    <row r="16" spans="1:18">
      <c r="A16" s="12">
        <v>36161</v>
      </c>
      <c r="B16" s="13">
        <v>261</v>
      </c>
      <c r="C16" s="14">
        <v>8100</v>
      </c>
      <c r="D16" s="15">
        <v>6.5500000000000003E-2</v>
      </c>
      <c r="F16" s="2" t="s">
        <v>290</v>
      </c>
      <c r="J16" s="7" t="str">
        <f>Übersetzungstexte!A367</f>
        <v>TCRD erste Zeile:</v>
      </c>
      <c r="K16" s="2">
        <v>27</v>
      </c>
      <c r="O16" s="4"/>
      <c r="P16" s="4"/>
      <c r="Q16" s="4"/>
      <c r="R16" s="4"/>
    </row>
    <row r="17" spans="1:18" ht="12.75" customHeight="1">
      <c r="A17" s="12">
        <v>36526</v>
      </c>
      <c r="B17" s="13">
        <v>260</v>
      </c>
      <c r="C17" s="14">
        <v>8900</v>
      </c>
      <c r="D17" s="15">
        <v>6.5500000000000003E-2</v>
      </c>
      <c r="J17" s="7" t="str">
        <f>Übersetzungstexte!A368</f>
        <v>TCRD letzte Zeile:</v>
      </c>
      <c r="K17" s="2">
        <v>29</v>
      </c>
      <c r="O17" s="4"/>
      <c r="P17" s="4"/>
      <c r="Q17" s="4"/>
      <c r="R17" s="4"/>
    </row>
    <row r="18" spans="1:18">
      <c r="A18" s="12">
        <v>36892</v>
      </c>
      <c r="B18" s="13">
        <v>261</v>
      </c>
      <c r="C18" s="14">
        <v>8900</v>
      </c>
      <c r="D18" s="15">
        <v>6.5500000000000003E-2</v>
      </c>
      <c r="O18" s="4"/>
      <c r="P18" s="4"/>
      <c r="Q18" s="4"/>
      <c r="R18" s="4"/>
    </row>
    <row r="19" spans="1:18">
      <c r="A19" s="12">
        <v>37257</v>
      </c>
      <c r="B19" s="13">
        <v>261</v>
      </c>
      <c r="C19" s="14">
        <v>8900</v>
      </c>
      <c r="D19" s="15">
        <v>6.5500000000000003E-2</v>
      </c>
      <c r="F19" s="2" t="s">
        <v>291</v>
      </c>
      <c r="O19" s="4"/>
      <c r="P19" s="4"/>
      <c r="Q19" s="4"/>
      <c r="R19" s="4"/>
    </row>
    <row r="20" spans="1:18">
      <c r="A20" s="12">
        <v>37622</v>
      </c>
      <c r="B20" s="13">
        <v>261</v>
      </c>
      <c r="C20" s="14">
        <v>8900</v>
      </c>
      <c r="D20" s="15">
        <v>6.3E-2</v>
      </c>
      <c r="F20" s="2">
        <v>0</v>
      </c>
      <c r="J20" s="1"/>
      <c r="O20" s="4"/>
      <c r="P20" s="4"/>
      <c r="Q20" s="4"/>
      <c r="R20" s="4"/>
    </row>
    <row r="21" spans="1:18">
      <c r="A21" s="12">
        <v>37987</v>
      </c>
      <c r="B21" s="13">
        <v>262</v>
      </c>
      <c r="C21" s="14">
        <v>8900</v>
      </c>
      <c r="D21" s="15">
        <v>6.0499999999999998E-2</v>
      </c>
      <c r="F21" s="2">
        <v>1</v>
      </c>
      <c r="J21" s="1"/>
      <c r="O21" s="4"/>
      <c r="P21" s="4"/>
      <c r="Q21" s="4"/>
      <c r="R21" s="4"/>
    </row>
    <row r="22" spans="1:18" ht="12.75" customHeight="1">
      <c r="A22" s="12">
        <v>38353</v>
      </c>
      <c r="B22" s="13">
        <v>260</v>
      </c>
      <c r="C22" s="14">
        <v>8900</v>
      </c>
      <c r="D22" s="15">
        <v>6.0499999999999998E-2</v>
      </c>
      <c r="F22" s="2">
        <v>2</v>
      </c>
      <c r="J22" s="1"/>
      <c r="O22" s="4"/>
      <c r="P22" s="4"/>
      <c r="Q22" s="4"/>
      <c r="R22" s="4"/>
    </row>
    <row r="23" spans="1:18">
      <c r="A23" s="12">
        <v>38718</v>
      </c>
      <c r="B23" s="13">
        <v>260</v>
      </c>
      <c r="C23" s="14">
        <v>8900</v>
      </c>
      <c r="D23" s="15">
        <v>6.0499999999999998E-2</v>
      </c>
      <c r="F23" s="2">
        <v>3</v>
      </c>
      <c r="J23" s="1"/>
      <c r="O23" s="4"/>
      <c r="P23" s="4"/>
      <c r="Q23" s="4"/>
      <c r="R23" s="4"/>
    </row>
    <row r="24" spans="1:18">
      <c r="A24" s="12">
        <v>39083</v>
      </c>
      <c r="B24" s="13">
        <v>261</v>
      </c>
      <c r="C24" s="14">
        <v>8900</v>
      </c>
      <c r="D24" s="15">
        <v>6.0499999999999998E-2</v>
      </c>
      <c r="J24" s="1"/>
      <c r="O24" s="4"/>
      <c r="P24" s="4"/>
      <c r="Q24" s="4"/>
      <c r="R24" s="4"/>
    </row>
    <row r="25" spans="1:18">
      <c r="A25" s="12">
        <v>39448</v>
      </c>
      <c r="B25" s="13">
        <v>262</v>
      </c>
      <c r="C25" s="14">
        <v>10500</v>
      </c>
      <c r="D25" s="15">
        <v>6.0499999999999998E-2</v>
      </c>
      <c r="O25" s="4"/>
      <c r="P25" s="4"/>
      <c r="Q25" s="4"/>
      <c r="R25" s="4"/>
    </row>
    <row r="26" spans="1:18">
      <c r="A26" s="12">
        <v>39814</v>
      </c>
      <c r="B26" s="13">
        <v>261</v>
      </c>
      <c r="C26" s="14">
        <v>10500</v>
      </c>
      <c r="D26" s="15">
        <v>6.0499999999999998E-2</v>
      </c>
      <c r="O26" s="4"/>
      <c r="P26" s="4"/>
      <c r="Q26" s="4"/>
      <c r="R26" s="4"/>
    </row>
    <row r="27" spans="1:18">
      <c r="A27" s="12">
        <v>40544</v>
      </c>
      <c r="B27" s="13">
        <v>260</v>
      </c>
      <c r="C27" s="14">
        <v>10500</v>
      </c>
      <c r="D27" s="15">
        <v>6.25E-2</v>
      </c>
      <c r="O27" s="4"/>
      <c r="P27" s="4"/>
      <c r="Q27" s="4"/>
      <c r="R27" s="4"/>
    </row>
    <row r="28" spans="1:18">
      <c r="A28" s="12">
        <v>40909</v>
      </c>
      <c r="B28" s="13">
        <v>261</v>
      </c>
      <c r="C28" s="14">
        <v>10500</v>
      </c>
      <c r="D28" s="15">
        <v>6.25E-2</v>
      </c>
      <c r="O28" s="4"/>
      <c r="P28" s="4"/>
      <c r="Q28" s="4"/>
      <c r="R28" s="4"/>
    </row>
    <row r="29" spans="1:18">
      <c r="A29" s="12">
        <v>42370</v>
      </c>
      <c r="B29" s="13">
        <v>261</v>
      </c>
      <c r="C29" s="14">
        <v>12350</v>
      </c>
      <c r="D29" s="15">
        <v>6.225E-2</v>
      </c>
      <c r="O29" s="4"/>
      <c r="P29" s="4"/>
      <c r="Q29" s="4"/>
      <c r="R29" s="4"/>
    </row>
    <row r="30" spans="1:18">
      <c r="A30" s="12">
        <v>42736</v>
      </c>
      <c r="B30" s="13">
        <v>260</v>
      </c>
      <c r="C30" s="14">
        <v>12350</v>
      </c>
      <c r="D30" s="15">
        <v>6.225E-2</v>
      </c>
      <c r="O30" s="4"/>
      <c r="P30" s="4"/>
      <c r="Q30" s="4"/>
      <c r="R30" s="4"/>
    </row>
    <row r="31" spans="1:18">
      <c r="A31" s="12">
        <v>43101</v>
      </c>
      <c r="B31" s="13">
        <v>261</v>
      </c>
      <c r="C31" s="14">
        <v>12350</v>
      </c>
      <c r="D31" s="15">
        <v>6.225E-2</v>
      </c>
      <c r="O31" s="4"/>
      <c r="P31" s="4"/>
      <c r="Q31" s="4"/>
      <c r="R31" s="4"/>
    </row>
    <row r="32" spans="1:18" ht="12.75" customHeight="1">
      <c r="A32" s="12">
        <v>43466</v>
      </c>
      <c r="B32" s="13">
        <v>261</v>
      </c>
      <c r="C32" s="14">
        <v>12350</v>
      </c>
      <c r="D32" s="15">
        <v>6.225E-2</v>
      </c>
      <c r="O32" s="3"/>
      <c r="P32" s="3"/>
      <c r="Q32" s="4"/>
      <c r="R32" s="4"/>
    </row>
    <row r="33" spans="1:20" ht="12.75" customHeight="1">
      <c r="A33" s="12">
        <v>43831</v>
      </c>
      <c r="B33" s="13">
        <v>262</v>
      </c>
      <c r="C33" s="14">
        <v>12350</v>
      </c>
      <c r="D33" s="15">
        <v>6.3750000000000001E-2</v>
      </c>
      <c r="O33" s="3"/>
      <c r="P33" s="3"/>
      <c r="Q33" s="3"/>
      <c r="R33" s="4"/>
    </row>
    <row r="34" spans="1:20">
      <c r="A34" s="12">
        <v>44197</v>
      </c>
      <c r="B34" s="13">
        <v>261</v>
      </c>
      <c r="C34" s="14">
        <v>12350</v>
      </c>
      <c r="D34" s="15">
        <v>6.4000000000000001E-2</v>
      </c>
      <c r="O34" s="4"/>
      <c r="P34" s="4"/>
      <c r="Q34" s="4"/>
      <c r="R34" s="4"/>
    </row>
    <row r="35" spans="1:20">
      <c r="A35" s="12">
        <v>44562</v>
      </c>
      <c r="B35" s="13">
        <v>260</v>
      </c>
      <c r="C35" s="14">
        <v>12350</v>
      </c>
      <c r="D35" s="15">
        <v>6.4000000000000001E-2</v>
      </c>
      <c r="O35" s="4"/>
      <c r="P35" s="4"/>
      <c r="Q35" s="4"/>
      <c r="R35" s="4"/>
    </row>
    <row r="36" spans="1:20" ht="12.75" customHeight="1">
      <c r="A36" s="12">
        <v>44927</v>
      </c>
      <c r="B36" s="13">
        <v>260</v>
      </c>
      <c r="C36" s="14">
        <v>12350</v>
      </c>
      <c r="D36" s="15">
        <v>6.4000000000000001E-2</v>
      </c>
      <c r="O36" s="3"/>
      <c r="P36" s="3"/>
      <c r="Q36" s="3"/>
      <c r="R36" s="16"/>
      <c r="S36" s="16"/>
      <c r="T36" s="16"/>
    </row>
    <row r="37" spans="1:20">
      <c r="A37" s="12">
        <v>45292</v>
      </c>
      <c r="B37" s="13">
        <v>262</v>
      </c>
      <c r="C37" s="14">
        <v>12350</v>
      </c>
      <c r="D37" s="15">
        <v>6.4000000000000001E-2</v>
      </c>
      <c r="O37" s="4"/>
      <c r="P37" s="4"/>
      <c r="Q37" s="4"/>
      <c r="R37" s="4"/>
    </row>
    <row r="38" spans="1:20">
      <c r="A38" s="12">
        <v>45658</v>
      </c>
      <c r="B38" s="13">
        <v>261</v>
      </c>
      <c r="C38" s="14">
        <v>12350</v>
      </c>
      <c r="D38" s="15">
        <v>6.4000000000000001E-2</v>
      </c>
      <c r="O38" s="4"/>
      <c r="P38" s="4"/>
      <c r="Q38" s="4"/>
      <c r="R38" s="4"/>
    </row>
    <row r="39" spans="1:20">
      <c r="A39" s="12">
        <v>46023</v>
      </c>
      <c r="B39" s="13">
        <v>261</v>
      </c>
      <c r="C39" s="14">
        <v>12350</v>
      </c>
      <c r="D39" s="15">
        <v>6.4000000000000001E-2</v>
      </c>
      <c r="O39" s="4"/>
      <c r="P39" s="4"/>
      <c r="Q39" s="4"/>
      <c r="R39" s="4"/>
    </row>
    <row r="40" spans="1:20">
      <c r="A40" s="12">
        <v>46388</v>
      </c>
      <c r="B40" s="13">
        <v>261</v>
      </c>
      <c r="C40" s="14">
        <v>12350</v>
      </c>
      <c r="D40" s="15">
        <v>6.4000000000000001E-2</v>
      </c>
      <c r="O40" s="4"/>
      <c r="P40" s="4"/>
      <c r="Q40" s="4"/>
      <c r="R40" s="4"/>
    </row>
    <row r="41" spans="1:20">
      <c r="A41" s="12">
        <v>46753</v>
      </c>
      <c r="B41" s="13">
        <v>260</v>
      </c>
      <c r="C41" s="14">
        <v>12350</v>
      </c>
      <c r="D41" s="15">
        <v>6.4000000000000001E-2</v>
      </c>
      <c r="O41" s="4"/>
      <c r="P41" s="4"/>
      <c r="Q41" s="4"/>
      <c r="R41" s="4"/>
    </row>
    <row r="42" spans="1:20">
      <c r="A42" s="12">
        <v>47119</v>
      </c>
      <c r="B42" s="13">
        <v>261</v>
      </c>
      <c r="C42" s="14">
        <v>12350</v>
      </c>
      <c r="D42" s="15">
        <v>6.4000000000000001E-2</v>
      </c>
    </row>
    <row r="43" spans="1:20">
      <c r="D43" s="15"/>
    </row>
    <row r="44" spans="1:20">
      <c r="D44" s="15"/>
    </row>
    <row r="45" spans="1:20">
      <c r="D45" s="15"/>
    </row>
    <row r="46" spans="1:20">
      <c r="D46" s="15"/>
    </row>
    <row r="47" spans="1:20">
      <c r="D47" s="15"/>
    </row>
    <row r="48" spans="1:20">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0"/>
  <sheetViews>
    <sheetView topLeftCell="A298" zoomScaleNormal="100" workbookViewId="0">
      <selection activeCell="F19" sqref="F19"/>
    </sheetView>
  </sheetViews>
  <sheetFormatPr baseColWidth="10" defaultColWidth="11.42578125" defaultRowHeight="15"/>
  <cols>
    <col min="1" max="3" width="11.5703125" style="2"/>
    <col min="4" max="4" width="27" style="2" customWidth="1"/>
    <col min="5" max="5" width="42.7109375" style="6" customWidth="1"/>
    <col min="6" max="6" width="9.140625" style="2" customWidth="1"/>
    <col min="7" max="8" width="9.140625" style="6" customWidth="1"/>
  </cols>
  <sheetData>
    <row r="1" spans="1:11">
      <c r="A1" s="7">
        <v>1</v>
      </c>
      <c r="B1" s="7"/>
      <c r="C1" s="7"/>
      <c r="D1" s="7" t="s">
        <v>292</v>
      </c>
      <c r="E1" s="8" t="s">
        <v>293</v>
      </c>
      <c r="F1" s="7"/>
      <c r="G1" s="465"/>
      <c r="H1" s="465"/>
      <c r="I1" s="465"/>
      <c r="J1" s="465"/>
      <c r="K1" s="465"/>
    </row>
    <row r="2" spans="1:11" ht="12.75" customHeight="1">
      <c r="A2" s="466" t="s">
        <v>294</v>
      </c>
      <c r="B2" s="7" t="s">
        <v>295</v>
      </c>
      <c r="C2" s="7"/>
      <c r="D2" s="7"/>
      <c r="E2" s="8" t="s">
        <v>296</v>
      </c>
      <c r="F2" s="7"/>
      <c r="G2" s="8"/>
      <c r="H2" s="8"/>
      <c r="I2" s="465"/>
      <c r="J2" s="465"/>
      <c r="K2" s="465"/>
    </row>
    <row r="3" spans="1:11">
      <c r="A3" s="466"/>
      <c r="B3" s="7" t="s">
        <v>297</v>
      </c>
      <c r="C3" s="7"/>
      <c r="D3" s="7"/>
      <c r="E3" s="8" t="s">
        <v>293</v>
      </c>
      <c r="F3" s="7"/>
      <c r="G3" s="8"/>
      <c r="H3" s="8"/>
      <c r="I3" s="465"/>
      <c r="J3" s="465"/>
      <c r="K3" s="465"/>
    </row>
    <row r="4" spans="1:11">
      <c r="A4" s="466"/>
      <c r="B4" s="7" t="s">
        <v>298</v>
      </c>
      <c r="C4" s="7"/>
      <c r="D4" s="7"/>
      <c r="E4" s="8" t="s">
        <v>299</v>
      </c>
      <c r="F4" s="7"/>
      <c r="G4" s="8"/>
      <c r="H4" s="8"/>
      <c r="I4" s="465"/>
      <c r="J4" s="465"/>
      <c r="K4" s="465"/>
    </row>
    <row r="5" spans="1:11">
      <c r="A5" s="466"/>
      <c r="B5" s="7" t="s">
        <v>300</v>
      </c>
      <c r="C5" s="7"/>
      <c r="D5" s="7"/>
      <c r="E5" s="8" t="s">
        <v>301</v>
      </c>
      <c r="F5" s="7"/>
      <c r="G5" s="8"/>
      <c r="H5" s="8"/>
      <c r="I5" s="465"/>
      <c r="J5" s="465"/>
      <c r="K5" s="465"/>
    </row>
    <row r="6" spans="1:11" ht="39">
      <c r="A6" s="466" t="s">
        <v>302</v>
      </c>
      <c r="B6" s="7"/>
      <c r="C6" s="7"/>
      <c r="D6" s="7"/>
      <c r="E6" s="8" t="s">
        <v>303</v>
      </c>
      <c r="F6" s="7"/>
      <c r="G6" s="8"/>
      <c r="H6" s="8"/>
      <c r="I6" s="465"/>
      <c r="J6" s="465"/>
      <c r="K6" s="465"/>
    </row>
    <row r="7" spans="1:11">
      <c r="A7" s="7"/>
      <c r="B7" s="7"/>
      <c r="C7" s="7"/>
      <c r="D7" s="7"/>
      <c r="E7" s="8"/>
      <c r="F7" s="7"/>
      <c r="G7" s="8"/>
      <c r="H7" s="8"/>
      <c r="I7" s="465"/>
      <c r="J7" s="465"/>
      <c r="K7" s="465"/>
    </row>
    <row r="8" spans="1:11">
      <c r="A8" s="7"/>
      <c r="B8" s="7"/>
      <c r="C8" s="7"/>
      <c r="D8" s="7"/>
      <c r="E8" s="8"/>
      <c r="F8" s="7"/>
      <c r="G8" s="8"/>
      <c r="H8" s="8"/>
      <c r="I8" s="465"/>
      <c r="J8" s="465"/>
      <c r="K8" s="465"/>
    </row>
    <row r="9" spans="1:11">
      <c r="A9" s="7"/>
      <c r="B9" s="7"/>
      <c r="C9" s="7"/>
      <c r="D9" s="7" t="s">
        <v>304</v>
      </c>
      <c r="E9" s="8"/>
      <c r="F9" s="7"/>
      <c r="G9" s="8"/>
      <c r="H9" s="8"/>
      <c r="I9" s="465"/>
      <c r="J9" s="465"/>
      <c r="K9" s="465"/>
    </row>
    <row r="10" spans="1:11">
      <c r="A10" s="7" t="s">
        <v>305</v>
      </c>
      <c r="B10" s="7"/>
      <c r="C10" s="7"/>
      <c r="D10" s="7"/>
      <c r="E10" s="8" t="s">
        <v>305</v>
      </c>
      <c r="F10" s="7"/>
      <c r="G10" s="8"/>
      <c r="H10" s="8"/>
      <c r="I10" s="465"/>
      <c r="J10" s="465"/>
      <c r="K10" s="465"/>
    </row>
    <row r="11" spans="1:11">
      <c r="A11" s="7" t="s">
        <v>306</v>
      </c>
      <c r="B11" s="7"/>
      <c r="C11" s="7"/>
      <c r="D11" s="7"/>
      <c r="E11" s="8" t="s">
        <v>306</v>
      </c>
      <c r="F11" s="7"/>
      <c r="G11" s="8"/>
      <c r="H11" s="8"/>
      <c r="I11" s="465"/>
      <c r="J11" s="465"/>
      <c r="K11" s="465"/>
    </row>
    <row r="12" spans="1:11">
      <c r="A12" s="7" t="s">
        <v>307</v>
      </c>
      <c r="B12" s="7"/>
      <c r="C12" s="7"/>
      <c r="D12" s="7"/>
      <c r="E12" s="8" t="s">
        <v>307</v>
      </c>
      <c r="F12" s="7"/>
      <c r="G12" s="8"/>
      <c r="H12" s="8"/>
      <c r="I12" s="465"/>
      <c r="J12" s="465"/>
      <c r="K12" s="465"/>
    </row>
    <row r="13" spans="1:11">
      <c r="A13" s="7" t="s">
        <v>308</v>
      </c>
      <c r="B13" s="7"/>
      <c r="C13" s="7"/>
      <c r="D13" s="7"/>
      <c r="E13" s="8" t="s">
        <v>308</v>
      </c>
      <c r="F13" s="7"/>
      <c r="G13" s="8"/>
      <c r="H13" s="8"/>
      <c r="I13" s="465"/>
      <c r="J13" s="465"/>
      <c r="K13" s="465"/>
    </row>
    <row r="14" spans="1:11">
      <c r="A14" s="7" t="s">
        <v>309</v>
      </c>
      <c r="B14" s="7"/>
      <c r="C14" s="7"/>
      <c r="D14" s="7"/>
      <c r="E14" s="8" t="s">
        <v>309</v>
      </c>
      <c r="F14" s="7"/>
      <c r="G14" s="8"/>
      <c r="H14" s="8"/>
      <c r="I14" s="465"/>
      <c r="J14" s="465"/>
      <c r="K14" s="465"/>
    </row>
    <row r="15" spans="1:11">
      <c r="A15" s="7" t="s">
        <v>310</v>
      </c>
      <c r="B15" s="7"/>
      <c r="C15" s="7"/>
      <c r="D15" s="7"/>
      <c r="E15" s="8" t="s">
        <v>310</v>
      </c>
      <c r="F15" s="7"/>
      <c r="G15" s="8"/>
      <c r="H15" s="8"/>
      <c r="I15" s="465"/>
      <c r="J15" s="465"/>
      <c r="K15" s="465"/>
    </row>
    <row r="16" spans="1:11">
      <c r="A16" s="7"/>
      <c r="B16" s="7"/>
      <c r="C16" s="7"/>
      <c r="D16" s="7"/>
      <c r="E16" s="8"/>
      <c r="F16" s="7"/>
      <c r="G16" s="8"/>
      <c r="H16" s="8"/>
      <c r="I16" s="465"/>
      <c r="J16" s="465"/>
      <c r="K16" s="465"/>
    </row>
    <row r="17" spans="1:11">
      <c r="A17" s="7"/>
      <c r="B17" s="7"/>
      <c r="C17" s="7"/>
      <c r="D17" s="7"/>
      <c r="E17" s="8"/>
      <c r="F17" s="7"/>
      <c r="G17" s="8"/>
      <c r="H17" s="8"/>
      <c r="I17" s="465"/>
      <c r="J17" s="465"/>
      <c r="K17" s="465"/>
    </row>
    <row r="18" spans="1:11">
      <c r="A18" s="2" t="s">
        <v>311</v>
      </c>
    </row>
    <row r="19" spans="1:11">
      <c r="D19" s="2" t="s">
        <v>312</v>
      </c>
    </row>
    <row r="20" spans="1:11">
      <c r="A20" s="7" t="s">
        <v>313</v>
      </c>
      <c r="B20" s="7" t="s">
        <v>314</v>
      </c>
      <c r="C20" s="7"/>
      <c r="D20" s="7"/>
      <c r="E20" s="8" t="s">
        <v>315</v>
      </c>
    </row>
    <row r="21" spans="1:11">
      <c r="A21" s="7" t="s">
        <v>316</v>
      </c>
      <c r="B21" s="7" t="s">
        <v>317</v>
      </c>
      <c r="E21" s="6" t="s">
        <v>318</v>
      </c>
    </row>
    <row r="22" spans="1:11" ht="12.75" customHeight="1"/>
    <row r="23" spans="1:11">
      <c r="A23" s="7" t="s">
        <v>319</v>
      </c>
      <c r="B23" s="7" t="s">
        <v>314</v>
      </c>
      <c r="C23" s="7"/>
      <c r="E23" s="6" t="s">
        <v>320</v>
      </c>
    </row>
    <row r="24" spans="1:11">
      <c r="B24" s="7"/>
    </row>
    <row r="25" spans="1:11">
      <c r="A25" s="2" t="s">
        <v>321</v>
      </c>
      <c r="B25" s="7" t="s">
        <v>322</v>
      </c>
    </row>
    <row r="26" spans="1:11" ht="12.75" customHeight="1"/>
    <row r="27" spans="1:11">
      <c r="D27" s="2" t="s">
        <v>323</v>
      </c>
    </row>
    <row r="28" spans="1:11">
      <c r="A28" s="7" t="s">
        <v>313</v>
      </c>
      <c r="B28" s="7" t="s">
        <v>314</v>
      </c>
      <c r="C28" s="7"/>
      <c r="D28" s="7"/>
      <c r="E28" s="8" t="s">
        <v>315</v>
      </c>
    </row>
    <row r="29" spans="1:11">
      <c r="A29" s="7" t="s">
        <v>324</v>
      </c>
      <c r="B29" s="7" t="s">
        <v>317</v>
      </c>
      <c r="E29" s="6" t="s">
        <v>306</v>
      </c>
    </row>
    <row r="30" spans="1:11">
      <c r="A30" s="7" t="s">
        <v>325</v>
      </c>
      <c r="B30" s="7" t="s">
        <v>314</v>
      </c>
      <c r="E30" s="6" t="s">
        <v>326</v>
      </c>
    </row>
    <row r="31" spans="1:11">
      <c r="A31" s="7" t="s">
        <v>319</v>
      </c>
      <c r="B31" s="7" t="s">
        <v>314</v>
      </c>
      <c r="C31" s="7"/>
      <c r="E31" s="6" t="s">
        <v>320</v>
      </c>
    </row>
    <row r="32" spans="1:11">
      <c r="B32" s="7"/>
    </row>
    <row r="33" spans="1:5">
      <c r="A33" s="2" t="s">
        <v>321</v>
      </c>
      <c r="B33" s="7" t="s">
        <v>322</v>
      </c>
    </row>
    <row r="34" spans="1:5">
      <c r="B34" s="7"/>
    </row>
    <row r="35" spans="1:5">
      <c r="B35" s="7"/>
      <c r="D35" s="2" t="s">
        <v>327</v>
      </c>
    </row>
    <row r="36" spans="1:5">
      <c r="A36" s="7" t="s">
        <v>313</v>
      </c>
      <c r="B36" s="7" t="s">
        <v>314</v>
      </c>
      <c r="C36" s="7"/>
      <c r="D36" s="7"/>
      <c r="E36" s="8" t="s">
        <v>315</v>
      </c>
    </row>
    <row r="37" spans="1:5">
      <c r="A37" s="7" t="s">
        <v>328</v>
      </c>
      <c r="B37" s="7" t="s">
        <v>317</v>
      </c>
      <c r="C37" s="7" t="s">
        <v>329</v>
      </c>
      <c r="E37" s="8" t="s">
        <v>307</v>
      </c>
    </row>
    <row r="38" spans="1:5">
      <c r="A38" s="7" t="s">
        <v>325</v>
      </c>
      <c r="B38" s="7" t="s">
        <v>314</v>
      </c>
      <c r="E38" s="6" t="s">
        <v>326</v>
      </c>
    </row>
    <row r="39" spans="1:5">
      <c r="A39" s="7" t="s">
        <v>319</v>
      </c>
      <c r="B39" s="7" t="s">
        <v>314</v>
      </c>
      <c r="C39" s="7"/>
      <c r="E39" s="6" t="s">
        <v>320</v>
      </c>
    </row>
    <row r="40" spans="1:5">
      <c r="B40" s="7"/>
    </row>
    <row r="41" spans="1:5">
      <c r="A41" s="2" t="s">
        <v>321</v>
      </c>
      <c r="B41" s="7" t="s">
        <v>322</v>
      </c>
    </row>
    <row r="42" spans="1:5">
      <c r="B42" s="7"/>
    </row>
    <row r="43" spans="1:5">
      <c r="B43" s="7"/>
      <c r="E43" s="6" t="s">
        <v>330</v>
      </c>
    </row>
    <row r="44" spans="1:5">
      <c r="B44" s="7"/>
      <c r="D44" s="2" t="s">
        <v>331</v>
      </c>
    </row>
    <row r="45" spans="1:5">
      <c r="A45" s="7" t="s">
        <v>313</v>
      </c>
      <c r="B45" s="7" t="s">
        <v>314</v>
      </c>
      <c r="C45" s="7"/>
      <c r="D45" s="7"/>
      <c r="E45" s="8" t="s">
        <v>315</v>
      </c>
    </row>
    <row r="46" spans="1:5">
      <c r="A46" s="7" t="s">
        <v>332</v>
      </c>
      <c r="B46" s="7" t="s">
        <v>317</v>
      </c>
      <c r="C46" s="7" t="s">
        <v>329</v>
      </c>
      <c r="E46" s="8" t="s">
        <v>308</v>
      </c>
    </row>
    <row r="47" spans="1:5">
      <c r="A47" s="7" t="s">
        <v>325</v>
      </c>
      <c r="B47" s="7" t="s">
        <v>314</v>
      </c>
      <c r="E47" s="6" t="s">
        <v>326</v>
      </c>
    </row>
    <row r="48" spans="1:5">
      <c r="A48" s="7" t="s">
        <v>319</v>
      </c>
      <c r="B48" s="7" t="s">
        <v>314</v>
      </c>
      <c r="C48" s="7"/>
      <c r="E48" s="6" t="s">
        <v>320</v>
      </c>
    </row>
    <row r="49" spans="1:5">
      <c r="B49" s="7"/>
    </row>
    <row r="50" spans="1:5">
      <c r="A50" s="2" t="s">
        <v>321</v>
      </c>
      <c r="B50" s="7" t="s">
        <v>322</v>
      </c>
    </row>
    <row r="51" spans="1:5">
      <c r="B51" s="7"/>
    </row>
    <row r="52" spans="1:5">
      <c r="B52" s="7"/>
      <c r="E52" s="6" t="s">
        <v>333</v>
      </c>
    </row>
    <row r="53" spans="1:5" ht="12.75" customHeight="1"/>
    <row r="54" spans="1:5">
      <c r="B54" s="7"/>
    </row>
    <row r="55" spans="1:5" ht="12.75" customHeight="1">
      <c r="D55" s="7" t="s">
        <v>334</v>
      </c>
    </row>
    <row r="56" spans="1:5" ht="12.75" customHeight="1">
      <c r="A56" s="7" t="s">
        <v>335</v>
      </c>
      <c r="B56" s="2" t="s">
        <v>336</v>
      </c>
      <c r="C56" s="7"/>
      <c r="D56" s="7"/>
      <c r="E56" s="8" t="s">
        <v>337</v>
      </c>
    </row>
    <row r="57" spans="1:5" ht="12.75" customHeight="1">
      <c r="A57" s="7" t="s">
        <v>316</v>
      </c>
      <c r="B57" s="7" t="s">
        <v>317</v>
      </c>
      <c r="E57" s="6" t="s">
        <v>318</v>
      </c>
    </row>
    <row r="58" spans="1:5" ht="12.75" customHeight="1">
      <c r="A58" s="7"/>
      <c r="B58" s="7"/>
      <c r="C58" s="7">
        <v>0</v>
      </c>
      <c r="E58" s="8" t="s">
        <v>338</v>
      </c>
    </row>
    <row r="59" spans="1:5" ht="12.75" customHeight="1">
      <c r="A59" s="7" t="s">
        <v>339</v>
      </c>
      <c r="B59" s="7" t="s">
        <v>336</v>
      </c>
      <c r="C59" s="7">
        <v>0</v>
      </c>
      <c r="E59" s="8" t="s">
        <v>340</v>
      </c>
    </row>
    <row r="60" spans="1:5" ht="12.75" customHeight="1">
      <c r="A60" s="7" t="s">
        <v>341</v>
      </c>
      <c r="B60" s="7" t="s">
        <v>336</v>
      </c>
      <c r="C60" s="7">
        <v>0</v>
      </c>
      <c r="E60" s="8" t="s">
        <v>342</v>
      </c>
    </row>
    <row r="61" spans="1:5" ht="12.75" customHeight="1">
      <c r="A61" s="7" t="s">
        <v>343</v>
      </c>
      <c r="B61" s="7" t="s">
        <v>336</v>
      </c>
      <c r="E61" s="8" t="s">
        <v>344</v>
      </c>
    </row>
    <row r="62" spans="1:5" ht="12.75" customHeight="1">
      <c r="A62" s="7" t="s">
        <v>345</v>
      </c>
      <c r="B62" s="7" t="s">
        <v>336</v>
      </c>
      <c r="E62" s="8" t="s">
        <v>346</v>
      </c>
    </row>
    <row r="63" spans="1:5" ht="12.75" customHeight="1">
      <c r="B63" s="7"/>
    </row>
    <row r="64" spans="1:5" ht="12.75" customHeight="1">
      <c r="B64" s="7"/>
      <c r="D64" s="7" t="s">
        <v>347</v>
      </c>
    </row>
    <row r="65" spans="1:5" ht="12.75" customHeight="1">
      <c r="A65" s="7" t="s">
        <v>335</v>
      </c>
      <c r="B65" s="7" t="s">
        <v>336</v>
      </c>
      <c r="C65" s="7"/>
      <c r="D65" s="7"/>
      <c r="E65" s="8" t="s">
        <v>337</v>
      </c>
    </row>
    <row r="66" spans="1:5" ht="12.75" customHeight="1">
      <c r="A66" s="7" t="s">
        <v>324</v>
      </c>
      <c r="B66" s="7" t="s">
        <v>317</v>
      </c>
      <c r="E66" s="6" t="s">
        <v>306</v>
      </c>
    </row>
    <row r="67" spans="1:5" ht="12.75" customHeight="1">
      <c r="A67" s="7"/>
      <c r="B67" s="7"/>
      <c r="C67" s="7">
        <v>0</v>
      </c>
      <c r="E67" s="8" t="s">
        <v>338</v>
      </c>
    </row>
    <row r="68" spans="1:5" ht="12.75" customHeight="1">
      <c r="A68" s="7" t="s">
        <v>339</v>
      </c>
      <c r="B68" s="7" t="s">
        <v>336</v>
      </c>
      <c r="C68" s="7">
        <v>0</v>
      </c>
      <c r="E68" s="8" t="s">
        <v>340</v>
      </c>
    </row>
    <row r="69" spans="1:5" ht="12.75" customHeight="1">
      <c r="A69" s="7" t="s">
        <v>341</v>
      </c>
      <c r="B69" s="7" t="s">
        <v>336</v>
      </c>
      <c r="C69" s="7">
        <v>0</v>
      </c>
      <c r="E69" s="8" t="s">
        <v>342</v>
      </c>
    </row>
    <row r="70" spans="1:5" ht="12.75" customHeight="1">
      <c r="A70" s="7" t="s">
        <v>343</v>
      </c>
      <c r="B70" s="7" t="s">
        <v>336</v>
      </c>
      <c r="E70" s="8" t="s">
        <v>344</v>
      </c>
    </row>
    <row r="71" spans="1:5" ht="12.75" customHeight="1">
      <c r="A71" s="7" t="s">
        <v>345</v>
      </c>
      <c r="B71" s="7" t="s">
        <v>336</v>
      </c>
      <c r="E71" s="8" t="s">
        <v>346</v>
      </c>
    </row>
    <row r="72" spans="1:5" ht="12.75" customHeight="1">
      <c r="B72" s="7"/>
    </row>
    <row r="73" spans="1:5" ht="12.75" customHeight="1">
      <c r="B73" s="7"/>
      <c r="D73" s="7" t="s">
        <v>348</v>
      </c>
    </row>
    <row r="74" spans="1:5" ht="12.75" customHeight="1">
      <c r="A74" s="7" t="s">
        <v>335</v>
      </c>
      <c r="B74" s="7" t="s">
        <v>336</v>
      </c>
      <c r="C74" s="7"/>
      <c r="D74" s="7"/>
      <c r="E74" s="8" t="s">
        <v>337</v>
      </c>
    </row>
    <row r="75" spans="1:5" ht="12.75" customHeight="1">
      <c r="A75" s="7" t="s">
        <v>328</v>
      </c>
      <c r="B75" s="7" t="s">
        <v>317</v>
      </c>
      <c r="C75" s="7" t="s">
        <v>329</v>
      </c>
      <c r="E75" s="8" t="s">
        <v>307</v>
      </c>
    </row>
    <row r="76" spans="1:5" ht="12.75" customHeight="1">
      <c r="A76" s="7"/>
      <c r="B76" s="7"/>
      <c r="C76" s="7">
        <v>0</v>
      </c>
      <c r="E76" s="8" t="s">
        <v>338</v>
      </c>
    </row>
    <row r="77" spans="1:5" ht="12.75" customHeight="1">
      <c r="A77" s="7" t="s">
        <v>339</v>
      </c>
      <c r="B77" s="7" t="s">
        <v>336</v>
      </c>
      <c r="C77" s="7">
        <v>0</v>
      </c>
      <c r="E77" s="8" t="s">
        <v>340</v>
      </c>
    </row>
    <row r="78" spans="1:5" ht="12.75" customHeight="1">
      <c r="A78" s="7" t="s">
        <v>341</v>
      </c>
      <c r="B78" s="7" t="s">
        <v>336</v>
      </c>
      <c r="C78" s="7">
        <v>0</v>
      </c>
      <c r="E78" s="8" t="s">
        <v>342</v>
      </c>
    </row>
    <row r="79" spans="1:5" ht="12.75" customHeight="1">
      <c r="A79" s="7" t="s">
        <v>343</v>
      </c>
      <c r="B79" s="7" t="s">
        <v>336</v>
      </c>
      <c r="E79" s="8" t="s">
        <v>344</v>
      </c>
    </row>
    <row r="80" spans="1:5" ht="12.75" customHeight="1">
      <c r="A80" s="7" t="s">
        <v>345</v>
      </c>
      <c r="B80" s="7" t="s">
        <v>336</v>
      </c>
      <c r="E80" s="8" t="s">
        <v>346</v>
      </c>
    </row>
    <row r="81" spans="1:5" ht="12.75" customHeight="1">
      <c r="B81" s="7"/>
    </row>
    <row r="82" spans="1:5" ht="12.75" customHeight="1">
      <c r="B82" s="7"/>
      <c r="D82" s="7" t="s">
        <v>349</v>
      </c>
    </row>
    <row r="83" spans="1:5" ht="12.75" customHeight="1">
      <c r="A83" s="7" t="s">
        <v>335</v>
      </c>
      <c r="B83" s="7" t="s">
        <v>336</v>
      </c>
      <c r="C83" s="7"/>
      <c r="D83" s="7"/>
      <c r="E83" s="8" t="s">
        <v>337</v>
      </c>
    </row>
    <row r="84" spans="1:5" ht="12.75" customHeight="1">
      <c r="A84" s="7" t="s">
        <v>332</v>
      </c>
      <c r="B84" s="7" t="s">
        <v>317</v>
      </c>
      <c r="C84" s="7" t="s">
        <v>329</v>
      </c>
      <c r="E84" s="8" t="s">
        <v>308</v>
      </c>
    </row>
    <row r="85" spans="1:5" ht="12.75" customHeight="1">
      <c r="A85" s="7"/>
      <c r="B85" s="7"/>
      <c r="C85" s="7">
        <v>0</v>
      </c>
      <c r="E85" s="8" t="s">
        <v>338</v>
      </c>
    </row>
    <row r="86" spans="1:5" ht="12.75" customHeight="1">
      <c r="A86" s="7" t="s">
        <v>339</v>
      </c>
      <c r="B86" s="7" t="s">
        <v>336</v>
      </c>
      <c r="C86" s="7">
        <v>0</v>
      </c>
      <c r="E86" s="8" t="s">
        <v>340</v>
      </c>
    </row>
    <row r="87" spans="1:5" ht="12.75" customHeight="1">
      <c r="A87" s="7" t="s">
        <v>341</v>
      </c>
      <c r="B87" s="7" t="s">
        <v>336</v>
      </c>
      <c r="C87" s="7">
        <v>0</v>
      </c>
      <c r="E87" s="8" t="s">
        <v>342</v>
      </c>
    </row>
    <row r="88" spans="1:5" ht="12.75" customHeight="1">
      <c r="A88" s="7" t="s">
        <v>343</v>
      </c>
      <c r="B88" s="7" t="s">
        <v>336</v>
      </c>
      <c r="E88" s="8" t="s">
        <v>344</v>
      </c>
    </row>
    <row r="89" spans="1:5" ht="12.75" customHeight="1">
      <c r="A89" s="7" t="s">
        <v>345</v>
      </c>
      <c r="B89" s="7" t="s">
        <v>336</v>
      </c>
      <c r="E89" s="8" t="s">
        <v>346</v>
      </c>
    </row>
    <row r="90" spans="1:5" ht="12.75" customHeight="1">
      <c r="B90" s="7"/>
    </row>
    <row r="91" spans="1:5" ht="12.75" customHeight="1">
      <c r="A91" s="7"/>
      <c r="B91" s="7"/>
      <c r="C91" s="7"/>
      <c r="E91" s="8"/>
    </row>
    <row r="92" spans="1:5" ht="12.75" customHeight="1"/>
    <row r="93" spans="1:5" ht="12.75" customHeight="1"/>
    <row r="94" spans="1:5">
      <c r="D94" s="2" t="s">
        <v>350</v>
      </c>
    </row>
    <row r="95" spans="1:5">
      <c r="A95" s="7" t="s">
        <v>351</v>
      </c>
      <c r="E95" s="6" t="s">
        <v>351</v>
      </c>
    </row>
    <row r="96" spans="1:5">
      <c r="A96" s="7" t="s">
        <v>352</v>
      </c>
      <c r="E96" s="6" t="s">
        <v>352</v>
      </c>
    </row>
    <row r="97" spans="1:5">
      <c r="A97" s="7" t="s">
        <v>353</v>
      </c>
      <c r="E97" s="6" t="s">
        <v>353</v>
      </c>
    </row>
    <row r="98" spans="1:5">
      <c r="A98" s="7" t="s">
        <v>354</v>
      </c>
      <c r="E98" s="6" t="s">
        <v>354</v>
      </c>
    </row>
    <row r="99" spans="1:5">
      <c r="A99" s="7" t="s">
        <v>355</v>
      </c>
      <c r="E99" s="6" t="s">
        <v>355</v>
      </c>
    </row>
    <row r="100" spans="1:5">
      <c r="A100" s="7" t="s">
        <v>356</v>
      </c>
      <c r="E100" s="6" t="s">
        <v>356</v>
      </c>
    </row>
    <row r="101" spans="1:5">
      <c r="A101" s="7" t="s">
        <v>357</v>
      </c>
      <c r="E101" s="6" t="s">
        <v>357</v>
      </c>
    </row>
    <row r="102" spans="1:5">
      <c r="A102" s="7" t="s">
        <v>358</v>
      </c>
      <c r="E102" s="6" t="s">
        <v>358</v>
      </c>
    </row>
    <row r="103" spans="1:5">
      <c r="A103" s="7" t="s">
        <v>359</v>
      </c>
      <c r="E103" s="6" t="s">
        <v>359</v>
      </c>
    </row>
    <row r="104" spans="1:5">
      <c r="A104" s="7" t="s">
        <v>360</v>
      </c>
      <c r="E104" s="6" t="s">
        <v>360</v>
      </c>
    </row>
    <row r="105" spans="1:5">
      <c r="A105" s="7" t="s">
        <v>361</v>
      </c>
      <c r="E105" s="6" t="s">
        <v>361</v>
      </c>
    </row>
    <row r="106" spans="1:5">
      <c r="A106" s="7" t="s">
        <v>362</v>
      </c>
      <c r="E106" s="6" t="s">
        <v>362</v>
      </c>
    </row>
    <row r="107" spans="1:5">
      <c r="A107" s="7" t="s">
        <v>363</v>
      </c>
      <c r="E107" s="6" t="s">
        <v>363</v>
      </c>
    </row>
    <row r="108" spans="1:5">
      <c r="A108" s="7" t="s">
        <v>363</v>
      </c>
      <c r="E108" s="6" t="s">
        <v>363</v>
      </c>
    </row>
    <row r="109" spans="1:5">
      <c r="A109" s="7" t="s">
        <v>364</v>
      </c>
      <c r="E109" s="6" t="s">
        <v>364</v>
      </c>
    </row>
    <row r="110" spans="1:5">
      <c r="A110" s="7" t="s">
        <v>365</v>
      </c>
      <c r="E110" s="6" t="s">
        <v>365</v>
      </c>
    </row>
    <row r="111" spans="1:5">
      <c r="A111" s="7" t="s">
        <v>366</v>
      </c>
      <c r="E111" s="6" t="s">
        <v>366</v>
      </c>
    </row>
    <row r="112" spans="1:5">
      <c r="A112" s="7" t="s">
        <v>367</v>
      </c>
      <c r="E112" s="6" t="s">
        <v>367</v>
      </c>
    </row>
    <row r="113" spans="1:5">
      <c r="A113" s="7" t="s">
        <v>368</v>
      </c>
      <c r="E113" s="6" t="s">
        <v>368</v>
      </c>
    </row>
    <row r="114" spans="1:5">
      <c r="A114" s="7" t="s">
        <v>369</v>
      </c>
      <c r="E114" s="6" t="s">
        <v>369</v>
      </c>
    </row>
    <row r="115" spans="1:5">
      <c r="A115" s="7" t="s">
        <v>370</v>
      </c>
      <c r="E115" s="6" t="s">
        <v>370</v>
      </c>
    </row>
    <row r="116" spans="1:5">
      <c r="A116" s="7" t="s">
        <v>291</v>
      </c>
      <c r="E116" s="6" t="s">
        <v>291</v>
      </c>
    </row>
    <row r="117" spans="1:5">
      <c r="A117" s="7" t="s">
        <v>371</v>
      </c>
      <c r="E117" s="6" t="s">
        <v>371</v>
      </c>
    </row>
    <row r="118" spans="1:5">
      <c r="A118" s="7" t="s">
        <v>372</v>
      </c>
      <c r="E118" s="6" t="s">
        <v>372</v>
      </c>
    </row>
    <row r="119" spans="1:5">
      <c r="A119" s="7" t="s">
        <v>373</v>
      </c>
      <c r="E119" s="6" t="s">
        <v>373</v>
      </c>
    </row>
    <row r="120" spans="1:5">
      <c r="A120" s="7" t="s">
        <v>374</v>
      </c>
      <c r="E120" s="6" t="s">
        <v>374</v>
      </c>
    </row>
    <row r="121" spans="1:5">
      <c r="A121" s="7"/>
    </row>
    <row r="122" spans="1:5">
      <c r="A122" s="7" t="s">
        <v>375</v>
      </c>
      <c r="E122" s="6" t="s">
        <v>375</v>
      </c>
    </row>
    <row r="123" spans="1:5">
      <c r="A123" s="7" t="s">
        <v>376</v>
      </c>
      <c r="E123" s="6" t="s">
        <v>376</v>
      </c>
    </row>
    <row r="124" spans="1:5">
      <c r="A124" s="7" t="s">
        <v>377</v>
      </c>
      <c r="E124" s="6" t="s">
        <v>377</v>
      </c>
    </row>
    <row r="125" spans="1:5">
      <c r="A125" s="7" t="s">
        <v>378</v>
      </c>
      <c r="E125" s="6" t="s">
        <v>378</v>
      </c>
    </row>
    <row r="126" spans="1:5">
      <c r="A126" s="7" t="s">
        <v>379</v>
      </c>
      <c r="E126" s="6" t="s">
        <v>379</v>
      </c>
    </row>
    <row r="127" spans="1:5">
      <c r="A127" s="7" t="s">
        <v>380</v>
      </c>
      <c r="E127" s="6" t="s">
        <v>380</v>
      </c>
    </row>
    <row r="128" spans="1:5">
      <c r="A128" s="7" t="s">
        <v>381</v>
      </c>
      <c r="E128" s="6" t="s">
        <v>381</v>
      </c>
    </row>
    <row r="129" spans="1:5">
      <c r="A129" s="7" t="s">
        <v>382</v>
      </c>
      <c r="E129" s="6" t="s">
        <v>382</v>
      </c>
    </row>
    <row r="130" spans="1:5">
      <c r="A130" s="7" t="s">
        <v>383</v>
      </c>
      <c r="E130" s="6" t="s">
        <v>383</v>
      </c>
    </row>
    <row r="131" spans="1:5">
      <c r="A131" s="7"/>
    </row>
    <row r="132" spans="1:5">
      <c r="A132" s="7"/>
      <c r="D132" s="2" t="s">
        <v>384</v>
      </c>
    </row>
    <row r="133" spans="1:5">
      <c r="A133" s="7" t="s">
        <v>385</v>
      </c>
      <c r="E133" s="8" t="s">
        <v>385</v>
      </c>
    </row>
    <row r="134" spans="1:5">
      <c r="A134" s="7" t="s">
        <v>362</v>
      </c>
      <c r="E134" s="9" t="s">
        <v>362</v>
      </c>
    </row>
    <row r="135" spans="1:5">
      <c r="A135" s="7" t="s">
        <v>386</v>
      </c>
      <c r="E135" s="9" t="s">
        <v>386</v>
      </c>
    </row>
    <row r="136" spans="1:5">
      <c r="A136" s="7" t="s">
        <v>387</v>
      </c>
      <c r="E136" s="9"/>
    </row>
    <row r="137" spans="1:5">
      <c r="A137" s="7" t="s">
        <v>387</v>
      </c>
    </row>
    <row r="138" spans="1:5">
      <c r="A138" s="7" t="s">
        <v>387</v>
      </c>
    </row>
    <row r="139" spans="1:5">
      <c r="A139" s="7" t="s">
        <v>388</v>
      </c>
      <c r="E139" s="6" t="s">
        <v>388</v>
      </c>
    </row>
    <row r="140" spans="1:5">
      <c r="A140" s="7" t="s">
        <v>387</v>
      </c>
    </row>
    <row r="141" spans="1:5">
      <c r="A141" s="7" t="s">
        <v>387</v>
      </c>
    </row>
    <row r="142" spans="1:5">
      <c r="A142" s="7" t="s">
        <v>387</v>
      </c>
    </row>
    <row r="143" spans="1:5">
      <c r="A143" s="7" t="s">
        <v>389</v>
      </c>
      <c r="E143" s="6" t="s">
        <v>389</v>
      </c>
    </row>
    <row r="144" spans="1:5">
      <c r="A144" s="7" t="s">
        <v>387</v>
      </c>
    </row>
    <row r="145" spans="1:5">
      <c r="A145" s="7" t="s">
        <v>387</v>
      </c>
    </row>
    <row r="146" spans="1:5">
      <c r="A146" s="7" t="s">
        <v>387</v>
      </c>
    </row>
    <row r="147" spans="1:5">
      <c r="A147" s="7" t="s">
        <v>390</v>
      </c>
      <c r="E147" s="6" t="s">
        <v>390</v>
      </c>
    </row>
    <row r="148" spans="1:5">
      <c r="A148" s="7" t="s">
        <v>387</v>
      </c>
    </row>
    <row r="149" spans="1:5">
      <c r="A149" s="7" t="s">
        <v>387</v>
      </c>
    </row>
    <row r="150" spans="1:5">
      <c r="A150" s="7" t="s">
        <v>391</v>
      </c>
      <c r="E150" s="6" t="s">
        <v>391</v>
      </c>
    </row>
    <row r="151" spans="1:5">
      <c r="A151" s="7" t="s">
        <v>392</v>
      </c>
      <c r="E151" s="6" t="s">
        <v>392</v>
      </c>
    </row>
    <row r="152" spans="1:5">
      <c r="A152" s="7" t="s">
        <v>387</v>
      </c>
    </row>
    <row r="153" spans="1:5">
      <c r="A153" s="7" t="s">
        <v>387</v>
      </c>
    </row>
    <row r="154" spans="1:5">
      <c r="A154" s="7" t="s">
        <v>393</v>
      </c>
      <c r="E154" s="6" t="s">
        <v>393</v>
      </c>
    </row>
    <row r="155" spans="1:5">
      <c r="A155" s="7" t="s">
        <v>394</v>
      </c>
      <c r="E155" s="6" t="s">
        <v>394</v>
      </c>
    </row>
    <row r="156" spans="1:5">
      <c r="A156" s="7" t="s">
        <v>387</v>
      </c>
    </row>
    <row r="157" spans="1:5">
      <c r="A157" s="7" t="s">
        <v>387</v>
      </c>
    </row>
    <row r="158" spans="1:5">
      <c r="A158" s="7" t="s">
        <v>395</v>
      </c>
      <c r="E158" s="6" t="s">
        <v>395</v>
      </c>
    </row>
    <row r="159" spans="1:5">
      <c r="A159" s="7" t="s">
        <v>394</v>
      </c>
      <c r="E159" s="6" t="s">
        <v>394</v>
      </c>
    </row>
    <row r="160" spans="1:5">
      <c r="A160" s="7" t="s">
        <v>396</v>
      </c>
      <c r="E160" s="6" t="s">
        <v>396</v>
      </c>
    </row>
    <row r="161" spans="1:5">
      <c r="A161" s="7" t="s">
        <v>397</v>
      </c>
      <c r="E161" s="6" t="s">
        <v>397</v>
      </c>
    </row>
    <row r="162" spans="1:5">
      <c r="A162" s="7" t="s">
        <v>398</v>
      </c>
      <c r="E162" s="6" t="s">
        <v>398</v>
      </c>
    </row>
    <row r="163" spans="1:5">
      <c r="A163" s="7" t="s">
        <v>399</v>
      </c>
      <c r="E163" s="6" t="s">
        <v>399</v>
      </c>
    </row>
    <row r="164" spans="1:5">
      <c r="A164" s="7" t="s">
        <v>400</v>
      </c>
      <c r="E164" s="6" t="s">
        <v>400</v>
      </c>
    </row>
    <row r="165" spans="1:5">
      <c r="A165" s="7" t="s">
        <v>401</v>
      </c>
      <c r="E165" s="6" t="s">
        <v>401</v>
      </c>
    </row>
    <row r="166" spans="1:5">
      <c r="A166" s="7" t="s">
        <v>402</v>
      </c>
      <c r="E166" s="6" t="s">
        <v>402</v>
      </c>
    </row>
    <row r="167" spans="1:5">
      <c r="A167" s="7" t="s">
        <v>403</v>
      </c>
      <c r="E167" s="6" t="s">
        <v>403</v>
      </c>
    </row>
    <row r="168" spans="1:5">
      <c r="A168" s="7" t="s">
        <v>404</v>
      </c>
      <c r="E168" s="6" t="s">
        <v>404</v>
      </c>
    </row>
    <row r="169" spans="1:5">
      <c r="A169" s="7" t="s">
        <v>405</v>
      </c>
      <c r="E169" s="6" t="s">
        <v>405</v>
      </c>
    </row>
    <row r="170" spans="1:5">
      <c r="A170" s="7" t="s">
        <v>406</v>
      </c>
      <c r="E170" s="6" t="s">
        <v>406</v>
      </c>
    </row>
    <row r="171" spans="1:5">
      <c r="A171" s="7" t="s">
        <v>407</v>
      </c>
      <c r="E171" s="6" t="s">
        <v>407</v>
      </c>
    </row>
    <row r="172" spans="1:5">
      <c r="A172" s="7" t="s">
        <v>387</v>
      </c>
    </row>
    <row r="173" spans="1:5">
      <c r="A173" s="7" t="s">
        <v>408</v>
      </c>
      <c r="E173" s="6" t="s">
        <v>408</v>
      </c>
    </row>
    <row r="174" spans="1:5">
      <c r="A174" s="7" t="s">
        <v>409</v>
      </c>
      <c r="E174" s="6" t="s">
        <v>409</v>
      </c>
    </row>
    <row r="175" spans="1:5">
      <c r="A175" s="7" t="s">
        <v>398</v>
      </c>
      <c r="E175" s="6" t="s">
        <v>398</v>
      </c>
    </row>
    <row r="176" spans="1:5">
      <c r="A176" s="7" t="s">
        <v>387</v>
      </c>
    </row>
    <row r="177" spans="1:5">
      <c r="A177" s="7" t="s">
        <v>408</v>
      </c>
      <c r="E177" s="6" t="s">
        <v>408</v>
      </c>
    </row>
    <row r="178" spans="1:5">
      <c r="A178" s="7" t="s">
        <v>410</v>
      </c>
      <c r="E178" s="6" t="s">
        <v>410</v>
      </c>
    </row>
    <row r="179" spans="1:5">
      <c r="A179" s="7" t="s">
        <v>398</v>
      </c>
      <c r="E179" s="6" t="s">
        <v>398</v>
      </c>
    </row>
    <row r="180" spans="1:5">
      <c r="A180" s="7" t="s">
        <v>411</v>
      </c>
      <c r="E180" s="6" t="s">
        <v>411</v>
      </c>
    </row>
    <row r="181" spans="1:5">
      <c r="A181" s="7" t="s">
        <v>412</v>
      </c>
      <c r="E181" s="6" t="s">
        <v>412</v>
      </c>
    </row>
    <row r="182" spans="1:5">
      <c r="A182" s="7" t="s">
        <v>395</v>
      </c>
      <c r="E182" s="6" t="s">
        <v>395</v>
      </c>
    </row>
    <row r="183" spans="1:5">
      <c r="A183" s="7" t="s">
        <v>413</v>
      </c>
      <c r="E183" s="6" t="s">
        <v>413</v>
      </c>
    </row>
    <row r="184" spans="1:5">
      <c r="A184" s="7" t="s">
        <v>414</v>
      </c>
      <c r="E184" s="6" t="s">
        <v>414</v>
      </c>
    </row>
    <row r="185" spans="1:5">
      <c r="A185" s="7"/>
    </row>
    <row r="186" spans="1:5">
      <c r="A186" s="7"/>
    </row>
    <row r="187" spans="1:5">
      <c r="A187" s="7"/>
      <c r="D187" s="2" t="s">
        <v>415</v>
      </c>
    </row>
    <row r="188" spans="1:5">
      <c r="A188" s="7" t="s">
        <v>385</v>
      </c>
      <c r="E188" s="8" t="s">
        <v>385</v>
      </c>
    </row>
    <row r="189" spans="1:5">
      <c r="A189" s="7" t="s">
        <v>416</v>
      </c>
      <c r="E189" s="8" t="s">
        <v>416</v>
      </c>
    </row>
    <row r="190" spans="1:5">
      <c r="A190" s="7" t="s">
        <v>417</v>
      </c>
      <c r="E190" s="6" t="s">
        <v>417</v>
      </c>
    </row>
    <row r="191" spans="1:5">
      <c r="A191" s="7" t="s">
        <v>387</v>
      </c>
    </row>
    <row r="192" spans="1:5">
      <c r="A192" s="7" t="s">
        <v>387</v>
      </c>
    </row>
    <row r="193" spans="1:5">
      <c r="A193" s="7" t="s">
        <v>170</v>
      </c>
      <c r="E193" s="6" t="s">
        <v>170</v>
      </c>
    </row>
    <row r="194" spans="1:5">
      <c r="A194" s="7" t="s">
        <v>418</v>
      </c>
      <c r="E194" s="6" t="s">
        <v>418</v>
      </c>
    </row>
    <row r="195" spans="1:5">
      <c r="A195" s="7" t="s">
        <v>419</v>
      </c>
      <c r="E195" s="6" t="s">
        <v>419</v>
      </c>
    </row>
    <row r="196" spans="1:5">
      <c r="A196" s="7" t="s">
        <v>407</v>
      </c>
      <c r="E196" s="6" t="s">
        <v>407</v>
      </c>
    </row>
    <row r="197" spans="1:5">
      <c r="A197" s="7" t="s">
        <v>420</v>
      </c>
      <c r="E197" s="6" t="s">
        <v>420</v>
      </c>
    </row>
    <row r="198" spans="1:5">
      <c r="A198" s="7" t="s">
        <v>421</v>
      </c>
      <c r="E198" s="6" t="s">
        <v>421</v>
      </c>
    </row>
    <row r="199" spans="1:5">
      <c r="A199" s="7" t="s">
        <v>422</v>
      </c>
      <c r="E199" s="6" t="s">
        <v>422</v>
      </c>
    </row>
    <row r="200" spans="1:5">
      <c r="A200" s="7" t="s">
        <v>423</v>
      </c>
      <c r="E200" s="6" t="s">
        <v>423</v>
      </c>
    </row>
    <row r="201" spans="1:5">
      <c r="A201" s="7" t="s">
        <v>387</v>
      </c>
    </row>
    <row r="202" spans="1:5">
      <c r="A202" s="7" t="s">
        <v>387</v>
      </c>
    </row>
    <row r="203" spans="1:5">
      <c r="A203" s="7" t="s">
        <v>424</v>
      </c>
      <c r="E203" s="6" t="s">
        <v>424</v>
      </c>
    </row>
    <row r="204" spans="1:5">
      <c r="A204" s="7" t="s">
        <v>425</v>
      </c>
      <c r="E204" s="6" t="s">
        <v>425</v>
      </c>
    </row>
    <row r="205" spans="1:5">
      <c r="A205" s="7" t="s">
        <v>426</v>
      </c>
      <c r="E205" s="6" t="s">
        <v>426</v>
      </c>
    </row>
    <row r="206" spans="1:5">
      <c r="A206" s="7" t="s">
        <v>427</v>
      </c>
      <c r="E206" s="6" t="s">
        <v>427</v>
      </c>
    </row>
    <row r="207" spans="1:5">
      <c r="A207" s="7" t="s">
        <v>387</v>
      </c>
    </row>
    <row r="208" spans="1:5">
      <c r="A208" s="7" t="s">
        <v>387</v>
      </c>
    </row>
    <row r="209" spans="1:5">
      <c r="A209" s="7" t="s">
        <v>428</v>
      </c>
      <c r="E209" s="6" t="s">
        <v>428</v>
      </c>
    </row>
    <row r="210" spans="1:5">
      <c r="A210" s="7" t="s">
        <v>387</v>
      </c>
    </row>
    <row r="211" spans="1:5">
      <c r="A211" s="7" t="s">
        <v>387</v>
      </c>
    </row>
    <row r="212" spans="1:5">
      <c r="A212" s="7" t="s">
        <v>170</v>
      </c>
      <c r="E212" s="6" t="s">
        <v>170</v>
      </c>
    </row>
    <row r="213" spans="1:5">
      <c r="A213" s="7" t="s">
        <v>418</v>
      </c>
      <c r="E213" s="6" t="s">
        <v>418</v>
      </c>
    </row>
    <row r="214" spans="1:5">
      <c r="A214" s="7" t="s">
        <v>419</v>
      </c>
      <c r="E214" s="6" t="s">
        <v>419</v>
      </c>
    </row>
    <row r="215" spans="1:5">
      <c r="A215" s="7" t="s">
        <v>407</v>
      </c>
      <c r="E215" s="6" t="s">
        <v>407</v>
      </c>
    </row>
    <row r="216" spans="1:5">
      <c r="A216" s="7" t="s">
        <v>420</v>
      </c>
      <c r="E216" s="6" t="s">
        <v>420</v>
      </c>
    </row>
    <row r="217" spans="1:5">
      <c r="A217" s="7" t="s">
        <v>421</v>
      </c>
      <c r="E217" s="6" t="s">
        <v>421</v>
      </c>
    </row>
    <row r="218" spans="1:5">
      <c r="A218" s="7" t="s">
        <v>422</v>
      </c>
      <c r="E218" s="6" t="s">
        <v>422</v>
      </c>
    </row>
    <row r="219" spans="1:5">
      <c r="A219" s="7" t="s">
        <v>423</v>
      </c>
      <c r="E219" s="6" t="s">
        <v>423</v>
      </c>
    </row>
    <row r="220" spans="1:5">
      <c r="A220" s="7" t="s">
        <v>387</v>
      </c>
    </row>
    <row r="221" spans="1:5">
      <c r="A221" s="7" t="s">
        <v>387</v>
      </c>
    </row>
    <row r="222" spans="1:5">
      <c r="A222" s="7" t="s">
        <v>424</v>
      </c>
      <c r="E222" s="6" t="s">
        <v>424</v>
      </c>
    </row>
    <row r="223" spans="1:5">
      <c r="A223" s="7" t="s">
        <v>425</v>
      </c>
      <c r="E223" s="6" t="s">
        <v>425</v>
      </c>
    </row>
    <row r="224" spans="1:5">
      <c r="A224" s="7" t="s">
        <v>426</v>
      </c>
      <c r="E224" s="6" t="s">
        <v>426</v>
      </c>
    </row>
    <row r="225" spans="1:5">
      <c r="A225" s="7" t="s">
        <v>427</v>
      </c>
      <c r="E225" s="6" t="s">
        <v>427</v>
      </c>
    </row>
    <row r="226" spans="1:5">
      <c r="A226" s="7" t="s">
        <v>387</v>
      </c>
    </row>
    <row r="227" spans="1:5">
      <c r="A227" s="7" t="s">
        <v>387</v>
      </c>
    </row>
    <row r="228" spans="1:5">
      <c r="A228" s="7" t="s">
        <v>429</v>
      </c>
      <c r="E228" s="6" t="s">
        <v>429</v>
      </c>
    </row>
    <row r="229" spans="1:5">
      <c r="A229" s="7" t="s">
        <v>430</v>
      </c>
      <c r="E229" s="6" t="s">
        <v>430</v>
      </c>
    </row>
    <row r="230" spans="1:5">
      <c r="A230" s="7" t="s">
        <v>430</v>
      </c>
      <c r="E230" s="6" t="s">
        <v>430</v>
      </c>
    </row>
    <row r="231" spans="1:5">
      <c r="A231" s="7" t="s">
        <v>431</v>
      </c>
      <c r="E231" s="6" t="s">
        <v>431</v>
      </c>
    </row>
    <row r="232" spans="1:5">
      <c r="A232" s="7" t="s">
        <v>431</v>
      </c>
      <c r="E232" s="6" t="s">
        <v>431</v>
      </c>
    </row>
    <row r="233" spans="1:5">
      <c r="A233" s="7" t="s">
        <v>432</v>
      </c>
      <c r="E233" s="6" t="s">
        <v>432</v>
      </c>
    </row>
    <row r="234" spans="1:5">
      <c r="A234" s="7"/>
    </row>
    <row r="235" spans="1:5">
      <c r="A235" s="7"/>
    </row>
    <row r="236" spans="1:5">
      <c r="A236" s="7"/>
      <c r="D236" s="2" t="s">
        <v>433</v>
      </c>
    </row>
    <row r="237" spans="1:5">
      <c r="A237" s="7" t="s">
        <v>385</v>
      </c>
      <c r="E237" s="8" t="s">
        <v>385</v>
      </c>
    </row>
    <row r="238" spans="1:5">
      <c r="A238" s="7" t="s">
        <v>362</v>
      </c>
      <c r="E238" s="9" t="s">
        <v>362</v>
      </c>
    </row>
    <row r="239" spans="1:5">
      <c r="A239" s="7" t="s">
        <v>386</v>
      </c>
      <c r="E239" s="9" t="s">
        <v>386</v>
      </c>
    </row>
    <row r="240" spans="1:5">
      <c r="A240" s="7" t="s">
        <v>387</v>
      </c>
    </row>
    <row r="241" spans="1:5">
      <c r="A241" s="7" t="s">
        <v>387</v>
      </c>
    </row>
    <row r="242" spans="1:5">
      <c r="A242" s="7" t="s">
        <v>170</v>
      </c>
      <c r="E242" s="6" t="s">
        <v>170</v>
      </c>
    </row>
    <row r="243" spans="1:5">
      <c r="A243" s="7" t="s">
        <v>434</v>
      </c>
      <c r="E243" s="6" t="s">
        <v>434</v>
      </c>
    </row>
    <row r="244" spans="1:5">
      <c r="A244" s="7" t="s">
        <v>435</v>
      </c>
      <c r="E244" s="6" t="s">
        <v>435</v>
      </c>
    </row>
    <row r="245" spans="1:5">
      <c r="A245" s="7" t="s">
        <v>413</v>
      </c>
      <c r="E245" s="6" t="s">
        <v>413</v>
      </c>
    </row>
    <row r="246" spans="1:5">
      <c r="A246" s="7" t="s">
        <v>436</v>
      </c>
      <c r="E246" s="6" t="s">
        <v>436</v>
      </c>
    </row>
    <row r="247" spans="1:5">
      <c r="A247" s="7" t="s">
        <v>407</v>
      </c>
      <c r="E247" s="6" t="s">
        <v>407</v>
      </c>
    </row>
    <row r="248" spans="1:5">
      <c r="A248" s="7" t="s">
        <v>437</v>
      </c>
      <c r="E248" s="6" t="s">
        <v>437</v>
      </c>
    </row>
    <row r="249" spans="1:5">
      <c r="A249" s="7" t="s">
        <v>438</v>
      </c>
      <c r="E249" s="6" t="s">
        <v>438</v>
      </c>
    </row>
    <row r="250" spans="1:5">
      <c r="A250" s="7" t="s">
        <v>439</v>
      </c>
      <c r="E250" s="6" t="s">
        <v>439</v>
      </c>
    </row>
    <row r="251" spans="1:5">
      <c r="A251" s="7" t="s">
        <v>422</v>
      </c>
      <c r="E251" s="6" t="s">
        <v>422</v>
      </c>
    </row>
    <row r="252" spans="1:5">
      <c r="A252" s="7" t="s">
        <v>387</v>
      </c>
    </row>
    <row r="253" spans="1:5">
      <c r="A253" s="7" t="s">
        <v>387</v>
      </c>
    </row>
    <row r="254" spans="1:5">
      <c r="A254" s="7" t="s">
        <v>423</v>
      </c>
      <c r="E254" s="6" t="s">
        <v>423</v>
      </c>
    </row>
    <row r="255" spans="1:5">
      <c r="A255" s="7" t="s">
        <v>424</v>
      </c>
      <c r="E255" s="6" t="s">
        <v>424</v>
      </c>
    </row>
    <row r="256" spans="1:5">
      <c r="A256" s="7" t="s">
        <v>425</v>
      </c>
      <c r="E256" s="6" t="s">
        <v>425</v>
      </c>
    </row>
    <row r="257" spans="1:5">
      <c r="A257" s="7" t="s">
        <v>426</v>
      </c>
      <c r="E257" s="6" t="s">
        <v>426</v>
      </c>
    </row>
    <row r="258" spans="1:5">
      <c r="A258" s="7" t="s">
        <v>387</v>
      </c>
    </row>
    <row r="259" spans="1:5">
      <c r="A259" s="7" t="s">
        <v>440</v>
      </c>
      <c r="E259" s="6" t="s">
        <v>440</v>
      </c>
    </row>
    <row r="260" spans="1:5">
      <c r="A260" s="7" t="s">
        <v>441</v>
      </c>
      <c r="E260" s="6" t="s">
        <v>441</v>
      </c>
    </row>
    <row r="261" spans="1:5">
      <c r="A261" s="7" t="s">
        <v>442</v>
      </c>
      <c r="E261" s="6" t="s">
        <v>442</v>
      </c>
    </row>
    <row r="262" spans="1:5">
      <c r="A262" s="7" t="s">
        <v>387</v>
      </c>
    </row>
    <row r="263" spans="1:5">
      <c r="A263" s="7" t="s">
        <v>443</v>
      </c>
      <c r="E263" s="6" t="s">
        <v>443</v>
      </c>
    </row>
    <row r="264" spans="1:5">
      <c r="A264" s="7" t="s">
        <v>387</v>
      </c>
    </row>
    <row r="265" spans="1:5">
      <c r="A265" s="7" t="s">
        <v>387</v>
      </c>
    </row>
    <row r="266" spans="1:5">
      <c r="A266" s="7" t="s">
        <v>444</v>
      </c>
      <c r="E266" s="6" t="s">
        <v>444</v>
      </c>
    </row>
    <row r="267" spans="1:5">
      <c r="A267" s="7" t="s">
        <v>445</v>
      </c>
      <c r="E267" s="6" t="s">
        <v>445</v>
      </c>
    </row>
    <row r="268" spans="1:5">
      <c r="A268" s="7" t="s">
        <v>446</v>
      </c>
      <c r="E268" s="6" t="s">
        <v>446</v>
      </c>
    </row>
    <row r="269" spans="1:5">
      <c r="A269" s="7" t="s">
        <v>447</v>
      </c>
      <c r="E269" s="6" t="s">
        <v>447</v>
      </c>
    </row>
    <row r="270" spans="1:5">
      <c r="A270" s="7" t="s">
        <v>448</v>
      </c>
      <c r="E270" s="6" t="s">
        <v>448</v>
      </c>
    </row>
    <row r="271" spans="1:5">
      <c r="A271" s="7" t="s">
        <v>449</v>
      </c>
      <c r="E271" s="6" t="s">
        <v>449</v>
      </c>
    </row>
    <row r="272" spans="1:5">
      <c r="A272" s="7" t="s">
        <v>450</v>
      </c>
      <c r="E272" s="6" t="s">
        <v>450</v>
      </c>
    </row>
    <row r="273" spans="1:5">
      <c r="A273" s="7" t="s">
        <v>451</v>
      </c>
      <c r="E273" s="6" t="s">
        <v>451</v>
      </c>
    </row>
    <row r="274" spans="1:5">
      <c r="A274" s="7" t="s">
        <v>445</v>
      </c>
      <c r="E274" s="6" t="s">
        <v>445</v>
      </c>
    </row>
    <row r="275" spans="1:5">
      <c r="A275" s="7" t="s">
        <v>446</v>
      </c>
      <c r="E275" s="6" t="s">
        <v>446</v>
      </c>
    </row>
    <row r="276" spans="1:5">
      <c r="A276" s="7" t="s">
        <v>411</v>
      </c>
      <c r="E276" s="6" t="s">
        <v>411</v>
      </c>
    </row>
    <row r="277" spans="1:5">
      <c r="A277" s="7" t="s">
        <v>452</v>
      </c>
      <c r="E277" s="6" t="s">
        <v>452</v>
      </c>
    </row>
    <row r="278" spans="1:5">
      <c r="A278" s="7" t="s">
        <v>453</v>
      </c>
      <c r="E278" s="6" t="s">
        <v>453</v>
      </c>
    </row>
    <row r="279" spans="1:5">
      <c r="A279" s="7" t="s">
        <v>454</v>
      </c>
      <c r="E279" s="6" t="s">
        <v>454</v>
      </c>
    </row>
    <row r="280" spans="1:5">
      <c r="A280" s="7" t="s">
        <v>455</v>
      </c>
      <c r="E280" s="6" t="s">
        <v>455</v>
      </c>
    </row>
    <row r="281" spans="1:5">
      <c r="A281" s="7" t="s">
        <v>456</v>
      </c>
      <c r="E281" s="10" t="s">
        <v>456</v>
      </c>
    </row>
    <row r="282" spans="1:5">
      <c r="A282" s="7" t="s">
        <v>454</v>
      </c>
      <c r="E282" s="6" t="s">
        <v>454</v>
      </c>
    </row>
    <row r="283" spans="1:5">
      <c r="A283" s="7" t="s">
        <v>455</v>
      </c>
      <c r="E283" s="6" t="s">
        <v>455</v>
      </c>
    </row>
    <row r="284" spans="1:5">
      <c r="A284" s="7" t="s">
        <v>457</v>
      </c>
      <c r="E284" s="10" t="s">
        <v>457</v>
      </c>
    </row>
    <row r="285" spans="1:5">
      <c r="A285" s="7" t="s">
        <v>413</v>
      </c>
      <c r="E285" s="6" t="s">
        <v>413</v>
      </c>
    </row>
    <row r="286" spans="1:5">
      <c r="A286" s="7" t="s">
        <v>458</v>
      </c>
      <c r="E286" s="6" t="s">
        <v>458</v>
      </c>
    </row>
    <row r="287" spans="1:5">
      <c r="A287" s="7" t="s">
        <v>459</v>
      </c>
      <c r="E287" s="6" t="s">
        <v>459</v>
      </c>
    </row>
    <row r="288" spans="1:5">
      <c r="A288" s="7" t="s">
        <v>460</v>
      </c>
      <c r="E288" s="6" t="s">
        <v>460</v>
      </c>
    </row>
    <row r="289" spans="1:5">
      <c r="A289" s="7" t="s">
        <v>291</v>
      </c>
      <c r="E289" s="6" t="s">
        <v>291</v>
      </c>
    </row>
    <row r="290" spans="1:5">
      <c r="A290" s="7" t="s">
        <v>457</v>
      </c>
      <c r="E290" s="10" t="s">
        <v>457</v>
      </c>
    </row>
    <row r="291" spans="1:5">
      <c r="A291" s="7" t="s">
        <v>387</v>
      </c>
    </row>
    <row r="292" spans="1:5">
      <c r="A292" s="7" t="s">
        <v>461</v>
      </c>
      <c r="E292" s="6" t="s">
        <v>461</v>
      </c>
    </row>
    <row r="293" spans="1:5">
      <c r="A293" s="7" t="s">
        <v>462</v>
      </c>
      <c r="E293" s="6" t="s">
        <v>462</v>
      </c>
    </row>
    <row r="294" spans="1:5">
      <c r="A294" s="7" t="s">
        <v>429</v>
      </c>
      <c r="E294" s="6" t="s">
        <v>429</v>
      </c>
    </row>
    <row r="295" spans="1:5">
      <c r="A295" s="7" t="s">
        <v>463</v>
      </c>
      <c r="E295" s="6" t="s">
        <v>463</v>
      </c>
    </row>
    <row r="296" spans="1:5">
      <c r="A296" s="7" t="s">
        <v>464</v>
      </c>
      <c r="E296" s="6" t="s">
        <v>464</v>
      </c>
    </row>
    <row r="297" spans="1:5">
      <c r="A297" s="7" t="s">
        <v>465</v>
      </c>
      <c r="E297" s="6" t="s">
        <v>465</v>
      </c>
    </row>
    <row r="298" spans="1:5">
      <c r="A298" s="7" t="s">
        <v>387</v>
      </c>
    </row>
    <row r="299" spans="1:5">
      <c r="A299" s="7" t="s">
        <v>466</v>
      </c>
      <c r="E299" s="6" t="s">
        <v>466</v>
      </c>
    </row>
    <row r="300" spans="1:5">
      <c r="A300" s="7" t="s">
        <v>467</v>
      </c>
      <c r="E300" s="6" t="s">
        <v>467</v>
      </c>
    </row>
    <row r="301" spans="1:5">
      <c r="A301" s="7" t="s">
        <v>468</v>
      </c>
      <c r="E301" s="6" t="s">
        <v>468</v>
      </c>
    </row>
    <row r="302" spans="1:5">
      <c r="A302" s="7" t="s">
        <v>468</v>
      </c>
      <c r="E302" s="6" t="s">
        <v>468</v>
      </c>
    </row>
    <row r="303" spans="1:5">
      <c r="A303" s="7" t="s">
        <v>469</v>
      </c>
      <c r="E303" s="6" t="s">
        <v>469</v>
      </c>
    </row>
    <row r="304" spans="1:5">
      <c r="A304" s="7" t="s">
        <v>470</v>
      </c>
      <c r="E304" s="6" t="s">
        <v>470</v>
      </c>
    </row>
    <row r="305" spans="1:5">
      <c r="A305" s="7" t="s">
        <v>471</v>
      </c>
      <c r="E305" s="6" t="s">
        <v>471</v>
      </c>
    </row>
    <row r="306" spans="1:5">
      <c r="A306" s="7" t="s">
        <v>472</v>
      </c>
      <c r="E306" s="6" t="s">
        <v>472</v>
      </c>
    </row>
    <row r="307" spans="1:5">
      <c r="A307" s="7" t="s">
        <v>473</v>
      </c>
      <c r="E307" s="10" t="s">
        <v>473</v>
      </c>
    </row>
    <row r="308" spans="1:5">
      <c r="A308" s="7" t="s">
        <v>474</v>
      </c>
      <c r="E308" s="6" t="s">
        <v>474</v>
      </c>
    </row>
    <row r="309" spans="1:5">
      <c r="A309" s="7" t="s">
        <v>387</v>
      </c>
    </row>
    <row r="310" spans="1:5">
      <c r="A310" s="7" t="s">
        <v>475</v>
      </c>
      <c r="E310" s="6" t="s">
        <v>475</v>
      </c>
    </row>
    <row r="311" spans="1:5">
      <c r="A311" s="7" t="s">
        <v>476</v>
      </c>
      <c r="E311" s="6" t="s">
        <v>476</v>
      </c>
    </row>
    <row r="312" spans="1:5">
      <c r="A312" s="7" t="s">
        <v>477</v>
      </c>
      <c r="E312" s="6" t="s">
        <v>477</v>
      </c>
    </row>
    <row r="313" spans="1:5" ht="12.75" customHeight="1"/>
    <row r="314" spans="1:5" ht="12.75" customHeight="1"/>
    <row r="315" spans="1:5">
      <c r="D315" s="2" t="s">
        <v>478</v>
      </c>
    </row>
    <row r="316" spans="1:5">
      <c r="A316" s="7" t="s">
        <v>479</v>
      </c>
      <c r="E316" s="6" t="s">
        <v>479</v>
      </c>
    </row>
    <row r="317" spans="1:5">
      <c r="A317" s="7" t="s">
        <v>480</v>
      </c>
      <c r="E317" s="6" t="s">
        <v>480</v>
      </c>
    </row>
    <row r="318" spans="1:5">
      <c r="A318" s="7"/>
    </row>
    <row r="319" spans="1:5">
      <c r="A319" s="7" t="s">
        <v>481</v>
      </c>
      <c r="E319" s="6" t="s">
        <v>481</v>
      </c>
    </row>
    <row r="320" spans="1:5">
      <c r="A320" s="7" t="s">
        <v>482</v>
      </c>
      <c r="E320" s="6" t="s">
        <v>482</v>
      </c>
    </row>
    <row r="321" spans="1:5">
      <c r="A321" s="7"/>
    </row>
    <row r="322" spans="1:5">
      <c r="A322" s="7" t="s">
        <v>483</v>
      </c>
      <c r="E322" s="6" t="s">
        <v>483</v>
      </c>
    </row>
    <row r="323" spans="1:5">
      <c r="A323" s="7" t="s">
        <v>413</v>
      </c>
      <c r="E323" s="6" t="s">
        <v>413</v>
      </c>
    </row>
    <row r="324" spans="1:5">
      <c r="A324" s="7"/>
    </row>
    <row r="325" spans="1:5">
      <c r="A325" s="7" t="s">
        <v>484</v>
      </c>
      <c r="E325" s="6" t="s">
        <v>484</v>
      </c>
    </row>
    <row r="326" spans="1:5">
      <c r="A326" s="7"/>
    </row>
    <row r="327" spans="1:5">
      <c r="A327" s="7" t="s">
        <v>408</v>
      </c>
      <c r="E327" s="6" t="s">
        <v>408</v>
      </c>
    </row>
    <row r="328" spans="1:5">
      <c r="A328" s="7" t="s">
        <v>485</v>
      </c>
      <c r="E328" s="6" t="s">
        <v>485</v>
      </c>
    </row>
    <row r="329" spans="1:5">
      <c r="A329" s="7" t="s">
        <v>486</v>
      </c>
      <c r="E329" s="6" t="s">
        <v>486</v>
      </c>
    </row>
    <row r="330" spans="1:5">
      <c r="A330" s="7" t="s">
        <v>487</v>
      </c>
      <c r="E330" s="6" t="s">
        <v>487</v>
      </c>
    </row>
    <row r="331" spans="1:5">
      <c r="A331" s="7" t="s">
        <v>488</v>
      </c>
      <c r="E331" s="6" t="s">
        <v>488</v>
      </c>
    </row>
    <row r="332" spans="1:5">
      <c r="A332" s="7" t="s">
        <v>489</v>
      </c>
      <c r="E332" s="6" t="s">
        <v>489</v>
      </c>
    </row>
    <row r="333" spans="1:5">
      <c r="A333" s="7" t="s">
        <v>490</v>
      </c>
      <c r="E333" s="6" t="s">
        <v>490</v>
      </c>
    </row>
    <row r="334" spans="1:5">
      <c r="A334" s="7" t="s">
        <v>491</v>
      </c>
      <c r="E334" s="6" t="s">
        <v>491</v>
      </c>
    </row>
    <row r="335" spans="1:5">
      <c r="A335" s="7" t="s">
        <v>492</v>
      </c>
      <c r="E335" s="6" t="s">
        <v>492</v>
      </c>
    </row>
    <row r="336" spans="1:5">
      <c r="A336" s="7" t="s">
        <v>493</v>
      </c>
      <c r="E336" s="6" t="s">
        <v>493</v>
      </c>
    </row>
    <row r="337" spans="1:5">
      <c r="A337" s="7" t="s">
        <v>494</v>
      </c>
      <c r="E337" s="6" t="s">
        <v>494</v>
      </c>
    </row>
    <row r="338" spans="1:5">
      <c r="A338" s="7" t="s">
        <v>495</v>
      </c>
      <c r="E338" s="6" t="s">
        <v>495</v>
      </c>
    </row>
    <row r="339" spans="1:5">
      <c r="A339" s="7" t="s">
        <v>496</v>
      </c>
      <c r="E339" s="6" t="s">
        <v>496</v>
      </c>
    </row>
    <row r="340" spans="1:5">
      <c r="A340" s="7" t="s">
        <v>497</v>
      </c>
      <c r="E340" s="6" t="s">
        <v>497</v>
      </c>
    </row>
    <row r="341" spans="1:5">
      <c r="A341" s="7" t="s">
        <v>498</v>
      </c>
      <c r="E341" s="6" t="s">
        <v>498</v>
      </c>
    </row>
    <row r="342" spans="1:5">
      <c r="A342" s="7" t="s">
        <v>499</v>
      </c>
      <c r="E342" s="6" t="s">
        <v>499</v>
      </c>
    </row>
    <row r="343" spans="1:5">
      <c r="A343" s="7" t="s">
        <v>500</v>
      </c>
      <c r="E343" s="6" t="s">
        <v>500</v>
      </c>
    </row>
    <row r="344" spans="1:5">
      <c r="A344" s="7" t="s">
        <v>501</v>
      </c>
      <c r="E344" s="6" t="s">
        <v>501</v>
      </c>
    </row>
    <row r="345" spans="1:5">
      <c r="A345" s="7" t="s">
        <v>502</v>
      </c>
      <c r="E345" s="6" t="s">
        <v>502</v>
      </c>
    </row>
    <row r="346" spans="1:5">
      <c r="A346" s="7" t="s">
        <v>503</v>
      </c>
      <c r="E346" s="6" t="s">
        <v>503</v>
      </c>
    </row>
    <row r="347" spans="1:5">
      <c r="A347" s="7" t="s">
        <v>504</v>
      </c>
      <c r="E347" s="6" t="s">
        <v>504</v>
      </c>
    </row>
    <row r="348" spans="1:5">
      <c r="A348" s="7" t="s">
        <v>505</v>
      </c>
      <c r="E348" s="6" t="s">
        <v>505</v>
      </c>
    </row>
    <row r="349" spans="1:5">
      <c r="A349" s="7" t="s">
        <v>506</v>
      </c>
      <c r="E349" s="6" t="s">
        <v>506</v>
      </c>
    </row>
    <row r="350" spans="1:5">
      <c r="A350" s="7" t="s">
        <v>507</v>
      </c>
      <c r="E350" s="6" t="s">
        <v>507</v>
      </c>
    </row>
    <row r="351" spans="1:5">
      <c r="A351" s="7" t="s">
        <v>508</v>
      </c>
      <c r="E351" s="6" t="s">
        <v>508</v>
      </c>
    </row>
    <row r="352" spans="1:5">
      <c r="A352" s="7"/>
    </row>
    <row r="353" spans="1:5">
      <c r="A353" s="7"/>
    </row>
    <row r="354" spans="1:5">
      <c r="A354" s="7" t="s">
        <v>509</v>
      </c>
      <c r="E354" s="6" t="s">
        <v>509</v>
      </c>
    </row>
    <row r="355" spans="1:5">
      <c r="A355" s="7" t="s">
        <v>510</v>
      </c>
      <c r="E355" s="6" t="s">
        <v>510</v>
      </c>
    </row>
    <row r="356" spans="1:5">
      <c r="A356" s="7"/>
    </row>
    <row r="357" spans="1:5">
      <c r="A357" s="7" t="s">
        <v>511</v>
      </c>
      <c r="E357" s="6" t="s">
        <v>511</v>
      </c>
    </row>
    <row r="358" spans="1:5">
      <c r="A358" s="7"/>
    </row>
    <row r="359" spans="1:5">
      <c r="A359" s="7" t="s">
        <v>479</v>
      </c>
      <c r="E359" s="6" t="s">
        <v>479</v>
      </c>
    </row>
    <row r="360" spans="1:5">
      <c r="A360" s="7"/>
    </row>
    <row r="361" spans="1:5">
      <c r="A361" s="7" t="s">
        <v>512</v>
      </c>
      <c r="E361" s="6" t="s">
        <v>512</v>
      </c>
    </row>
    <row r="362" spans="1:5">
      <c r="A362" s="7" t="s">
        <v>513</v>
      </c>
      <c r="E362" s="6" t="s">
        <v>513</v>
      </c>
    </row>
    <row r="363" spans="1:5">
      <c r="A363" s="7" t="s">
        <v>514</v>
      </c>
      <c r="E363" s="6" t="s">
        <v>514</v>
      </c>
    </row>
    <row r="364" spans="1:5">
      <c r="A364" s="7" t="s">
        <v>515</v>
      </c>
      <c r="E364" s="6" t="s">
        <v>515</v>
      </c>
    </row>
    <row r="365" spans="1:5">
      <c r="A365" s="7" t="s">
        <v>516</v>
      </c>
      <c r="E365" s="6" t="s">
        <v>516</v>
      </c>
    </row>
    <row r="366" spans="1:5">
      <c r="A366" s="7" t="s">
        <v>517</v>
      </c>
      <c r="E366" s="8" t="s">
        <v>517</v>
      </c>
    </row>
    <row r="367" spans="1:5">
      <c r="A367" s="7" t="s">
        <v>518</v>
      </c>
      <c r="E367" s="8" t="s">
        <v>518</v>
      </c>
    </row>
    <row r="368" spans="1:5">
      <c r="A368" s="7" t="s">
        <v>519</v>
      </c>
      <c r="E368" s="8" t="s">
        <v>519</v>
      </c>
    </row>
    <row r="369" spans="1:5">
      <c r="A369" s="7"/>
    </row>
    <row r="370" spans="1:5">
      <c r="A370" s="7"/>
    </row>
    <row r="371" spans="1:5">
      <c r="A371" s="7" t="s">
        <v>291</v>
      </c>
      <c r="E371" s="6" t="s">
        <v>291</v>
      </c>
    </row>
    <row r="372" spans="1:5" ht="12.75" customHeight="1"/>
    <row r="373" spans="1:5" ht="12.75" customHeight="1"/>
    <row r="374" spans="1:5">
      <c r="D374" s="2" t="s">
        <v>520</v>
      </c>
    </row>
    <row r="375" spans="1:5">
      <c r="A375" s="7" t="s">
        <v>521</v>
      </c>
      <c r="E375" s="6" t="s">
        <v>521</v>
      </c>
    </row>
    <row r="376" spans="1:5">
      <c r="A376" s="7" t="s">
        <v>522</v>
      </c>
      <c r="E376" s="6" t="s">
        <v>522</v>
      </c>
    </row>
    <row r="377" spans="1:5">
      <c r="A377" s="7" t="s">
        <v>523</v>
      </c>
      <c r="E377" s="6" t="s">
        <v>523</v>
      </c>
    </row>
    <row r="378" spans="1:5">
      <c r="A378" s="7" t="s">
        <v>524</v>
      </c>
      <c r="E378" s="6" t="s">
        <v>524</v>
      </c>
    </row>
    <row r="379" spans="1:5">
      <c r="A379" s="7" t="s">
        <v>525</v>
      </c>
      <c r="E379" s="6" t="s">
        <v>525</v>
      </c>
    </row>
    <row r="380" spans="1:5" ht="12.75" customHeight="1"/>
    <row r="381" spans="1:5">
      <c r="A381" s="7" t="s">
        <v>526</v>
      </c>
      <c r="E381" s="6" t="s">
        <v>526</v>
      </c>
    </row>
    <row r="382" spans="1:5">
      <c r="A382" s="7" t="s">
        <v>527</v>
      </c>
      <c r="E382" s="6" t="s">
        <v>527</v>
      </c>
    </row>
    <row r="383" spans="1:5" ht="12.75" customHeight="1"/>
    <row r="384" spans="1:5">
      <c r="A384" s="7" t="s">
        <v>528</v>
      </c>
      <c r="E384" s="6" t="s">
        <v>528</v>
      </c>
    </row>
    <row r="385" spans="1:5">
      <c r="A385" s="7" t="s">
        <v>529</v>
      </c>
      <c r="E385" s="6" t="s">
        <v>529</v>
      </c>
    </row>
    <row r="386" spans="1:5" ht="12.75" customHeight="1"/>
    <row r="387" spans="1:5">
      <c r="A387" s="7" t="s">
        <v>530</v>
      </c>
      <c r="E387" s="6" t="s">
        <v>530</v>
      </c>
    </row>
    <row r="388" spans="1:5">
      <c r="A388" s="7" t="s">
        <v>531</v>
      </c>
      <c r="E388" s="6" t="s">
        <v>531</v>
      </c>
    </row>
    <row r="389" spans="1:5" ht="12.75" customHeight="1"/>
    <row r="390" spans="1:5">
      <c r="A390" s="7" t="s">
        <v>532</v>
      </c>
      <c r="E390" s="6" t="s">
        <v>532</v>
      </c>
    </row>
    <row r="391" spans="1:5">
      <c r="A391" s="7" t="s">
        <v>533</v>
      </c>
      <c r="E391" s="6" t="s">
        <v>533</v>
      </c>
    </row>
    <row r="392" spans="1:5" ht="12.75" customHeight="1"/>
    <row r="393" spans="1:5">
      <c r="A393" s="7" t="s">
        <v>534</v>
      </c>
      <c r="E393" s="6" t="s">
        <v>534</v>
      </c>
    </row>
    <row r="394" spans="1:5">
      <c r="A394" s="7" t="s">
        <v>535</v>
      </c>
      <c r="E394" s="6" t="s">
        <v>535</v>
      </c>
    </row>
    <row r="395" spans="1:5" ht="12.75" customHeight="1"/>
    <row r="396" spans="1:5">
      <c r="A396" s="7" t="s">
        <v>536</v>
      </c>
      <c r="E396" s="6" t="s">
        <v>536</v>
      </c>
    </row>
    <row r="397" spans="1:5">
      <c r="A397" s="7" t="s">
        <v>537</v>
      </c>
      <c r="B397" s="2" t="s">
        <v>538</v>
      </c>
      <c r="E397" s="6" t="s">
        <v>538</v>
      </c>
    </row>
    <row r="398" spans="1:5">
      <c r="B398" s="2" t="s">
        <v>539</v>
      </c>
      <c r="E398" s="6" t="s">
        <v>539</v>
      </c>
    </row>
    <row r="399" spans="1:5">
      <c r="B399" s="2" t="s">
        <v>540</v>
      </c>
      <c r="E399" s="6" t="s">
        <v>540</v>
      </c>
    </row>
    <row r="400" spans="1:5">
      <c r="B400" s="2" t="s">
        <v>541</v>
      </c>
      <c r="E400" s="6" t="s">
        <v>541</v>
      </c>
    </row>
    <row r="401" spans="1:5" ht="12.75" customHeight="1"/>
    <row r="402" spans="1:5">
      <c r="A402" s="7" t="s">
        <v>524</v>
      </c>
      <c r="E402" s="6" t="s">
        <v>524</v>
      </c>
    </row>
    <row r="403" spans="1:5">
      <c r="A403" s="7" t="s">
        <v>525</v>
      </c>
      <c r="E403" s="6" t="s">
        <v>525</v>
      </c>
    </row>
    <row r="404" spans="1:5" ht="12.75" customHeight="1"/>
    <row r="405" spans="1:5" ht="12.75" customHeight="1">
      <c r="A405" s="7" t="s">
        <v>526</v>
      </c>
      <c r="E405" s="6" t="s">
        <v>526</v>
      </c>
    </row>
    <row r="406" spans="1:5" ht="12.75" customHeight="1">
      <c r="A406" s="7" t="s">
        <v>527</v>
      </c>
      <c r="E406" s="6" t="s">
        <v>527</v>
      </c>
    </row>
    <row r="407" spans="1:5" ht="12.75" customHeight="1"/>
    <row r="408" spans="1:5" ht="12.75" customHeight="1">
      <c r="A408" s="7" t="s">
        <v>528</v>
      </c>
      <c r="E408" s="6" t="s">
        <v>528</v>
      </c>
    </row>
    <row r="409" spans="1:5" ht="12.75" customHeight="1">
      <c r="A409" s="7" t="s">
        <v>542</v>
      </c>
      <c r="E409" s="6" t="s">
        <v>542</v>
      </c>
    </row>
    <row r="410" spans="1:5" ht="12.75" customHeight="1"/>
    <row r="411" spans="1:5" ht="12.75" customHeight="1">
      <c r="A411" s="7" t="s">
        <v>530</v>
      </c>
      <c r="E411" s="6" t="s">
        <v>530</v>
      </c>
    </row>
    <row r="412" spans="1:5" ht="12.75" customHeight="1">
      <c r="A412" s="7" t="s">
        <v>531</v>
      </c>
      <c r="E412" s="6" t="s">
        <v>531</v>
      </c>
    </row>
    <row r="413" spans="1:5" ht="12.75" customHeight="1"/>
    <row r="414" spans="1:5" ht="12.75" customHeight="1">
      <c r="A414" s="7" t="s">
        <v>532</v>
      </c>
      <c r="E414" s="6" t="s">
        <v>532</v>
      </c>
    </row>
    <row r="415" spans="1:5" ht="12.75" customHeight="1">
      <c r="A415" s="7" t="s">
        <v>533</v>
      </c>
      <c r="E415" s="6" t="s">
        <v>533</v>
      </c>
    </row>
    <row r="416" spans="1:5" ht="12.75" customHeight="1"/>
    <row r="417" spans="1:5" ht="12.75" customHeight="1">
      <c r="A417" s="7" t="s">
        <v>534</v>
      </c>
      <c r="E417" s="6" t="s">
        <v>534</v>
      </c>
    </row>
    <row r="418" spans="1:5" ht="12.75" customHeight="1">
      <c r="A418" s="7" t="s">
        <v>535</v>
      </c>
      <c r="E418" s="6" t="s">
        <v>535</v>
      </c>
    </row>
    <row r="419" spans="1:5" ht="12.75" customHeight="1"/>
    <row r="420" spans="1:5" ht="12.75" customHeight="1"/>
    <row r="421" spans="1:5" ht="12.75" customHeight="1"/>
    <row r="422" spans="1:5">
      <c r="D422" s="2" t="s">
        <v>543</v>
      </c>
    </row>
    <row r="423" spans="1:5">
      <c r="A423" s="7" t="s">
        <v>544</v>
      </c>
      <c r="E423" s="6" t="s">
        <v>544</v>
      </c>
    </row>
    <row r="424" spans="1:5">
      <c r="A424" s="7" t="s">
        <v>522</v>
      </c>
      <c r="E424" s="6" t="s">
        <v>522</v>
      </c>
    </row>
    <row r="425" spans="1:5">
      <c r="A425" s="7" t="s">
        <v>523</v>
      </c>
      <c r="E425" s="6" t="s">
        <v>523</v>
      </c>
    </row>
    <row r="426" spans="1:5">
      <c r="A426" s="7" t="s">
        <v>545</v>
      </c>
      <c r="E426" s="6" t="s">
        <v>545</v>
      </c>
    </row>
    <row r="427" spans="1:5">
      <c r="A427" s="7" t="s">
        <v>538</v>
      </c>
      <c r="E427" s="6" t="s">
        <v>538</v>
      </c>
    </row>
    <row r="428" spans="1:5">
      <c r="A428" s="7" t="s">
        <v>524</v>
      </c>
      <c r="E428" s="6" t="s">
        <v>524</v>
      </c>
    </row>
    <row r="429" spans="1:5">
      <c r="A429" s="7" t="s">
        <v>546</v>
      </c>
      <c r="E429" s="6" t="s">
        <v>546</v>
      </c>
    </row>
    <row r="430" spans="1:5">
      <c r="A430" s="7"/>
    </row>
    <row r="431" spans="1:5">
      <c r="A431" s="7" t="s">
        <v>547</v>
      </c>
      <c r="E431" s="6" t="s">
        <v>547</v>
      </c>
    </row>
    <row r="432" spans="1:5">
      <c r="A432" s="7" t="s">
        <v>548</v>
      </c>
      <c r="B432" s="2" t="s">
        <v>549</v>
      </c>
      <c r="D432" s="2" t="s">
        <v>550</v>
      </c>
      <c r="E432" s="6" t="s">
        <v>549</v>
      </c>
    </row>
    <row r="433" spans="1:5">
      <c r="B433" s="2" t="s">
        <v>551</v>
      </c>
      <c r="E433" s="6" t="s">
        <v>551</v>
      </c>
    </row>
    <row r="434" spans="1:5">
      <c r="B434" s="2" t="s">
        <v>552</v>
      </c>
      <c r="E434" s="6" t="s">
        <v>552</v>
      </c>
    </row>
    <row r="435" spans="1:5" ht="12.75" customHeight="1"/>
    <row r="436" spans="1:5">
      <c r="A436" s="7" t="s">
        <v>553</v>
      </c>
      <c r="E436" s="6" t="s">
        <v>553</v>
      </c>
    </row>
    <row r="437" spans="1:5">
      <c r="A437" s="7" t="s">
        <v>554</v>
      </c>
      <c r="E437" s="6" t="s">
        <v>554</v>
      </c>
    </row>
    <row r="439" spans="1:5">
      <c r="A439" s="7" t="s">
        <v>555</v>
      </c>
      <c r="E439" s="6" t="s">
        <v>555</v>
      </c>
    </row>
    <row r="440" spans="1:5">
      <c r="A440" s="7" t="s">
        <v>556</v>
      </c>
      <c r="E440" s="6" t="s">
        <v>556</v>
      </c>
    </row>
    <row r="441" spans="1:5" ht="12.75" customHeight="1"/>
    <row r="442" spans="1:5">
      <c r="A442" s="7" t="s">
        <v>557</v>
      </c>
      <c r="E442" s="6" t="s">
        <v>557</v>
      </c>
    </row>
    <row r="443" spans="1:5">
      <c r="A443" s="7" t="s">
        <v>558</v>
      </c>
      <c r="E443" s="6" t="s">
        <v>558</v>
      </c>
    </row>
    <row r="444" spans="1:5" ht="12.75" customHeight="1"/>
    <row r="445" spans="1:5">
      <c r="A445" s="7" t="s">
        <v>559</v>
      </c>
      <c r="E445" s="6" t="s">
        <v>559</v>
      </c>
    </row>
    <row r="446" spans="1:5">
      <c r="A446" s="7" t="s">
        <v>560</v>
      </c>
      <c r="E446" s="6" t="s">
        <v>560</v>
      </c>
    </row>
    <row r="447" spans="1:5" ht="12.75" customHeight="1"/>
    <row r="448" spans="1:5">
      <c r="A448" s="7" t="s">
        <v>561</v>
      </c>
      <c r="E448" s="6" t="s">
        <v>561</v>
      </c>
    </row>
    <row r="449" spans="1:5">
      <c r="A449" s="7" t="s">
        <v>562</v>
      </c>
      <c r="E449" s="6" t="s">
        <v>562</v>
      </c>
    </row>
    <row r="450" spans="1:5" ht="12.75" customHeight="1"/>
    <row r="451" spans="1:5">
      <c r="A451" s="7" t="s">
        <v>563</v>
      </c>
      <c r="E451" s="6" t="s">
        <v>563</v>
      </c>
    </row>
    <row r="452" spans="1:5">
      <c r="A452" s="7" t="s">
        <v>562</v>
      </c>
      <c r="E452" s="6" t="s">
        <v>562</v>
      </c>
    </row>
    <row r="453" spans="1:5" ht="12.75" customHeight="1"/>
    <row r="454" spans="1:5">
      <c r="A454" s="7" t="s">
        <v>564</v>
      </c>
      <c r="E454" s="6" t="s">
        <v>564</v>
      </c>
    </row>
    <row r="455" spans="1:5">
      <c r="A455" s="7" t="s">
        <v>565</v>
      </c>
      <c r="E455" s="6" t="s">
        <v>565</v>
      </c>
    </row>
    <row r="456" spans="1:5" ht="12.75" customHeight="1"/>
    <row r="457" spans="1:5">
      <c r="A457" s="7" t="s">
        <v>566</v>
      </c>
      <c r="E457" s="6" t="s">
        <v>566</v>
      </c>
    </row>
    <row r="458" spans="1:5">
      <c r="A458" s="7" t="s">
        <v>567</v>
      </c>
      <c r="E458" s="6" t="s">
        <v>567</v>
      </c>
    </row>
    <row r="460" spans="1:5">
      <c r="A460" s="7" t="s">
        <v>568</v>
      </c>
      <c r="E460" s="6" t="s">
        <v>568</v>
      </c>
    </row>
    <row r="461" spans="1:5">
      <c r="A461" s="7" t="s">
        <v>569</v>
      </c>
      <c r="E461" s="6" t="s">
        <v>569</v>
      </c>
    </row>
    <row r="462" spans="1:5" ht="12.75" customHeight="1"/>
    <row r="463" spans="1:5">
      <c r="A463" s="7" t="s">
        <v>570</v>
      </c>
      <c r="E463" s="6" t="s">
        <v>570</v>
      </c>
    </row>
    <row r="464" spans="1:5">
      <c r="A464" s="7" t="s">
        <v>571</v>
      </c>
      <c r="B464" s="2" t="s">
        <v>572</v>
      </c>
      <c r="E464" s="6" t="s">
        <v>572</v>
      </c>
    </row>
    <row r="465" spans="1:5">
      <c r="A465" s="7"/>
      <c r="B465" s="2" t="s">
        <v>573</v>
      </c>
      <c r="E465" s="6" t="s">
        <v>573</v>
      </c>
    </row>
    <row r="466" spans="1:5">
      <c r="B466" s="2" t="s">
        <v>387</v>
      </c>
    </row>
    <row r="467" spans="1:5">
      <c r="A467" s="7" t="s">
        <v>574</v>
      </c>
      <c r="E467" s="6" t="s">
        <v>574</v>
      </c>
    </row>
    <row r="468" spans="1:5">
      <c r="A468" s="7" t="s">
        <v>575</v>
      </c>
      <c r="B468" s="2" t="s">
        <v>576</v>
      </c>
      <c r="E468" s="6" t="s">
        <v>576</v>
      </c>
    </row>
    <row r="469" spans="1:5">
      <c r="A469" s="7"/>
      <c r="B469" s="2" t="s">
        <v>577</v>
      </c>
      <c r="E469" s="6" t="s">
        <v>577</v>
      </c>
    </row>
    <row r="470" spans="1:5">
      <c r="A470" s="7"/>
      <c r="B470" s="2" t="s">
        <v>578</v>
      </c>
      <c r="E470" s="6" t="s">
        <v>578</v>
      </c>
    </row>
    <row r="471" spans="1:5">
      <c r="A471" s="7"/>
    </row>
    <row r="472" spans="1:5">
      <c r="A472" s="7" t="s">
        <v>579</v>
      </c>
      <c r="E472" s="6" t="s">
        <v>579</v>
      </c>
    </row>
    <row r="473" spans="1:5">
      <c r="A473" s="7" t="s">
        <v>580</v>
      </c>
      <c r="E473" s="6" t="s">
        <v>580</v>
      </c>
    </row>
    <row r="474" spans="1:5">
      <c r="A474" s="7"/>
    </row>
    <row r="475" spans="1:5">
      <c r="A475" s="7" t="s">
        <v>581</v>
      </c>
      <c r="E475" s="6" t="s">
        <v>581</v>
      </c>
    </row>
    <row r="476" spans="1:5">
      <c r="A476" s="7" t="s">
        <v>582</v>
      </c>
      <c r="E476" s="6" t="s">
        <v>582</v>
      </c>
    </row>
    <row r="477" spans="1:5" ht="12.75" customHeight="1"/>
    <row r="478" spans="1:5">
      <c r="A478" s="7" t="s">
        <v>583</v>
      </c>
      <c r="E478" s="6" t="s">
        <v>583</v>
      </c>
    </row>
    <row r="479" spans="1:5">
      <c r="A479" s="7" t="s">
        <v>584</v>
      </c>
      <c r="B479" s="2" t="s">
        <v>585</v>
      </c>
      <c r="E479" s="6" t="s">
        <v>585</v>
      </c>
    </row>
    <row r="480" spans="1:5">
      <c r="B480" s="2" t="s">
        <v>586</v>
      </c>
      <c r="E480" s="6" t="s">
        <v>586</v>
      </c>
    </row>
    <row r="481" spans="1:5">
      <c r="B481" s="2" t="s">
        <v>587</v>
      </c>
      <c r="E481" s="6" t="s">
        <v>587</v>
      </c>
    </row>
    <row r="482" spans="1:5">
      <c r="B482" s="2" t="s">
        <v>588</v>
      </c>
      <c r="E482" s="11" t="s">
        <v>588</v>
      </c>
    </row>
    <row r="483" spans="1:5">
      <c r="B483" s="2" t="s">
        <v>589</v>
      </c>
      <c r="E483" s="11" t="s">
        <v>589</v>
      </c>
    </row>
    <row r="484" spans="1:5">
      <c r="B484" s="2" t="s">
        <v>590</v>
      </c>
      <c r="E484" s="11" t="s">
        <v>590</v>
      </c>
    </row>
    <row r="485" spans="1:5" ht="12.75" customHeight="1"/>
    <row r="486" spans="1:5">
      <c r="A486" s="7" t="s">
        <v>591</v>
      </c>
      <c r="E486" s="6" t="s">
        <v>591</v>
      </c>
    </row>
    <row r="487" spans="1:5" ht="12.75" customHeight="1">
      <c r="A487" s="7" t="s">
        <v>592</v>
      </c>
      <c r="E487" s="6" t="s">
        <v>592</v>
      </c>
    </row>
    <row r="488" spans="1:5" ht="12.75" customHeight="1"/>
    <row r="489" spans="1:5">
      <c r="A489" s="7" t="s">
        <v>593</v>
      </c>
      <c r="E489" s="6" t="s">
        <v>593</v>
      </c>
    </row>
    <row r="490" spans="1:5">
      <c r="A490" s="7" t="s">
        <v>594</v>
      </c>
      <c r="E490" s="6" t="s">
        <v>594</v>
      </c>
    </row>
    <row r="491" spans="1:5" ht="12.75" customHeight="1"/>
    <row r="492" spans="1:5">
      <c r="A492" s="7"/>
    </row>
    <row r="493" spans="1:5">
      <c r="A493" s="7"/>
    </row>
    <row r="494" spans="1:5" ht="12.75" customHeight="1"/>
    <row r="495" spans="1:5">
      <c r="A495" s="7"/>
    </row>
    <row r="496" spans="1:5">
      <c r="A496" s="7"/>
    </row>
    <row r="497" spans="1:1" ht="12.75" customHeight="1"/>
    <row r="498" spans="1:1">
      <c r="A498" s="7"/>
    </row>
    <row r="499" spans="1:1">
      <c r="A499" s="7"/>
    </row>
    <row r="500" spans="1:1" ht="12.75" customHeight="1"/>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2025-01-05T13:08:42+00:00</_dlc_Expire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426807-C117-4D5F-84DA-604C3E57DF85}">
  <ds:schemaRefs>
    <ds:schemaRef ds:uri="http://schemas.microsoft.com/office/2006/metadata/properties"/>
    <ds:schemaRef ds:uri="http://schemas.microsoft.com/office/infopath/2007/PartnerControls"/>
    <ds:schemaRef ds:uri="8fc26d16-31a9-4b07-b482-aec436312016"/>
    <ds:schemaRef ds:uri="http://schemas.microsoft.com/sharepoint/v3/fields"/>
    <ds:schemaRef ds:uri="http://schemas.microsoft.com/sharepoint/v4"/>
    <ds:schemaRef ds:uri="d6637c99-d69e-4b94-8442-97cbc6332c3f"/>
    <ds:schemaRef ds:uri="http://schemas.microsoft.com/sharepoint/v3"/>
  </ds:schemaRefs>
</ds:datastoreItem>
</file>

<file path=customXml/itemProps2.xml><?xml version="1.0" encoding="utf-8"?>
<ds:datastoreItem xmlns:ds="http://schemas.openxmlformats.org/officeDocument/2006/customXml" ds:itemID="{92BFC0A5-826D-4B74-B369-CF891E5931ED}">
  <ds:schemaRefs>
    <ds:schemaRef ds:uri="http://schemas.microsoft.com/sharepoint/v3/contenttype/forms"/>
  </ds:schemaRefs>
</ds:datastoreItem>
</file>

<file path=customXml/itemProps3.xml><?xml version="1.0" encoding="utf-8"?>
<ds:datastoreItem xmlns:ds="http://schemas.openxmlformats.org/officeDocument/2006/customXml" ds:itemID="{F63FEB9E-1089-498B-A219-0D6AB6A98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1042Xi Istruzioni</vt:lpstr>
      <vt:lpstr>1042Ai Domanda</vt:lpstr>
      <vt:lpstr>1042Bi Dati di base lav.</vt:lpstr>
      <vt:lpstr>1042Ci Ore perse fattori stag.</vt:lpstr>
      <vt:lpstr>1042Di Rapporto</vt:lpstr>
      <vt:lpstr>1042Ei Calcolo</vt:lpstr>
      <vt:lpstr>Hilfsdaten</vt:lpstr>
      <vt:lpstr>Übersetzungstexte</vt:lpstr>
      <vt:lpstr>'1042Ai Domanda'!Druckbereich</vt:lpstr>
      <vt:lpstr>'1042Bi Dati di base lav.'!Druckbereich</vt:lpstr>
      <vt:lpstr>'1042Ci Ore perse fattori stag.'!Druckbereich</vt:lpstr>
      <vt:lpstr>'1042Di Rapporto'!Druckbereich</vt:lpstr>
      <vt:lpstr>'1042Ei Calcolo'!Druckbereich</vt:lpstr>
      <vt:lpstr>'1042Xi Istruzioni'!Druckbereich</vt:lpstr>
      <vt:lpstr>'1042Bi Dati di base lav.'!Drucktitel</vt:lpstr>
      <vt:lpstr>'1042Ci Ore perse fattori stag.'!Drucktitel</vt:lpstr>
      <vt:lpstr>'1042Di Rapporto'!Drucktitel</vt:lpstr>
      <vt:lpstr>'1042Ei Calcolo'!Drucktitel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Leibacher</dc:creator>
  <cp:keywords/>
  <dc:description/>
  <cp:lastModifiedBy>Lüthi Christofer SECO</cp:lastModifiedBy>
  <cp:revision/>
  <dcterms:created xsi:type="dcterms:W3CDTF">2015-06-05T18:19:34Z</dcterms:created>
  <dcterms:modified xsi:type="dcterms:W3CDTF">2023-02-08T15:44:22Z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